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Información\transparencianuevoapartadomatrizdeprocesos\"/>
    </mc:Choice>
  </mc:AlternateContent>
  <xr:revisionPtr revIDLastSave="0" documentId="8_{CC449383-2583-4EA7-A0F8-26FF7DDF51D3}" xr6:coauthVersionLast="47" xr6:coauthVersionMax="47" xr10:uidLastSave="{00000000-0000-0000-0000-000000000000}"/>
  <bookViews>
    <workbookView xWindow="20370" yWindow="-120" windowWidth="20730" windowHeight="11040" activeTab="1" xr2:uid="{00000000-000D-0000-FFFF-FFFF00000000}"/>
  </bookViews>
  <sheets>
    <sheet name="1.Generalidades" sheetId="1" r:id="rId1"/>
    <sheet name="2.Datos" sheetId="2" r:id="rId2"/>
    <sheet name="Probabilidad - Escala" sheetId="3" r:id="rId3"/>
    <sheet name="1.Consecuencia - Escala" sheetId="4" r:id="rId4"/>
    <sheet name="Mapa_de_Calor" sheetId="5" r:id="rId5"/>
    <sheet name="Tablero Seguimiento" sheetId="6" state="hidden" r:id="rId6"/>
    <sheet name="3.Controles existentes" sheetId="7" state="hidden" r:id="rId7"/>
    <sheet name="3.Controles - Escala" sheetId="8" state="hidden" r:id="rId8"/>
    <sheet name="4.Agrupadores" sheetId="9" state="hidden" r:id="rId9"/>
    <sheet name="Presentación" sheetId="10" state="hidden" r:id="rId10"/>
    <sheet name="RestriccionesFormulación" sheetId="11" state="hidden" r:id="rId11"/>
    <sheet name="Listas" sheetId="12" state="hidden" r:id="rId12"/>
    <sheet name="Working" sheetId="13" state="hidden" r:id="rId13"/>
  </sheets>
  <externalReferences>
    <externalReference r:id="rId14"/>
  </externalReferences>
  <definedNames>
    <definedName name="_xlnm._FilterDatabase" localSheetId="1" hidden="1">'2.Datos'!$A$2:$MJ$55</definedName>
    <definedName name="_xlnm._FilterDatabase" localSheetId="8" hidden="1">'4.Agrupadores'!$A$36:$D$314</definedName>
    <definedName name="A100_Riesgo_Comercial">'4.Agrupadores'!$C$37:$C$48</definedName>
    <definedName name="A200_Etica_Probidad">'4.Agrupadores'!$C$92:$C$97</definedName>
    <definedName name="A201_Corrupcion">'4.Agrupadores'!$C$60:$C$81</definedName>
    <definedName name="A202_Gestion_Normativa">'4.Agrupadores'!$C$90:$C$91</definedName>
    <definedName name="A203_LAFT_PADM">'4.Agrupadores'!$C$49:$C$59</definedName>
    <definedName name="A204_Proteccion_Datos_Personales">'4.Agrupadores'!$C$82:$C$89</definedName>
    <definedName name="A205_Libre_Competencia_Economica">'4.Agrupadores'!$C$98:$C$129</definedName>
    <definedName name="A206_Transparencia">'4.Agrupadores'!$C$130:$C$133</definedName>
    <definedName name="A207_Fraude">'4.Agrupadores'!$C$134:$C$145</definedName>
    <definedName name="A300_Gobierno_Corporativo">'4.Agrupadores'!$C$146:$C$159</definedName>
    <definedName name="A301_Riesgo_Ambiental">'4.Agrupadores'!$C$160:$C$165</definedName>
    <definedName name="A302_Conflicto_Cultural_Social_Politicos">'4.Agrupadores'!$C$166:$C$174</definedName>
    <definedName name="A303_Orden_Publico">'4.Agrupadores'!$C$175:$C$195</definedName>
    <definedName name="A304_Planeacion_crecimiento">'4.Agrupadores'!$C$196:$C$209</definedName>
    <definedName name="A305_Gestion_Grupo_Empresarial">'4.Agrupadores'!$C$215:$C$220</definedName>
    <definedName name="A306_Desarrollo_Innovacion">'4.Agrupadores'!$C$210:$C$214</definedName>
    <definedName name="A307_Riesgo_Politico">'4.Agrupadores'!$C$221:$C$231</definedName>
    <definedName name="A308_Riesgo_DerechosHumanos">'4.Agrupadores'!$C$232:$C$248</definedName>
    <definedName name="A400_Definicion_Modelo_Base">'4.Agrupadores'!$C$253:$C$255</definedName>
    <definedName name="A401_Riesgo_Credito">'4.Agrupadores'!$C$249</definedName>
    <definedName name="A402_Riesgo_Liquidez">'4.Agrupadores'!$C$250:$C$251</definedName>
    <definedName name="A403_Riesgo_Mercado">'4.Agrupadores'!$C$252</definedName>
    <definedName name="A500_Indisponiblidad_Activos">'4.Agrupadores'!$C$256:$C$259</definedName>
    <definedName name="A501_Gestion_Cadena_Suministros">'4.Agrupadores'!$C$260:$C$266</definedName>
    <definedName name="A502_Tecnologia_Informacion_Operacion">'4.Agrupadores'!$C$267:$C$270</definedName>
    <definedName name="A503_Talento_Humano">'4.Agrupadores'!$C$271:$C$278</definedName>
    <definedName name="A504_Procesos_Procedimiento">'4.Agrupadores'!$C$279:$C$288</definedName>
    <definedName name="A505_Naturales_Atropicos">'4.Agrupadores'!$C$289:$C$293</definedName>
    <definedName name="A506_Seguridad_Digital">'4.Agrupadores'!$C$294:$C$314</definedName>
    <definedName name="biblioteca" localSheetId="9">Listas!$B$68:$B$153</definedName>
    <definedName name="biblioteca">Listas!$B$68:$B$257</definedName>
    <definedName name="Categorías" localSheetId="9">Listas!$B$4:$B$8</definedName>
    <definedName name="Categorías">Listas!$B$4:$B$8</definedName>
    <definedName name="Clasificación">Listas!$E$4:$E$6</definedName>
    <definedName name="Comercial">Listas!$C$13</definedName>
    <definedName name="Consecuencia" localSheetId="9">Listas!$D$44:$D$48</definedName>
    <definedName name="Consecuencia">Listas!$D$44:$D$48</definedName>
    <definedName name="Controles" localSheetId="9">Listas!$C$27:$C$31</definedName>
    <definedName name="Controles">Listas!$C$27:$C$31</definedName>
    <definedName name="Cumplimiento">Listas!$F$13:$F$20</definedName>
    <definedName name="Estratégico">Listas!$B$13:$B$21</definedName>
    <definedName name="Fases" localSheetId="9">Listas!$B$27:$B$33</definedName>
    <definedName name="Fases">Listas!$B$27:$B$33</definedName>
    <definedName name="Financiero">Listas!$D$13:$D$16</definedName>
    <definedName name="Fraude_Corrupción_Soborno">'4.Agrupadores'!$C$60:$C$81</definedName>
    <definedName name="Gestión_Normativa">'4.Agrupadores'!$C$90:$C$91</definedName>
    <definedName name="Gobierno_Corporativo">'4.Agrupadores'!$C$146:$C$159</definedName>
    <definedName name="Impacto" localSheetId="9">Listas!$D$27:$D$34</definedName>
    <definedName name="Impacto">Listas!$D$27:$D$34</definedName>
    <definedName name="LAFT_PADM">'4.Agrupadores'!$C$49:$C$59</definedName>
    <definedName name="Libre_Competencia_Económica">'4.Agrupadores'!$C$98:$C$107</definedName>
    <definedName name="ListaSeguimiento">Listas!$I$27:$I$51</definedName>
    <definedName name="Operacional">Listas!$E$13:$E$19</definedName>
    <definedName name="Origen" localSheetId="9">Listas!$D$4:$D$6</definedName>
    <definedName name="Origen">Listas!$D$4:$D$6</definedName>
    <definedName name="Prob">Listas!$D$37:$D$41</definedName>
    <definedName name="Probabilidad" localSheetId="9">Listas!$D$37:$D$41</definedName>
    <definedName name="Probabilidad" localSheetId="10">Listas!$D$37:$D$41</definedName>
    <definedName name="Probabilidad">Listas!$D$37:$D$41</definedName>
    <definedName name="Protección_Datos_Personales">'4.Agrupadores'!$C$82:$C$89</definedName>
    <definedName name="rango1" localSheetId="9">Listas!$FA$501</definedName>
    <definedName name="rango1" localSheetId="10">Listas!$FA$501</definedName>
    <definedName name="rango1">Listas!$FA$501</definedName>
    <definedName name="rango10" localSheetId="9">Listas!$FJ$501:$FJ$502</definedName>
    <definedName name="rango10" localSheetId="10">Listas!$FJ$501</definedName>
    <definedName name="rango10">Listas!$FJ$501:$FJ$504</definedName>
    <definedName name="rango11" localSheetId="9">Listas!$FK$501</definedName>
    <definedName name="rango11" localSheetId="10">Listas!$FK$501</definedName>
    <definedName name="rango11">Listas!$FK$501</definedName>
    <definedName name="rango12" localSheetId="9">Listas!$FL$501</definedName>
    <definedName name="rango12" localSheetId="10">Listas!$FL$501</definedName>
    <definedName name="rango12">Listas!$FL$501</definedName>
    <definedName name="rango13" localSheetId="9">Listas!$FM$501:$FM$505</definedName>
    <definedName name="rango13" localSheetId="10">Listas!$FM$501</definedName>
    <definedName name="rango13">Listas!$FM$501:$FM$503</definedName>
    <definedName name="rango14" localSheetId="9">Listas!$FN$501:$FN$502</definedName>
    <definedName name="rango14" localSheetId="10">Listas!$FN$501</definedName>
    <definedName name="rango14">Listas!$FN$501:$FN$502</definedName>
    <definedName name="rango15" localSheetId="9">Listas!$FO$501:$FO$503</definedName>
    <definedName name="rango15" localSheetId="10">Listas!$FO$501</definedName>
    <definedName name="rango15">Listas!$FO$501</definedName>
    <definedName name="rango16" localSheetId="9">Listas!$FP$501</definedName>
    <definedName name="rango16" localSheetId="10">Listas!$FP$501</definedName>
    <definedName name="rango16">Listas!$FP$501</definedName>
    <definedName name="rango17" localSheetId="9">Listas!$FQ$501</definedName>
    <definedName name="rango17" localSheetId="10">Listas!$FQ$501</definedName>
    <definedName name="rango17">Listas!$FQ$501:$FQ$502</definedName>
    <definedName name="rango18" localSheetId="9">Listas!$FR$501:$FR$502</definedName>
    <definedName name="rango18" localSheetId="10">Listas!$FR$501</definedName>
    <definedName name="rango18">Listas!$FR$501</definedName>
    <definedName name="rango19" localSheetId="9">Listas!$FS$501</definedName>
    <definedName name="rango19" localSheetId="10">Listas!$FS$501</definedName>
    <definedName name="rango19">Listas!$FS$501</definedName>
    <definedName name="rango2" localSheetId="9">Listas!$FB$501</definedName>
    <definedName name="rango2" localSheetId="10">Listas!$FB$501</definedName>
    <definedName name="rango2">Listas!$FB$501</definedName>
    <definedName name="rango20" localSheetId="9">Listas!$FT$501:$FT$502</definedName>
    <definedName name="rango20" localSheetId="10">Listas!$FT$501</definedName>
    <definedName name="rango20">Listas!$FT$501</definedName>
    <definedName name="rango21" localSheetId="9">Listas!$FU$501</definedName>
    <definedName name="rango21" localSheetId="10">Listas!$FU$501</definedName>
    <definedName name="rango21">Listas!$FU$501</definedName>
    <definedName name="rango22" localSheetId="9">Listas!$FV$501</definedName>
    <definedName name="rango22" localSheetId="10">Listas!$FV$501</definedName>
    <definedName name="rango22">Listas!$FV$501</definedName>
    <definedName name="rango23" localSheetId="9">Listas!$FW$501</definedName>
    <definedName name="rango23" localSheetId="10">Listas!$FW$501</definedName>
    <definedName name="rango23">Listas!$FW$501</definedName>
    <definedName name="rango24" localSheetId="9">Listas!$FX$501</definedName>
    <definedName name="rango24" localSheetId="10">Listas!$FX$501</definedName>
    <definedName name="rango24">Listas!$FX$501</definedName>
    <definedName name="rango25" localSheetId="9">Listas!$FY$501</definedName>
    <definedName name="rango25" localSheetId="10">Listas!$FY$501</definedName>
    <definedName name="rango25">Listas!$FY$501</definedName>
    <definedName name="rango3" localSheetId="9">Listas!$FC$501</definedName>
    <definedName name="rango3" localSheetId="10">Listas!$FC$501</definedName>
    <definedName name="rango3">Listas!$FC$501:$FC$505</definedName>
    <definedName name="rango4" localSheetId="9">Listas!$FD$501</definedName>
    <definedName name="rango4" localSheetId="10">Listas!$FD$501</definedName>
    <definedName name="rango4">Listas!$FD$501:$FD$503</definedName>
    <definedName name="rango5" localSheetId="9">Listas!$FE$501</definedName>
    <definedName name="rango5" localSheetId="10">Listas!$FE$501</definedName>
    <definedName name="rango5">Listas!$FE$501:$FE$503</definedName>
    <definedName name="rango6" localSheetId="9">Listas!$FF$501</definedName>
    <definedName name="rango6" localSheetId="10">Listas!$FF$501</definedName>
    <definedName name="rango6">Listas!$FF$501</definedName>
    <definedName name="rango7" localSheetId="9">Listas!$FG$501</definedName>
    <definedName name="rango7" localSheetId="10">Listas!$FG$501</definedName>
    <definedName name="rango7">Listas!$FG$501:$FG$503</definedName>
    <definedName name="rango8" localSheetId="9">Listas!$FH$501</definedName>
    <definedName name="rango8" localSheetId="10">Listas!$FH$501</definedName>
    <definedName name="rango8">Listas!$FH$501:$FH$506</definedName>
    <definedName name="rango9" localSheetId="9">Listas!$FI$501</definedName>
    <definedName name="rango9" localSheetId="10">Listas!$FI$501</definedName>
    <definedName name="rango9">Listas!$FI$501:$FI$514</definedName>
    <definedName name="Seguimientos">Listas!$H$12:$H$36</definedName>
  </definedNames>
  <calcPr calcId="191029"/>
  <pivotCaches>
    <pivotCache cacheId="11" r:id="rId15"/>
  </pivotCaches>
  <extLst>
    <ext uri="GoogleSheetsCustomDataVersion2">
      <go:sheetsCustomData xmlns:go="http://customooxmlschemas.google.com/" r:id="rId20" roundtripDataChecksum="QSE9Drm1uLArqyzE9DAfY8Oc/Ci+U83RWZ4R0aYkcUg="/>
    </ext>
  </extLst>
</workbook>
</file>

<file path=xl/calcChain.xml><?xml version="1.0" encoding="utf-8"?>
<calcChain xmlns="http://schemas.openxmlformats.org/spreadsheetml/2006/main">
  <c r="E42" i="4" l="1"/>
  <c r="D42" i="4"/>
  <c r="E41" i="4"/>
  <c r="D41" i="4"/>
  <c r="E40" i="4"/>
  <c r="D40" i="4"/>
  <c r="E39" i="4"/>
  <c r="D39" i="4"/>
  <c r="E38" i="4"/>
  <c r="D38" i="4"/>
  <c r="E32" i="13"/>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GZ556" i="12"/>
  <c r="GY556" i="12"/>
  <c r="GX556" i="12"/>
  <c r="GW556" i="12"/>
  <c r="GV556" i="12"/>
  <c r="GU556" i="12"/>
  <c r="GT556" i="12"/>
  <c r="GS556" i="12"/>
  <c r="GR556" i="12"/>
  <c r="GQ556" i="12"/>
  <c r="GP556" i="12"/>
  <c r="GO556" i="12"/>
  <c r="GN556" i="12"/>
  <c r="GM556" i="12"/>
  <c r="GL556" i="12"/>
  <c r="GK556" i="12"/>
  <c r="GJ556" i="12"/>
  <c r="GI556" i="12"/>
  <c r="GH556" i="12"/>
  <c r="GG556" i="12"/>
  <c r="GF556" i="12"/>
  <c r="GE556" i="12"/>
  <c r="GD556" i="12"/>
  <c r="GC556" i="12"/>
  <c r="GB556" i="12"/>
  <c r="GZ555" i="12"/>
  <c r="GY555" i="12"/>
  <c r="GX555" i="12"/>
  <c r="GW555" i="12"/>
  <c r="GV555" i="12"/>
  <c r="GU555" i="12"/>
  <c r="GT555" i="12"/>
  <c r="GS555" i="12"/>
  <c r="GR555" i="12"/>
  <c r="GQ555" i="12"/>
  <c r="GP555" i="12"/>
  <c r="GO555" i="12"/>
  <c r="GN555" i="12"/>
  <c r="GM555" i="12"/>
  <c r="GL555" i="12"/>
  <c r="GK555" i="12"/>
  <c r="GJ555" i="12"/>
  <c r="GI555" i="12"/>
  <c r="GH555" i="12"/>
  <c r="GG555" i="12"/>
  <c r="GF555" i="12"/>
  <c r="GE555" i="12"/>
  <c r="GD555" i="12"/>
  <c r="GC555" i="12"/>
  <c r="GB555" i="12"/>
  <c r="GZ554" i="12"/>
  <c r="GY554" i="12"/>
  <c r="GX554" i="12"/>
  <c r="GW554" i="12"/>
  <c r="GV554" i="12"/>
  <c r="GU554" i="12"/>
  <c r="GT554" i="12"/>
  <c r="GS554" i="12"/>
  <c r="GR554" i="12"/>
  <c r="GQ554" i="12"/>
  <c r="GP554" i="12"/>
  <c r="GO554" i="12"/>
  <c r="GN554" i="12"/>
  <c r="GM554" i="12"/>
  <c r="GL554" i="12"/>
  <c r="GK554" i="12"/>
  <c r="GJ554" i="12"/>
  <c r="GI554" i="12"/>
  <c r="GH554" i="12"/>
  <c r="GG554" i="12"/>
  <c r="GF554" i="12"/>
  <c r="GE554" i="12"/>
  <c r="GD554" i="12"/>
  <c r="GC554" i="12"/>
  <c r="GB554" i="12"/>
  <c r="GZ553" i="12"/>
  <c r="GY553" i="12"/>
  <c r="GX553" i="12"/>
  <c r="GW553" i="12"/>
  <c r="GV553" i="12"/>
  <c r="GU553" i="12"/>
  <c r="GT553" i="12"/>
  <c r="GS553" i="12"/>
  <c r="GR553" i="12"/>
  <c r="GQ553" i="12"/>
  <c r="GP553" i="12"/>
  <c r="GO553" i="12"/>
  <c r="GN553" i="12"/>
  <c r="GM553" i="12"/>
  <c r="GL553" i="12"/>
  <c r="GK553" i="12"/>
  <c r="GJ553" i="12"/>
  <c r="GI553" i="12"/>
  <c r="GH553" i="12"/>
  <c r="GG553" i="12"/>
  <c r="GF553" i="12"/>
  <c r="GE553" i="12"/>
  <c r="GD553" i="12"/>
  <c r="GC553" i="12"/>
  <c r="GB553" i="12"/>
  <c r="GZ552" i="12"/>
  <c r="GY552" i="12"/>
  <c r="GX552" i="12"/>
  <c r="GW552" i="12"/>
  <c r="GV552" i="12"/>
  <c r="GU552" i="12"/>
  <c r="GT552" i="12"/>
  <c r="GS552" i="12"/>
  <c r="GR552" i="12"/>
  <c r="GQ552" i="12"/>
  <c r="GP552" i="12"/>
  <c r="GO552" i="12"/>
  <c r="GN552" i="12"/>
  <c r="GM552" i="12"/>
  <c r="GL552" i="12"/>
  <c r="GK552" i="12"/>
  <c r="GJ552" i="12"/>
  <c r="GI552" i="12"/>
  <c r="GH552" i="12"/>
  <c r="GG552" i="12"/>
  <c r="GF552" i="12"/>
  <c r="GE552" i="12"/>
  <c r="GD552" i="12"/>
  <c r="GC552" i="12"/>
  <c r="GB552" i="12"/>
  <c r="GZ551" i="12"/>
  <c r="GY551" i="12"/>
  <c r="GX551" i="12"/>
  <c r="GW551" i="12"/>
  <c r="GV551" i="12"/>
  <c r="GU551" i="12"/>
  <c r="GT551" i="12"/>
  <c r="GS551" i="12"/>
  <c r="GR551" i="12"/>
  <c r="GQ551" i="12"/>
  <c r="GP551" i="12"/>
  <c r="GO551" i="12"/>
  <c r="GN551" i="12"/>
  <c r="GM551" i="12"/>
  <c r="GL551" i="12"/>
  <c r="GK551" i="12"/>
  <c r="GJ551" i="12"/>
  <c r="GI551" i="12"/>
  <c r="GH551" i="12"/>
  <c r="GG551" i="12"/>
  <c r="GF551" i="12"/>
  <c r="GE551" i="12"/>
  <c r="GD551" i="12"/>
  <c r="GC551" i="12"/>
  <c r="GB551" i="12"/>
  <c r="GZ550" i="12"/>
  <c r="GY550" i="12"/>
  <c r="GX550" i="12"/>
  <c r="GW550" i="12"/>
  <c r="GV550" i="12"/>
  <c r="GU550" i="12"/>
  <c r="GT550" i="12"/>
  <c r="GS550" i="12"/>
  <c r="GR550" i="12"/>
  <c r="GQ550" i="12"/>
  <c r="GP550" i="12"/>
  <c r="GO550" i="12"/>
  <c r="GN550" i="12"/>
  <c r="GM550" i="12"/>
  <c r="GL550" i="12"/>
  <c r="GK550" i="12"/>
  <c r="GJ550" i="12"/>
  <c r="GI550" i="12"/>
  <c r="GH550" i="12"/>
  <c r="GG550" i="12"/>
  <c r="GF550" i="12"/>
  <c r="GE550" i="12"/>
  <c r="GD550" i="12"/>
  <c r="GC550" i="12"/>
  <c r="GB550" i="12"/>
  <c r="GZ549" i="12"/>
  <c r="GY549" i="12"/>
  <c r="GX549" i="12"/>
  <c r="GW549" i="12"/>
  <c r="GV549" i="12"/>
  <c r="GU549" i="12"/>
  <c r="GT549" i="12"/>
  <c r="GS549" i="12"/>
  <c r="GR549" i="12"/>
  <c r="GQ549" i="12"/>
  <c r="GP549" i="12"/>
  <c r="GO549" i="12"/>
  <c r="GN549" i="12"/>
  <c r="GM549" i="12"/>
  <c r="GL549" i="12"/>
  <c r="GK549" i="12"/>
  <c r="GJ549" i="12"/>
  <c r="GI549" i="12"/>
  <c r="GH549" i="12"/>
  <c r="GG549" i="12"/>
  <c r="GF549" i="12"/>
  <c r="GE549" i="12"/>
  <c r="GD549" i="12"/>
  <c r="GC549" i="12"/>
  <c r="GB549" i="12"/>
  <c r="GZ548" i="12"/>
  <c r="GY548" i="12"/>
  <c r="GX548" i="12"/>
  <c r="GW548" i="12"/>
  <c r="GV548" i="12"/>
  <c r="GU548" i="12"/>
  <c r="GT548" i="12"/>
  <c r="GS548" i="12"/>
  <c r="GR548" i="12"/>
  <c r="GQ548" i="12"/>
  <c r="GP548" i="12"/>
  <c r="GO548" i="12"/>
  <c r="GN548" i="12"/>
  <c r="GM548" i="12"/>
  <c r="GL548" i="12"/>
  <c r="GK548" i="12"/>
  <c r="GJ548" i="12"/>
  <c r="GI548" i="12"/>
  <c r="GH548" i="12"/>
  <c r="GG548" i="12"/>
  <c r="GF548" i="12"/>
  <c r="GE548" i="12"/>
  <c r="GD548" i="12"/>
  <c r="GC548" i="12"/>
  <c r="GB548" i="12"/>
  <c r="GZ547" i="12"/>
  <c r="GY547" i="12"/>
  <c r="GX547" i="12"/>
  <c r="GW547" i="12"/>
  <c r="GV547" i="12"/>
  <c r="GU547" i="12"/>
  <c r="GT547" i="12"/>
  <c r="GS547" i="12"/>
  <c r="GR547" i="12"/>
  <c r="GQ547" i="12"/>
  <c r="GP547" i="12"/>
  <c r="GO547" i="12"/>
  <c r="GN547" i="12"/>
  <c r="GM547" i="12"/>
  <c r="GL547" i="12"/>
  <c r="GK547" i="12"/>
  <c r="GJ547" i="12"/>
  <c r="GI547" i="12"/>
  <c r="GH547" i="12"/>
  <c r="GG547" i="12"/>
  <c r="GF547" i="12"/>
  <c r="GE547" i="12"/>
  <c r="GD547" i="12"/>
  <c r="GC547" i="12"/>
  <c r="GB547" i="12"/>
  <c r="GZ546" i="12"/>
  <c r="GY546" i="12"/>
  <c r="GX546" i="12"/>
  <c r="GW546" i="12"/>
  <c r="GV546" i="12"/>
  <c r="GU546" i="12"/>
  <c r="GT546" i="12"/>
  <c r="GS546" i="12"/>
  <c r="GR546" i="12"/>
  <c r="GQ546" i="12"/>
  <c r="GP546" i="12"/>
  <c r="GO546" i="12"/>
  <c r="GN546" i="12"/>
  <c r="GM546" i="12"/>
  <c r="GL546" i="12"/>
  <c r="GK546" i="12"/>
  <c r="GJ546" i="12"/>
  <c r="GI546" i="12"/>
  <c r="GH546" i="12"/>
  <c r="GG546" i="12"/>
  <c r="GF546" i="12"/>
  <c r="GE546" i="12"/>
  <c r="GD546" i="12"/>
  <c r="GC546" i="12"/>
  <c r="GB546" i="12"/>
  <c r="GZ545" i="12"/>
  <c r="GY545" i="12"/>
  <c r="GX545" i="12"/>
  <c r="GW545" i="12"/>
  <c r="GV545" i="12"/>
  <c r="GU545" i="12"/>
  <c r="GT545" i="12"/>
  <c r="GS545" i="12"/>
  <c r="GR545" i="12"/>
  <c r="GQ545" i="12"/>
  <c r="GP545" i="12"/>
  <c r="GO545" i="12"/>
  <c r="GN545" i="12"/>
  <c r="GM545" i="12"/>
  <c r="GL545" i="12"/>
  <c r="GK545" i="12"/>
  <c r="GJ545" i="12"/>
  <c r="GI545" i="12"/>
  <c r="GH545" i="12"/>
  <c r="GG545" i="12"/>
  <c r="GF545" i="12"/>
  <c r="GE545" i="12"/>
  <c r="GD545" i="12"/>
  <c r="GC545" i="12"/>
  <c r="GB545" i="12"/>
  <c r="GZ544" i="12"/>
  <c r="GY544" i="12"/>
  <c r="GX544" i="12"/>
  <c r="GW544" i="12"/>
  <c r="GV544" i="12"/>
  <c r="GU544" i="12"/>
  <c r="GT544" i="12"/>
  <c r="GS544" i="12"/>
  <c r="GR544" i="12"/>
  <c r="GQ544" i="12"/>
  <c r="GP544" i="12"/>
  <c r="GO544" i="12"/>
  <c r="GN544" i="12"/>
  <c r="GM544" i="12"/>
  <c r="GL544" i="12"/>
  <c r="GK544" i="12"/>
  <c r="GJ544" i="12"/>
  <c r="GI544" i="12"/>
  <c r="GH544" i="12"/>
  <c r="GG544" i="12"/>
  <c r="GF544" i="12"/>
  <c r="GE544" i="12"/>
  <c r="GD544" i="12"/>
  <c r="GC544" i="12"/>
  <c r="GB544" i="12"/>
  <c r="GZ543" i="12"/>
  <c r="GY543" i="12"/>
  <c r="GX543" i="12"/>
  <c r="GW543" i="12"/>
  <c r="GV543" i="12"/>
  <c r="GU543" i="12"/>
  <c r="GT543" i="12"/>
  <c r="GS543" i="12"/>
  <c r="GR543" i="12"/>
  <c r="GQ543" i="12"/>
  <c r="GP543" i="12"/>
  <c r="GO543" i="12"/>
  <c r="GN543" i="12"/>
  <c r="GM543" i="12"/>
  <c r="GL543" i="12"/>
  <c r="GK543" i="12"/>
  <c r="GJ543" i="12"/>
  <c r="GI543" i="12"/>
  <c r="GH543" i="12"/>
  <c r="GG543" i="12"/>
  <c r="GF543" i="12"/>
  <c r="GE543" i="12"/>
  <c r="GD543" i="12"/>
  <c r="GC543" i="12"/>
  <c r="GB543" i="12"/>
  <c r="GZ542" i="12"/>
  <c r="GY542" i="12"/>
  <c r="GX542" i="12"/>
  <c r="GW542" i="12"/>
  <c r="GV542" i="12"/>
  <c r="GU542" i="12"/>
  <c r="GT542" i="12"/>
  <c r="GS542" i="12"/>
  <c r="GR542" i="12"/>
  <c r="GQ542" i="12"/>
  <c r="GP542" i="12"/>
  <c r="GO542" i="12"/>
  <c r="GN542" i="12"/>
  <c r="GM542" i="12"/>
  <c r="GL542" i="12"/>
  <c r="GK542" i="12"/>
  <c r="GJ542" i="12"/>
  <c r="GI542" i="12"/>
  <c r="GH542" i="12"/>
  <c r="GG542" i="12"/>
  <c r="GF542" i="12"/>
  <c r="GE542" i="12"/>
  <c r="GD542" i="12"/>
  <c r="GC542" i="12"/>
  <c r="GB542" i="12"/>
  <c r="GZ541" i="12"/>
  <c r="GY541" i="12"/>
  <c r="GX541" i="12"/>
  <c r="GW541" i="12"/>
  <c r="GV541" i="12"/>
  <c r="GU541" i="12"/>
  <c r="GT541" i="12"/>
  <c r="GS541" i="12"/>
  <c r="GR541" i="12"/>
  <c r="GQ541" i="12"/>
  <c r="GP541" i="12"/>
  <c r="GO541" i="12"/>
  <c r="GN541" i="12"/>
  <c r="GM541" i="12"/>
  <c r="GL541" i="12"/>
  <c r="GK541" i="12"/>
  <c r="GJ541" i="12"/>
  <c r="GI541" i="12"/>
  <c r="GH541" i="12"/>
  <c r="GG541" i="12"/>
  <c r="GF541" i="12"/>
  <c r="GE541" i="12"/>
  <c r="GD541" i="12"/>
  <c r="GC541" i="12"/>
  <c r="GB541" i="12"/>
  <c r="GZ540" i="12"/>
  <c r="GY540" i="12"/>
  <c r="GX540" i="12"/>
  <c r="GW540" i="12"/>
  <c r="GV540" i="12"/>
  <c r="GU540" i="12"/>
  <c r="GT540" i="12"/>
  <c r="GS540" i="12"/>
  <c r="GR540" i="12"/>
  <c r="GQ540" i="12"/>
  <c r="GP540" i="12"/>
  <c r="GO540" i="12"/>
  <c r="GN540" i="12"/>
  <c r="GM540" i="12"/>
  <c r="GL540" i="12"/>
  <c r="GK540" i="12"/>
  <c r="GJ540" i="12"/>
  <c r="GI540" i="12"/>
  <c r="GH540" i="12"/>
  <c r="GG540" i="12"/>
  <c r="GF540" i="12"/>
  <c r="GE540" i="12"/>
  <c r="GD540" i="12"/>
  <c r="GC540" i="12"/>
  <c r="GB540" i="12"/>
  <c r="GZ539" i="12"/>
  <c r="GY539" i="12"/>
  <c r="GX539" i="12"/>
  <c r="GW539" i="12"/>
  <c r="GV539" i="12"/>
  <c r="GU539" i="12"/>
  <c r="GT539" i="12"/>
  <c r="GS539" i="12"/>
  <c r="GR539" i="12"/>
  <c r="GQ539" i="12"/>
  <c r="GP539" i="12"/>
  <c r="GO539" i="12"/>
  <c r="GN539" i="12"/>
  <c r="GM539" i="12"/>
  <c r="GL539" i="12"/>
  <c r="GK539" i="12"/>
  <c r="GJ539" i="12"/>
  <c r="GI539" i="12"/>
  <c r="GH539" i="12"/>
  <c r="GG539" i="12"/>
  <c r="GF539" i="12"/>
  <c r="GE539" i="12"/>
  <c r="GD539" i="12"/>
  <c r="GC539" i="12"/>
  <c r="GB539" i="12"/>
  <c r="GZ538" i="12"/>
  <c r="GY538" i="12"/>
  <c r="GX538" i="12"/>
  <c r="GW538" i="12"/>
  <c r="GV538" i="12"/>
  <c r="GU538" i="12"/>
  <c r="GT538" i="12"/>
  <c r="GS538" i="12"/>
  <c r="GR538" i="12"/>
  <c r="GQ538" i="12"/>
  <c r="GP538" i="12"/>
  <c r="GO538" i="12"/>
  <c r="GN538" i="12"/>
  <c r="GM538" i="12"/>
  <c r="GL538" i="12"/>
  <c r="GK538" i="12"/>
  <c r="GJ538" i="12"/>
  <c r="GI538" i="12"/>
  <c r="GH538" i="12"/>
  <c r="GG538" i="12"/>
  <c r="GF538" i="12"/>
  <c r="GE538" i="12"/>
  <c r="GD538" i="12"/>
  <c r="GC538" i="12"/>
  <c r="GB538" i="12"/>
  <c r="GZ537" i="12"/>
  <c r="GY537" i="12"/>
  <c r="GX537" i="12"/>
  <c r="GW537" i="12"/>
  <c r="GV537" i="12"/>
  <c r="GU537" i="12"/>
  <c r="GT537" i="12"/>
  <c r="GS537" i="12"/>
  <c r="GR537" i="12"/>
  <c r="GQ537" i="12"/>
  <c r="GP537" i="12"/>
  <c r="GO537" i="12"/>
  <c r="GN537" i="12"/>
  <c r="GM537" i="12"/>
  <c r="GL537" i="12"/>
  <c r="GK537" i="12"/>
  <c r="GJ537" i="12"/>
  <c r="GI537" i="12"/>
  <c r="GH537" i="12"/>
  <c r="GG537" i="12"/>
  <c r="GF537" i="12"/>
  <c r="GE537" i="12"/>
  <c r="GD537" i="12"/>
  <c r="GC537" i="12"/>
  <c r="GB537" i="12"/>
  <c r="GZ536" i="12"/>
  <c r="GY536" i="12"/>
  <c r="GX536" i="12"/>
  <c r="GW536" i="12"/>
  <c r="GV536" i="12"/>
  <c r="GU536" i="12"/>
  <c r="GT536" i="12"/>
  <c r="GS536" i="12"/>
  <c r="GR536" i="12"/>
  <c r="GQ536" i="12"/>
  <c r="GP536" i="12"/>
  <c r="GO536" i="12"/>
  <c r="GN536" i="12"/>
  <c r="GM536" i="12"/>
  <c r="GL536" i="12"/>
  <c r="GK536" i="12"/>
  <c r="GJ536" i="12"/>
  <c r="GI536" i="12"/>
  <c r="GH536" i="12"/>
  <c r="GG536" i="12"/>
  <c r="GF536" i="12"/>
  <c r="GE536" i="12"/>
  <c r="GD536" i="12"/>
  <c r="GC536" i="12"/>
  <c r="GB536" i="12"/>
  <c r="GZ535" i="12"/>
  <c r="GY535" i="12"/>
  <c r="GX535" i="12"/>
  <c r="GW535" i="12"/>
  <c r="GV535" i="12"/>
  <c r="GU535" i="12"/>
  <c r="GT535" i="12"/>
  <c r="GS535" i="12"/>
  <c r="GR535" i="12"/>
  <c r="GQ535" i="12"/>
  <c r="GP535" i="12"/>
  <c r="GO535" i="12"/>
  <c r="GN535" i="12"/>
  <c r="GM535" i="12"/>
  <c r="GL535" i="12"/>
  <c r="GK535" i="12"/>
  <c r="GJ535" i="12"/>
  <c r="GI535" i="12"/>
  <c r="GH535" i="12"/>
  <c r="GG535" i="12"/>
  <c r="GF535" i="12"/>
  <c r="GE535" i="12"/>
  <c r="GD535" i="12"/>
  <c r="GC535" i="12"/>
  <c r="GB535" i="12"/>
  <c r="GZ534" i="12"/>
  <c r="GY534" i="12"/>
  <c r="GX534" i="12"/>
  <c r="GW534" i="12"/>
  <c r="GV534" i="12"/>
  <c r="GU534" i="12"/>
  <c r="GT534" i="12"/>
  <c r="GS534" i="12"/>
  <c r="GR534" i="12"/>
  <c r="GQ534" i="12"/>
  <c r="GP534" i="12"/>
  <c r="GO534" i="12"/>
  <c r="GN534" i="12"/>
  <c r="GM534" i="12"/>
  <c r="GL534" i="12"/>
  <c r="GK534" i="12"/>
  <c r="GJ534" i="12"/>
  <c r="GI534" i="12"/>
  <c r="GH534" i="12"/>
  <c r="GG534" i="12"/>
  <c r="GF534" i="12"/>
  <c r="GE534" i="12"/>
  <c r="GD534" i="12"/>
  <c r="GC534" i="12"/>
  <c r="GB534" i="12"/>
  <c r="GZ533" i="12"/>
  <c r="GY533" i="12"/>
  <c r="GX533" i="12"/>
  <c r="GW533" i="12"/>
  <c r="GV533" i="12"/>
  <c r="GU533" i="12"/>
  <c r="GT533" i="12"/>
  <c r="GS533" i="12"/>
  <c r="GR533" i="12"/>
  <c r="GQ533" i="12"/>
  <c r="GP533" i="12"/>
  <c r="GO533" i="12"/>
  <c r="GN533" i="12"/>
  <c r="GM533" i="12"/>
  <c r="GL533" i="12"/>
  <c r="GK533" i="12"/>
  <c r="GJ533" i="12"/>
  <c r="GI533" i="12"/>
  <c r="GH533" i="12"/>
  <c r="GG533" i="12"/>
  <c r="GF533" i="12"/>
  <c r="GE533" i="12"/>
  <c r="GD533" i="12"/>
  <c r="GC533" i="12"/>
  <c r="GB533" i="12"/>
  <c r="GZ532" i="12"/>
  <c r="GY532" i="12"/>
  <c r="GX532" i="12"/>
  <c r="GW532" i="12"/>
  <c r="GV532" i="12"/>
  <c r="GU532" i="12"/>
  <c r="GT532" i="12"/>
  <c r="GS532" i="12"/>
  <c r="GR532" i="12"/>
  <c r="GQ532" i="12"/>
  <c r="GP532" i="12"/>
  <c r="GO532" i="12"/>
  <c r="GN532" i="12"/>
  <c r="GM532" i="12"/>
  <c r="GL532" i="12"/>
  <c r="GK532" i="12"/>
  <c r="GJ532" i="12"/>
  <c r="GI532" i="12"/>
  <c r="GH532" i="12"/>
  <c r="GG532" i="12"/>
  <c r="GF532" i="12"/>
  <c r="GE532" i="12"/>
  <c r="GD532" i="12"/>
  <c r="GC532" i="12"/>
  <c r="GB532" i="12"/>
  <c r="GZ531" i="12"/>
  <c r="GY531" i="12"/>
  <c r="GX531" i="12"/>
  <c r="GW531" i="12"/>
  <c r="GV531" i="12"/>
  <c r="GU531" i="12"/>
  <c r="GT531" i="12"/>
  <c r="GS531" i="12"/>
  <c r="GR531" i="12"/>
  <c r="GQ531" i="12"/>
  <c r="GP531" i="12"/>
  <c r="GO531" i="12"/>
  <c r="GN531" i="12"/>
  <c r="GM531" i="12"/>
  <c r="GL531" i="12"/>
  <c r="GK531" i="12"/>
  <c r="GJ531" i="12"/>
  <c r="GI531" i="12"/>
  <c r="GH531" i="12"/>
  <c r="GG531" i="12"/>
  <c r="GF531" i="12"/>
  <c r="GE531" i="12"/>
  <c r="GD531" i="12"/>
  <c r="GC531" i="12"/>
  <c r="GB531" i="12"/>
  <c r="GZ530" i="12"/>
  <c r="GY530" i="12"/>
  <c r="GX530" i="12"/>
  <c r="GW530" i="12"/>
  <c r="GV530" i="12"/>
  <c r="GU530" i="12"/>
  <c r="GT530" i="12"/>
  <c r="GS530" i="12"/>
  <c r="GR530" i="12"/>
  <c r="GQ530" i="12"/>
  <c r="GP530" i="12"/>
  <c r="GO530" i="12"/>
  <c r="GN530" i="12"/>
  <c r="GM530" i="12"/>
  <c r="GL530" i="12"/>
  <c r="GK530" i="12"/>
  <c r="GJ530" i="12"/>
  <c r="GI530" i="12"/>
  <c r="GH530" i="12"/>
  <c r="GG530" i="12"/>
  <c r="GF530" i="12"/>
  <c r="GE530" i="12"/>
  <c r="GD530" i="12"/>
  <c r="GC530" i="12"/>
  <c r="GB530" i="12"/>
  <c r="GZ529" i="12"/>
  <c r="GY529" i="12"/>
  <c r="GX529" i="12"/>
  <c r="GW529" i="12"/>
  <c r="GV529" i="12"/>
  <c r="GU529" i="12"/>
  <c r="GT529" i="12"/>
  <c r="GS529" i="12"/>
  <c r="GR529" i="12"/>
  <c r="GQ529" i="12"/>
  <c r="GP529" i="12"/>
  <c r="GO529" i="12"/>
  <c r="GN529" i="12"/>
  <c r="GM529" i="12"/>
  <c r="GL529" i="12"/>
  <c r="GK529" i="12"/>
  <c r="GJ529" i="12"/>
  <c r="GI529" i="12"/>
  <c r="GH529" i="12"/>
  <c r="GG529" i="12"/>
  <c r="GF529" i="12"/>
  <c r="GE529" i="12"/>
  <c r="GD529" i="12"/>
  <c r="GC529" i="12"/>
  <c r="GB529" i="12"/>
  <c r="GZ528" i="12"/>
  <c r="GY528" i="12"/>
  <c r="GX528" i="12"/>
  <c r="GW528" i="12"/>
  <c r="GV528" i="12"/>
  <c r="GU528" i="12"/>
  <c r="GT528" i="12"/>
  <c r="GS528" i="12"/>
  <c r="GR528" i="12"/>
  <c r="GQ528" i="12"/>
  <c r="GP528" i="12"/>
  <c r="GO528" i="12"/>
  <c r="GN528" i="12"/>
  <c r="GM528" i="12"/>
  <c r="GL528" i="12"/>
  <c r="GK528" i="12"/>
  <c r="GJ528" i="12"/>
  <c r="GI528" i="12"/>
  <c r="GH528" i="12"/>
  <c r="GG528" i="12"/>
  <c r="GF528" i="12"/>
  <c r="GE528" i="12"/>
  <c r="GD528" i="12"/>
  <c r="GC528" i="12"/>
  <c r="GB528" i="12"/>
  <c r="GZ527" i="12"/>
  <c r="GY527" i="12"/>
  <c r="GX527" i="12"/>
  <c r="GW527" i="12"/>
  <c r="GV527" i="12"/>
  <c r="GU527" i="12"/>
  <c r="GT527" i="12"/>
  <c r="GS527" i="12"/>
  <c r="GR527" i="12"/>
  <c r="GQ527" i="12"/>
  <c r="GP527" i="12"/>
  <c r="GO527" i="12"/>
  <c r="GN527" i="12"/>
  <c r="GM527" i="12"/>
  <c r="GL527" i="12"/>
  <c r="GK527" i="12"/>
  <c r="GJ527" i="12"/>
  <c r="GI527" i="12"/>
  <c r="GH527" i="12"/>
  <c r="GG527" i="12"/>
  <c r="GF527" i="12"/>
  <c r="GE527" i="12"/>
  <c r="GD527" i="12"/>
  <c r="GC527" i="12"/>
  <c r="GB527" i="12"/>
  <c r="GZ526" i="12"/>
  <c r="GY526" i="12"/>
  <c r="GX526" i="12"/>
  <c r="GW526" i="12"/>
  <c r="GV526" i="12"/>
  <c r="GU526" i="12"/>
  <c r="GT526" i="12"/>
  <c r="GS526" i="12"/>
  <c r="GR526" i="12"/>
  <c r="GQ526" i="12"/>
  <c r="GP526" i="12"/>
  <c r="GO526" i="12"/>
  <c r="GN526" i="12"/>
  <c r="GM526" i="12"/>
  <c r="GL526" i="12"/>
  <c r="GK526" i="12"/>
  <c r="GJ526" i="12"/>
  <c r="GI526" i="12"/>
  <c r="GH526" i="12"/>
  <c r="GG526" i="12"/>
  <c r="GF526" i="12"/>
  <c r="GE526" i="12"/>
  <c r="GD526" i="12"/>
  <c r="GC526" i="12"/>
  <c r="GB526" i="12"/>
  <c r="GZ525" i="12"/>
  <c r="GY525" i="12"/>
  <c r="GX525" i="12"/>
  <c r="GW525" i="12"/>
  <c r="GV525" i="12"/>
  <c r="GU525" i="12"/>
  <c r="GT525" i="12"/>
  <c r="GS525" i="12"/>
  <c r="GR525" i="12"/>
  <c r="GQ525" i="12"/>
  <c r="GP525" i="12"/>
  <c r="GO525" i="12"/>
  <c r="GN525" i="12"/>
  <c r="GM525" i="12"/>
  <c r="GL525" i="12"/>
  <c r="GK525" i="12"/>
  <c r="GJ525" i="12"/>
  <c r="GI525" i="12"/>
  <c r="GH525" i="12"/>
  <c r="GG525" i="12"/>
  <c r="GF525" i="12"/>
  <c r="GE525" i="12"/>
  <c r="GD525" i="12"/>
  <c r="GC525" i="12"/>
  <c r="GB525" i="12"/>
  <c r="GZ524" i="12"/>
  <c r="GY524" i="12"/>
  <c r="GX524" i="12"/>
  <c r="GW524" i="12"/>
  <c r="GV524" i="12"/>
  <c r="GU524" i="12"/>
  <c r="GT524" i="12"/>
  <c r="GS524" i="12"/>
  <c r="GR524" i="12"/>
  <c r="GQ524" i="12"/>
  <c r="GP524" i="12"/>
  <c r="GO524" i="12"/>
  <c r="GN524" i="12"/>
  <c r="GM524" i="12"/>
  <c r="GL524" i="12"/>
  <c r="GK524" i="12"/>
  <c r="GJ524" i="12"/>
  <c r="GI524" i="12"/>
  <c r="GH524" i="12"/>
  <c r="GG524" i="12"/>
  <c r="GF524" i="12"/>
  <c r="GE524" i="12"/>
  <c r="GD524" i="12"/>
  <c r="GC524" i="12"/>
  <c r="GB524" i="12"/>
  <c r="GZ523" i="12"/>
  <c r="GY523" i="12"/>
  <c r="GX523" i="12"/>
  <c r="GW523" i="12"/>
  <c r="GV523" i="12"/>
  <c r="GU523" i="12"/>
  <c r="GT523" i="12"/>
  <c r="GS523" i="12"/>
  <c r="GR523" i="12"/>
  <c r="GQ523" i="12"/>
  <c r="GP523" i="12"/>
  <c r="GO523" i="12"/>
  <c r="GN523" i="12"/>
  <c r="GM523" i="12"/>
  <c r="GL523" i="12"/>
  <c r="GK523" i="12"/>
  <c r="GJ523" i="12"/>
  <c r="GI523" i="12"/>
  <c r="GH523" i="12"/>
  <c r="GG523" i="12"/>
  <c r="GF523" i="12"/>
  <c r="GE523" i="12"/>
  <c r="GD523" i="12"/>
  <c r="GC523" i="12"/>
  <c r="GB523" i="12"/>
  <c r="GZ522" i="12"/>
  <c r="GY522" i="12"/>
  <c r="GX522" i="12"/>
  <c r="GW522" i="12"/>
  <c r="GV522" i="12"/>
  <c r="GU522" i="12"/>
  <c r="GT522" i="12"/>
  <c r="GS522" i="12"/>
  <c r="GR522" i="12"/>
  <c r="GQ522" i="12"/>
  <c r="GP522" i="12"/>
  <c r="GO522" i="12"/>
  <c r="GN522" i="12"/>
  <c r="GM522" i="12"/>
  <c r="GL522" i="12"/>
  <c r="GK522" i="12"/>
  <c r="GJ522" i="12"/>
  <c r="GI522" i="12"/>
  <c r="GH522" i="12"/>
  <c r="GG522" i="12"/>
  <c r="GF522" i="12"/>
  <c r="GE522" i="12"/>
  <c r="GD522" i="12"/>
  <c r="GC522" i="12"/>
  <c r="GB522" i="12"/>
  <c r="GZ521" i="12"/>
  <c r="GY521" i="12"/>
  <c r="GX521" i="12"/>
  <c r="GW521" i="12"/>
  <c r="GV521" i="12"/>
  <c r="GU521" i="12"/>
  <c r="GT521" i="12"/>
  <c r="GS521" i="12"/>
  <c r="GR521" i="12"/>
  <c r="GQ521" i="12"/>
  <c r="GP521" i="12"/>
  <c r="GO521" i="12"/>
  <c r="GN521" i="12"/>
  <c r="GM521" i="12"/>
  <c r="GL521" i="12"/>
  <c r="GK521" i="12"/>
  <c r="GJ521" i="12"/>
  <c r="GI521" i="12"/>
  <c r="GH521" i="12"/>
  <c r="GG521" i="12"/>
  <c r="GF521" i="12"/>
  <c r="GE521" i="12"/>
  <c r="GD521" i="12"/>
  <c r="GC521" i="12"/>
  <c r="GB521" i="12"/>
  <c r="GZ520" i="12"/>
  <c r="GY520" i="12"/>
  <c r="GX520" i="12"/>
  <c r="GW520" i="12"/>
  <c r="GV520" i="12"/>
  <c r="GU520" i="12"/>
  <c r="GT520" i="12"/>
  <c r="GS520" i="12"/>
  <c r="GR520" i="12"/>
  <c r="GQ520" i="12"/>
  <c r="GP520" i="12"/>
  <c r="GO520" i="12"/>
  <c r="GN520" i="12"/>
  <c r="GM520" i="12"/>
  <c r="GL520" i="12"/>
  <c r="GK520" i="12"/>
  <c r="GJ520" i="12"/>
  <c r="GI520" i="12"/>
  <c r="GH520" i="12"/>
  <c r="GG520" i="12"/>
  <c r="GF520" i="12"/>
  <c r="GE520" i="12"/>
  <c r="GD520" i="12"/>
  <c r="GC520" i="12"/>
  <c r="GB520" i="12"/>
  <c r="GZ519" i="12"/>
  <c r="GY519" i="12"/>
  <c r="GX519" i="12"/>
  <c r="GW519" i="12"/>
  <c r="GV519" i="12"/>
  <c r="GU519" i="12"/>
  <c r="GT519" i="12"/>
  <c r="GS519" i="12"/>
  <c r="GR519" i="12"/>
  <c r="GQ519" i="12"/>
  <c r="GP519" i="12"/>
  <c r="GO519" i="12"/>
  <c r="GN519" i="12"/>
  <c r="GM519" i="12"/>
  <c r="GL519" i="12"/>
  <c r="GK519" i="12"/>
  <c r="GJ519" i="12"/>
  <c r="GI519" i="12"/>
  <c r="GH519" i="12"/>
  <c r="GG519" i="12"/>
  <c r="GF519" i="12"/>
  <c r="GE519" i="12"/>
  <c r="GD519" i="12"/>
  <c r="GC519" i="12"/>
  <c r="GB519" i="12"/>
  <c r="GZ518" i="12"/>
  <c r="GY518" i="12"/>
  <c r="GX518" i="12"/>
  <c r="GW518" i="12"/>
  <c r="GV518" i="12"/>
  <c r="GU518" i="12"/>
  <c r="GT518" i="12"/>
  <c r="GS518" i="12"/>
  <c r="GR518" i="12"/>
  <c r="GQ518" i="12"/>
  <c r="GP518" i="12"/>
  <c r="GO518" i="12"/>
  <c r="GN518" i="12"/>
  <c r="GM518" i="12"/>
  <c r="GL518" i="12"/>
  <c r="GK518" i="12"/>
  <c r="GJ518" i="12"/>
  <c r="GI518" i="12"/>
  <c r="GH518" i="12"/>
  <c r="GG518" i="12"/>
  <c r="GF518" i="12"/>
  <c r="GE518" i="12"/>
  <c r="GD518" i="12"/>
  <c r="GC518" i="12"/>
  <c r="GB518" i="12"/>
  <c r="GZ517" i="12"/>
  <c r="GY517" i="12"/>
  <c r="GX517" i="12"/>
  <c r="GW517" i="12"/>
  <c r="GV517" i="12"/>
  <c r="GU517" i="12"/>
  <c r="GT517" i="12"/>
  <c r="GS517" i="12"/>
  <c r="GR517" i="12"/>
  <c r="GQ517" i="12"/>
  <c r="GP517" i="12"/>
  <c r="GO517" i="12"/>
  <c r="GN517" i="12"/>
  <c r="GM517" i="12"/>
  <c r="GL517" i="12"/>
  <c r="GK517" i="12"/>
  <c r="GJ517" i="12"/>
  <c r="GI517" i="12"/>
  <c r="GH517" i="12"/>
  <c r="GG517" i="12"/>
  <c r="GF517" i="12"/>
  <c r="GE517" i="12"/>
  <c r="GD517" i="12"/>
  <c r="GC517" i="12"/>
  <c r="GB517" i="12"/>
  <c r="GZ516" i="12"/>
  <c r="GY516" i="12"/>
  <c r="GX516" i="12"/>
  <c r="GW516" i="12"/>
  <c r="GV516" i="12"/>
  <c r="GU516" i="12"/>
  <c r="GT516" i="12"/>
  <c r="GS516" i="12"/>
  <c r="GR516" i="12"/>
  <c r="GQ516" i="12"/>
  <c r="GP516" i="12"/>
  <c r="GO516" i="12"/>
  <c r="GN516" i="12"/>
  <c r="GM516" i="12"/>
  <c r="GL516" i="12"/>
  <c r="GK516" i="12"/>
  <c r="GJ516" i="12"/>
  <c r="GI516" i="12"/>
  <c r="GH516" i="12"/>
  <c r="GG516" i="12"/>
  <c r="GF516" i="12"/>
  <c r="GE516" i="12"/>
  <c r="GD516" i="12"/>
  <c r="GC516" i="12"/>
  <c r="GB516" i="12"/>
  <c r="GZ515" i="12"/>
  <c r="GY515" i="12"/>
  <c r="GX515" i="12"/>
  <c r="GW515" i="12"/>
  <c r="GV515" i="12"/>
  <c r="GU515" i="12"/>
  <c r="GT515" i="12"/>
  <c r="GS515" i="12"/>
  <c r="GR515" i="12"/>
  <c r="GQ515" i="12"/>
  <c r="GP515" i="12"/>
  <c r="GO515" i="12"/>
  <c r="GN515" i="12"/>
  <c r="GM515" i="12"/>
  <c r="GL515" i="12"/>
  <c r="GK515" i="12"/>
  <c r="GJ515" i="12"/>
  <c r="GI515" i="12"/>
  <c r="GH515" i="12"/>
  <c r="GG515" i="12"/>
  <c r="GF515" i="12"/>
  <c r="GE515" i="12"/>
  <c r="GD515" i="12"/>
  <c r="GC515" i="12"/>
  <c r="GB515" i="12"/>
  <c r="I61" i="12"/>
  <c r="P44" i="6" s="1"/>
  <c r="H61" i="12"/>
  <c r="O44" i="6" s="1"/>
  <c r="G61" i="12"/>
  <c r="N44" i="6" s="1"/>
  <c r="F61" i="12"/>
  <c r="M44" i="6" s="1"/>
  <c r="E61" i="12"/>
  <c r="L44" i="6" s="1"/>
  <c r="I60" i="12"/>
  <c r="P43" i="6" s="1"/>
  <c r="H60" i="12"/>
  <c r="O43" i="6" s="1"/>
  <c r="G60" i="12"/>
  <c r="N43" i="6" s="1"/>
  <c r="F60" i="12"/>
  <c r="M43" i="6" s="1"/>
  <c r="E60" i="12"/>
  <c r="L43" i="6" s="1"/>
  <c r="I59" i="12"/>
  <c r="P42" i="6" s="1"/>
  <c r="H59" i="12"/>
  <c r="O42" i="6" s="1"/>
  <c r="H9" i="5" s="1"/>
  <c r="G59" i="12"/>
  <c r="N42" i="6" s="1"/>
  <c r="F59" i="12"/>
  <c r="E59" i="12"/>
  <c r="L42" i="6" s="1"/>
  <c r="I58" i="12"/>
  <c r="P41" i="6" s="1"/>
  <c r="H58" i="12"/>
  <c r="O41" i="6" s="1"/>
  <c r="G58" i="12"/>
  <c r="N41" i="6" s="1"/>
  <c r="F58" i="12"/>
  <c r="M41" i="6" s="1"/>
  <c r="E58" i="12"/>
  <c r="L41" i="6" s="1"/>
  <c r="I57" i="12"/>
  <c r="P40" i="6" s="1"/>
  <c r="H57" i="12"/>
  <c r="G57" i="12"/>
  <c r="N40" i="6" s="1"/>
  <c r="F57" i="12"/>
  <c r="M40" i="6" s="1"/>
  <c r="E57" i="12"/>
  <c r="L40" i="6" s="1"/>
  <c r="J29" i="12"/>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K28" i="12"/>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P7" i="12"/>
  <c r="N55" i="10"/>
  <c r="N54" i="10"/>
  <c r="N53" i="10"/>
  <c r="N52" i="10"/>
  <c r="N51" i="10"/>
  <c r="N50" i="10"/>
  <c r="K50" i="10"/>
  <c r="H50" i="10"/>
  <c r="G50" i="10"/>
  <c r="F50" i="10"/>
  <c r="C50" i="10"/>
  <c r="A50" i="10"/>
  <c r="N49" i="10"/>
  <c r="N57" i="10" s="1"/>
  <c r="K49" i="10"/>
  <c r="G49" i="10"/>
  <c r="C49" i="10"/>
  <c r="B49" i="10"/>
  <c r="A49" i="10"/>
  <c r="I49" i="10" s="1"/>
  <c r="N48" i="10"/>
  <c r="K48" i="10"/>
  <c r="H48" i="10"/>
  <c r="G48" i="10"/>
  <c r="F48" i="10"/>
  <c r="C48" i="10"/>
  <c r="A48" i="10"/>
  <c r="K47" i="10"/>
  <c r="A47" i="10"/>
  <c r="F46" i="10"/>
  <c r="A46" i="10"/>
  <c r="K46" i="10" s="1"/>
  <c r="G45" i="10"/>
  <c r="A45" i="10"/>
  <c r="I45" i="10" s="1"/>
  <c r="K44" i="10"/>
  <c r="G44" i="10"/>
  <c r="C44" i="10"/>
  <c r="B44" i="10"/>
  <c r="A44" i="10"/>
  <c r="I44" i="10" s="1"/>
  <c r="K43" i="10"/>
  <c r="H43" i="10"/>
  <c r="G43" i="10"/>
  <c r="F43" i="10"/>
  <c r="C43" i="10"/>
  <c r="B43" i="10"/>
  <c r="A43" i="10"/>
  <c r="I43" i="10" s="1"/>
  <c r="H42" i="10"/>
  <c r="B42" i="10"/>
  <c r="A42" i="10"/>
  <c r="G42" i="10" s="1"/>
  <c r="K41" i="10"/>
  <c r="H41" i="10"/>
  <c r="C41" i="10"/>
  <c r="A41" i="10"/>
  <c r="K40" i="10"/>
  <c r="H40" i="10"/>
  <c r="G40" i="10"/>
  <c r="F40" i="10"/>
  <c r="C40" i="10"/>
  <c r="A40" i="10"/>
  <c r="K39" i="10"/>
  <c r="A39" i="10"/>
  <c r="F38" i="10"/>
  <c r="A38" i="10"/>
  <c r="K38" i="10" s="1"/>
  <c r="H37" i="10"/>
  <c r="B37" i="10"/>
  <c r="A37" i="10"/>
  <c r="G37" i="10" s="1"/>
  <c r="K36" i="10"/>
  <c r="H36" i="10"/>
  <c r="C36" i="10"/>
  <c r="A36" i="10"/>
  <c r="N35" i="10"/>
  <c r="G35" i="10"/>
  <c r="A35" i="10"/>
  <c r="N34" i="10"/>
  <c r="F34" i="10"/>
  <c r="A34" i="10"/>
  <c r="K34" i="10" s="1"/>
  <c r="N33" i="10"/>
  <c r="A33" i="10"/>
  <c r="N32" i="10"/>
  <c r="K32" i="10"/>
  <c r="H32" i="10"/>
  <c r="G32" i="10"/>
  <c r="F32" i="10"/>
  <c r="C32" i="10"/>
  <c r="A32" i="10"/>
  <c r="N31" i="10"/>
  <c r="K31" i="10"/>
  <c r="H31" i="10"/>
  <c r="C31" i="10"/>
  <c r="A31" i="10"/>
  <c r="A30" i="10"/>
  <c r="K29" i="10"/>
  <c r="H29" i="10"/>
  <c r="G29" i="10"/>
  <c r="C29" i="10"/>
  <c r="B29" i="10"/>
  <c r="A29" i="10"/>
  <c r="I29" i="10" s="1"/>
  <c r="K28" i="10"/>
  <c r="H28" i="10"/>
  <c r="G28" i="10"/>
  <c r="F28" i="10"/>
  <c r="C28" i="10"/>
  <c r="B28" i="10"/>
  <c r="A28" i="10"/>
  <c r="I28" i="10" s="1"/>
  <c r="H27" i="10"/>
  <c r="B27" i="10"/>
  <c r="A27" i="10"/>
  <c r="G27" i="10" s="1"/>
  <c r="K26" i="10"/>
  <c r="H26" i="10"/>
  <c r="C26" i="10"/>
  <c r="A26" i="10"/>
  <c r="K25" i="10"/>
  <c r="H25" i="10"/>
  <c r="G25" i="10"/>
  <c r="F25" i="10"/>
  <c r="C25" i="10"/>
  <c r="A25" i="10"/>
  <c r="A24" i="10"/>
  <c r="F23" i="10"/>
  <c r="A23" i="10"/>
  <c r="K23" i="10" s="1"/>
  <c r="I22" i="10"/>
  <c r="A22" i="10"/>
  <c r="K21" i="10"/>
  <c r="H21" i="10"/>
  <c r="G21" i="10"/>
  <c r="C21" i="10"/>
  <c r="B21" i="10"/>
  <c r="A21" i="10"/>
  <c r="I21" i="10" s="1"/>
  <c r="K20" i="10"/>
  <c r="H20" i="10"/>
  <c r="G20" i="10"/>
  <c r="F20" i="10"/>
  <c r="C20" i="10"/>
  <c r="B20" i="10"/>
  <c r="A20" i="10"/>
  <c r="I20" i="10" s="1"/>
  <c r="H19" i="10"/>
  <c r="B19" i="10"/>
  <c r="A19" i="10"/>
  <c r="G19" i="10" s="1"/>
  <c r="K18" i="10"/>
  <c r="H18" i="10"/>
  <c r="C18" i="10"/>
  <c r="A18" i="10"/>
  <c r="K17" i="10"/>
  <c r="H17" i="10"/>
  <c r="G17" i="10"/>
  <c r="F17" i="10"/>
  <c r="C17" i="10"/>
  <c r="A17" i="10"/>
  <c r="K16" i="10"/>
  <c r="C16" i="10"/>
  <c r="A16" i="10"/>
  <c r="I16" i="10" s="1"/>
  <c r="F15" i="10"/>
  <c r="A15" i="10"/>
  <c r="K15" i="10" s="1"/>
  <c r="I14" i="10"/>
  <c r="G14" i="10"/>
  <c r="A14" i="10"/>
  <c r="K13" i="10"/>
  <c r="H13" i="10"/>
  <c r="G13" i="10"/>
  <c r="C13" i="10"/>
  <c r="B13" i="10"/>
  <c r="A13" i="10"/>
  <c r="I13" i="10" s="1"/>
  <c r="K12" i="10"/>
  <c r="H12" i="10"/>
  <c r="G12" i="10"/>
  <c r="F12" i="10"/>
  <c r="C12" i="10"/>
  <c r="B12" i="10"/>
  <c r="A12" i="10"/>
  <c r="I12" i="10" s="1"/>
  <c r="H11" i="10"/>
  <c r="B11" i="10"/>
  <c r="A11" i="10"/>
  <c r="G11" i="10" s="1"/>
  <c r="K10" i="10"/>
  <c r="H10" i="10"/>
  <c r="C10" i="10"/>
  <c r="A10" i="10"/>
  <c r="K9" i="10"/>
  <c r="H9" i="10"/>
  <c r="G9" i="10"/>
  <c r="F9" i="10"/>
  <c r="C9" i="10"/>
  <c r="A9" i="10"/>
  <c r="C8" i="10"/>
  <c r="A8" i="10"/>
  <c r="F7" i="10"/>
  <c r="A7" i="10"/>
  <c r="K7" i="10" s="1"/>
  <c r="I6" i="10"/>
  <c r="A6" i="10"/>
  <c r="K5" i="10"/>
  <c r="H5" i="10"/>
  <c r="G5" i="10"/>
  <c r="C5" i="10"/>
  <c r="B5" i="10"/>
  <c r="A5" i="10"/>
  <c r="I5" i="10" s="1"/>
  <c r="E2" i="10" a="1"/>
  <c r="E2" i="10" s="1"/>
  <c r="D2" i="10" a="1"/>
  <c r="D2" i="10" s="1"/>
  <c r="G549" i="7"/>
  <c r="B549" i="7"/>
  <c r="G548" i="7"/>
  <c r="B548" i="7"/>
  <c r="G547" i="7"/>
  <c r="B547" i="7"/>
  <c r="G546" i="7"/>
  <c r="B546" i="7"/>
  <c r="G545" i="7"/>
  <c r="B545" i="7"/>
  <c r="G544" i="7"/>
  <c r="B544" i="7"/>
  <c r="G543" i="7"/>
  <c r="B543" i="7"/>
  <c r="G542" i="7"/>
  <c r="B542" i="7"/>
  <c r="G541" i="7"/>
  <c r="B541" i="7"/>
  <c r="G540" i="7"/>
  <c r="B540" i="7"/>
  <c r="G539" i="7"/>
  <c r="B539" i="7"/>
  <c r="G538" i="7"/>
  <c r="B538" i="7"/>
  <c r="G537" i="7"/>
  <c r="B537" i="7"/>
  <c r="G536" i="7"/>
  <c r="B536" i="7"/>
  <c r="G535" i="7"/>
  <c r="B535" i="7"/>
  <c r="G534" i="7"/>
  <c r="B534" i="7"/>
  <c r="G533" i="7"/>
  <c r="B533" i="7"/>
  <c r="G532" i="7"/>
  <c r="B532" i="7"/>
  <c r="G531" i="7"/>
  <c r="B531" i="7"/>
  <c r="G530" i="7"/>
  <c r="B530" i="7"/>
  <c r="G529" i="7"/>
  <c r="B529" i="7"/>
  <c r="G528" i="7"/>
  <c r="B528" i="7"/>
  <c r="G527" i="7"/>
  <c r="B527" i="7"/>
  <c r="G526" i="7"/>
  <c r="B526" i="7"/>
  <c r="G525" i="7"/>
  <c r="B525" i="7"/>
  <c r="G524" i="7"/>
  <c r="B524" i="7"/>
  <c r="G523" i="7"/>
  <c r="B523" i="7"/>
  <c r="G522" i="7"/>
  <c r="B522" i="7"/>
  <c r="G521" i="7"/>
  <c r="B521" i="7"/>
  <c r="G520" i="7"/>
  <c r="B520" i="7"/>
  <c r="G519" i="7"/>
  <c r="B519" i="7"/>
  <c r="G518" i="7"/>
  <c r="B518" i="7"/>
  <c r="G517" i="7"/>
  <c r="B517" i="7"/>
  <c r="G516" i="7"/>
  <c r="B516" i="7"/>
  <c r="G515" i="7"/>
  <c r="B515" i="7"/>
  <c r="G514" i="7"/>
  <c r="B514" i="7"/>
  <c r="G513" i="7"/>
  <c r="B513" i="7"/>
  <c r="G512" i="7"/>
  <c r="B512" i="7"/>
  <c r="G511" i="7"/>
  <c r="B511" i="7"/>
  <c r="G510" i="7"/>
  <c r="B510" i="7"/>
  <c r="G509" i="7"/>
  <c r="B509" i="7"/>
  <c r="G508" i="7"/>
  <c r="B508" i="7"/>
  <c r="G507" i="7"/>
  <c r="B507" i="7"/>
  <c r="G506" i="7"/>
  <c r="B506" i="7"/>
  <c r="G505" i="7"/>
  <c r="B505" i="7"/>
  <c r="G504" i="7"/>
  <c r="B504" i="7"/>
  <c r="G503" i="7"/>
  <c r="B503" i="7"/>
  <c r="G502" i="7"/>
  <c r="B502" i="7"/>
  <c r="G501" i="7"/>
  <c r="B501" i="7"/>
  <c r="G500" i="7"/>
  <c r="B500" i="7"/>
  <c r="G499" i="7"/>
  <c r="B499" i="7"/>
  <c r="G498" i="7"/>
  <c r="B498" i="7"/>
  <c r="G497" i="7"/>
  <c r="B497" i="7"/>
  <c r="G496" i="7"/>
  <c r="B496" i="7"/>
  <c r="G495" i="7"/>
  <c r="B495" i="7"/>
  <c r="G494" i="7"/>
  <c r="B494" i="7"/>
  <c r="G493" i="7"/>
  <c r="B493" i="7"/>
  <c r="G492" i="7"/>
  <c r="B492" i="7"/>
  <c r="G491" i="7"/>
  <c r="B491" i="7"/>
  <c r="G490" i="7"/>
  <c r="B490" i="7"/>
  <c r="G489" i="7"/>
  <c r="B489" i="7"/>
  <c r="G488" i="7"/>
  <c r="B488" i="7"/>
  <c r="G487" i="7"/>
  <c r="B487" i="7"/>
  <c r="G486" i="7"/>
  <c r="B486" i="7"/>
  <c r="G485" i="7"/>
  <c r="B485" i="7"/>
  <c r="G484" i="7"/>
  <c r="B484" i="7"/>
  <c r="G483" i="7"/>
  <c r="B483" i="7"/>
  <c r="G482" i="7"/>
  <c r="B482" i="7"/>
  <c r="G481" i="7"/>
  <c r="B481" i="7"/>
  <c r="G480" i="7"/>
  <c r="B480" i="7"/>
  <c r="G479" i="7"/>
  <c r="B479" i="7"/>
  <c r="G478" i="7"/>
  <c r="B478" i="7"/>
  <c r="G477" i="7"/>
  <c r="B477" i="7"/>
  <c r="G476" i="7"/>
  <c r="B476" i="7"/>
  <c r="G475" i="7"/>
  <c r="B475" i="7"/>
  <c r="G474" i="7"/>
  <c r="B474" i="7"/>
  <c r="G473" i="7"/>
  <c r="B473" i="7"/>
  <c r="G472" i="7"/>
  <c r="B472" i="7"/>
  <c r="G471" i="7"/>
  <c r="B471" i="7"/>
  <c r="G470" i="7"/>
  <c r="B470" i="7"/>
  <c r="G469" i="7"/>
  <c r="B469" i="7"/>
  <c r="G468" i="7"/>
  <c r="B468" i="7"/>
  <c r="G467" i="7"/>
  <c r="B467" i="7"/>
  <c r="G466" i="7"/>
  <c r="B466" i="7"/>
  <c r="G465" i="7"/>
  <c r="B465" i="7"/>
  <c r="G464" i="7"/>
  <c r="B464" i="7"/>
  <c r="G463" i="7"/>
  <c r="B463" i="7"/>
  <c r="G462" i="7"/>
  <c r="B462" i="7"/>
  <c r="G461" i="7"/>
  <c r="B461" i="7"/>
  <c r="G460" i="7"/>
  <c r="B460" i="7"/>
  <c r="G459" i="7"/>
  <c r="B459" i="7"/>
  <c r="G458" i="7"/>
  <c r="B458" i="7"/>
  <c r="G457" i="7"/>
  <c r="B457" i="7"/>
  <c r="G456" i="7"/>
  <c r="B456" i="7"/>
  <c r="G455" i="7"/>
  <c r="B455" i="7"/>
  <c r="G454" i="7"/>
  <c r="B454" i="7"/>
  <c r="G453" i="7"/>
  <c r="B453" i="7"/>
  <c r="G452" i="7"/>
  <c r="B452" i="7"/>
  <c r="G451" i="7"/>
  <c r="B451" i="7"/>
  <c r="G450" i="7"/>
  <c r="B450" i="7"/>
  <c r="G449" i="7"/>
  <c r="B449" i="7"/>
  <c r="G448" i="7"/>
  <c r="B448" i="7"/>
  <c r="G447" i="7"/>
  <c r="B447" i="7"/>
  <c r="G446" i="7"/>
  <c r="B446" i="7"/>
  <c r="G445" i="7"/>
  <c r="B445" i="7"/>
  <c r="G444" i="7"/>
  <c r="B444" i="7"/>
  <c r="G443" i="7"/>
  <c r="B443" i="7"/>
  <c r="G442" i="7"/>
  <c r="B442" i="7"/>
  <c r="G441" i="7"/>
  <c r="B441" i="7"/>
  <c r="G440" i="7"/>
  <c r="B440" i="7"/>
  <c r="G439" i="7"/>
  <c r="B439" i="7"/>
  <c r="G438" i="7"/>
  <c r="B438" i="7"/>
  <c r="G437" i="7"/>
  <c r="B437" i="7"/>
  <c r="G436" i="7"/>
  <c r="B436" i="7"/>
  <c r="G435" i="7"/>
  <c r="B435" i="7"/>
  <c r="G434" i="7"/>
  <c r="B434" i="7"/>
  <c r="G433" i="7"/>
  <c r="B433" i="7"/>
  <c r="G432" i="7"/>
  <c r="B432" i="7"/>
  <c r="G431" i="7"/>
  <c r="B431" i="7"/>
  <c r="G430" i="7"/>
  <c r="B430" i="7"/>
  <c r="G429" i="7"/>
  <c r="B429" i="7"/>
  <c r="G428" i="7"/>
  <c r="B428" i="7"/>
  <c r="G427" i="7"/>
  <c r="B427" i="7"/>
  <c r="G426" i="7"/>
  <c r="B426" i="7"/>
  <c r="G425" i="7"/>
  <c r="B425" i="7"/>
  <c r="G424" i="7"/>
  <c r="B424" i="7"/>
  <c r="G423" i="7"/>
  <c r="B423" i="7"/>
  <c r="G422" i="7"/>
  <c r="B422" i="7"/>
  <c r="G421" i="7"/>
  <c r="B421" i="7"/>
  <c r="G420" i="7"/>
  <c r="B420" i="7"/>
  <c r="G419" i="7"/>
  <c r="B419" i="7"/>
  <c r="G418" i="7"/>
  <c r="B418" i="7"/>
  <c r="G417" i="7"/>
  <c r="B417" i="7"/>
  <c r="G416" i="7"/>
  <c r="B416" i="7"/>
  <c r="G415" i="7"/>
  <c r="B415" i="7"/>
  <c r="G414" i="7"/>
  <c r="B414" i="7"/>
  <c r="G413" i="7"/>
  <c r="B413" i="7"/>
  <c r="G412" i="7"/>
  <c r="B412" i="7"/>
  <c r="G411" i="7"/>
  <c r="B411" i="7"/>
  <c r="G410" i="7"/>
  <c r="B410" i="7"/>
  <c r="G409" i="7"/>
  <c r="B409" i="7"/>
  <c r="G408" i="7"/>
  <c r="B408" i="7"/>
  <c r="G407" i="7"/>
  <c r="B407" i="7"/>
  <c r="G406" i="7"/>
  <c r="B406" i="7"/>
  <c r="G405" i="7"/>
  <c r="B405" i="7"/>
  <c r="G404" i="7"/>
  <c r="B404" i="7"/>
  <c r="G403" i="7"/>
  <c r="B403" i="7"/>
  <c r="G402" i="7"/>
  <c r="B402" i="7"/>
  <c r="G401" i="7"/>
  <c r="B401" i="7"/>
  <c r="G400" i="7"/>
  <c r="B400" i="7"/>
  <c r="G399" i="7"/>
  <c r="B399" i="7"/>
  <c r="G398" i="7"/>
  <c r="B398" i="7"/>
  <c r="G397" i="7"/>
  <c r="B397" i="7"/>
  <c r="G396" i="7"/>
  <c r="B396" i="7"/>
  <c r="G395" i="7"/>
  <c r="B395" i="7"/>
  <c r="G394" i="7"/>
  <c r="B394" i="7"/>
  <c r="G393" i="7"/>
  <c r="B393" i="7"/>
  <c r="G392" i="7"/>
  <c r="B392" i="7"/>
  <c r="G391" i="7"/>
  <c r="B391" i="7"/>
  <c r="G390" i="7"/>
  <c r="B390" i="7"/>
  <c r="G389" i="7"/>
  <c r="B389" i="7"/>
  <c r="G388" i="7"/>
  <c r="B388" i="7"/>
  <c r="G387" i="7"/>
  <c r="B387" i="7"/>
  <c r="G386" i="7"/>
  <c r="B386" i="7"/>
  <c r="G385" i="7"/>
  <c r="B385" i="7"/>
  <c r="G384" i="7"/>
  <c r="B384" i="7"/>
  <c r="G383" i="7"/>
  <c r="B383" i="7"/>
  <c r="G382" i="7"/>
  <c r="B382" i="7"/>
  <c r="G381" i="7"/>
  <c r="B381" i="7"/>
  <c r="G380" i="7"/>
  <c r="B380" i="7"/>
  <c r="G379" i="7"/>
  <c r="B379" i="7"/>
  <c r="G378" i="7"/>
  <c r="B378" i="7"/>
  <c r="G377" i="7"/>
  <c r="B377" i="7"/>
  <c r="G376" i="7"/>
  <c r="B376" i="7"/>
  <c r="G375" i="7"/>
  <c r="B375" i="7"/>
  <c r="G374" i="7"/>
  <c r="B374" i="7"/>
  <c r="G373" i="7"/>
  <c r="B373" i="7"/>
  <c r="G372" i="7"/>
  <c r="B372" i="7"/>
  <c r="G371" i="7"/>
  <c r="B371" i="7"/>
  <c r="G370" i="7"/>
  <c r="B370" i="7"/>
  <c r="G369" i="7"/>
  <c r="B369" i="7"/>
  <c r="G368" i="7"/>
  <c r="B368" i="7"/>
  <c r="G367" i="7"/>
  <c r="B367" i="7"/>
  <c r="G366" i="7"/>
  <c r="B366" i="7"/>
  <c r="G365" i="7"/>
  <c r="B365" i="7"/>
  <c r="G364" i="7"/>
  <c r="B364" i="7"/>
  <c r="G363" i="7"/>
  <c r="B363" i="7"/>
  <c r="G362" i="7"/>
  <c r="B362" i="7"/>
  <c r="G361" i="7"/>
  <c r="B361" i="7"/>
  <c r="G360" i="7"/>
  <c r="B360" i="7"/>
  <c r="G359" i="7"/>
  <c r="B359" i="7"/>
  <c r="G358" i="7"/>
  <c r="B358" i="7"/>
  <c r="G357" i="7"/>
  <c r="B357" i="7"/>
  <c r="G356" i="7"/>
  <c r="B356" i="7"/>
  <c r="G355" i="7"/>
  <c r="B355" i="7"/>
  <c r="G354" i="7"/>
  <c r="B354" i="7"/>
  <c r="G353" i="7"/>
  <c r="B353" i="7"/>
  <c r="G352" i="7"/>
  <c r="B352" i="7"/>
  <c r="G351" i="7"/>
  <c r="B351" i="7"/>
  <c r="G350" i="7"/>
  <c r="B350" i="7"/>
  <c r="G349" i="7"/>
  <c r="B349" i="7"/>
  <c r="G348" i="7"/>
  <c r="B348" i="7"/>
  <c r="G347" i="7"/>
  <c r="B347" i="7"/>
  <c r="G346" i="7"/>
  <c r="B346" i="7"/>
  <c r="G345" i="7"/>
  <c r="B345" i="7"/>
  <c r="G344" i="7"/>
  <c r="B344" i="7"/>
  <c r="G343" i="7"/>
  <c r="B343" i="7"/>
  <c r="G342" i="7"/>
  <c r="B342" i="7"/>
  <c r="G341" i="7"/>
  <c r="B341" i="7"/>
  <c r="G340" i="7"/>
  <c r="B340" i="7"/>
  <c r="G339" i="7"/>
  <c r="B339" i="7"/>
  <c r="G338" i="7"/>
  <c r="B338" i="7"/>
  <c r="G337" i="7"/>
  <c r="B337" i="7"/>
  <c r="G336" i="7"/>
  <c r="B336" i="7"/>
  <c r="G335" i="7"/>
  <c r="B335" i="7"/>
  <c r="G334" i="7"/>
  <c r="B334" i="7"/>
  <c r="G333" i="7"/>
  <c r="B333" i="7"/>
  <c r="G332" i="7"/>
  <c r="B332" i="7"/>
  <c r="G331" i="7"/>
  <c r="B331" i="7"/>
  <c r="G330" i="7"/>
  <c r="B330" i="7"/>
  <c r="G329" i="7"/>
  <c r="B329" i="7"/>
  <c r="G328" i="7"/>
  <c r="B328" i="7"/>
  <c r="G327" i="7"/>
  <c r="B327" i="7"/>
  <c r="G326" i="7"/>
  <c r="B326" i="7"/>
  <c r="G325" i="7"/>
  <c r="B325" i="7"/>
  <c r="G324" i="7"/>
  <c r="B324" i="7"/>
  <c r="G323" i="7"/>
  <c r="B323" i="7"/>
  <c r="G322" i="7"/>
  <c r="B322" i="7"/>
  <c r="G321" i="7"/>
  <c r="B321" i="7"/>
  <c r="G320" i="7"/>
  <c r="B320" i="7"/>
  <c r="G319" i="7"/>
  <c r="B319" i="7"/>
  <c r="G318" i="7"/>
  <c r="B318" i="7"/>
  <c r="G317" i="7"/>
  <c r="B317" i="7"/>
  <c r="G316" i="7"/>
  <c r="B316" i="7"/>
  <c r="G315" i="7"/>
  <c r="B315" i="7"/>
  <c r="G314" i="7"/>
  <c r="B314" i="7"/>
  <c r="G313" i="7"/>
  <c r="B313" i="7"/>
  <c r="G312" i="7"/>
  <c r="B312" i="7"/>
  <c r="G311" i="7"/>
  <c r="B311" i="7"/>
  <c r="G310" i="7"/>
  <c r="B310" i="7"/>
  <c r="G309" i="7"/>
  <c r="B309" i="7"/>
  <c r="G308" i="7"/>
  <c r="B308" i="7"/>
  <c r="G307" i="7"/>
  <c r="B307" i="7"/>
  <c r="G306" i="7"/>
  <c r="B306" i="7"/>
  <c r="G305" i="7"/>
  <c r="B305" i="7"/>
  <c r="G304" i="7"/>
  <c r="B304" i="7"/>
  <c r="G303" i="7"/>
  <c r="B303" i="7"/>
  <c r="G302" i="7"/>
  <c r="B302" i="7"/>
  <c r="G301" i="7"/>
  <c r="B301" i="7"/>
  <c r="G300" i="7"/>
  <c r="B300" i="7"/>
  <c r="G299" i="7"/>
  <c r="B299" i="7"/>
  <c r="G298" i="7"/>
  <c r="B298" i="7"/>
  <c r="G297" i="7"/>
  <c r="B297" i="7"/>
  <c r="G296" i="7"/>
  <c r="B296" i="7"/>
  <c r="G295" i="7"/>
  <c r="B295" i="7"/>
  <c r="G294" i="7"/>
  <c r="B294" i="7"/>
  <c r="G293" i="7"/>
  <c r="B293" i="7"/>
  <c r="G292" i="7"/>
  <c r="B292" i="7"/>
  <c r="G291" i="7"/>
  <c r="B291" i="7"/>
  <c r="G290" i="7"/>
  <c r="B290" i="7"/>
  <c r="G289" i="7"/>
  <c r="B289" i="7"/>
  <c r="G288" i="7"/>
  <c r="B288" i="7"/>
  <c r="G287" i="7"/>
  <c r="B287" i="7"/>
  <c r="G286" i="7"/>
  <c r="B286" i="7"/>
  <c r="G285" i="7"/>
  <c r="B285" i="7"/>
  <c r="G284" i="7"/>
  <c r="B284" i="7"/>
  <c r="G283" i="7"/>
  <c r="B283" i="7"/>
  <c r="G282" i="7"/>
  <c r="B282" i="7"/>
  <c r="G281" i="7"/>
  <c r="B281" i="7"/>
  <c r="G280" i="7"/>
  <c r="B280" i="7"/>
  <c r="G279" i="7"/>
  <c r="B279" i="7"/>
  <c r="G278" i="7"/>
  <c r="B278" i="7"/>
  <c r="G277" i="7"/>
  <c r="B277" i="7"/>
  <c r="G276" i="7"/>
  <c r="B276" i="7"/>
  <c r="G275" i="7"/>
  <c r="B275" i="7"/>
  <c r="G274" i="7"/>
  <c r="B274" i="7"/>
  <c r="G273" i="7"/>
  <c r="B273" i="7"/>
  <c r="G272" i="7"/>
  <c r="B272" i="7"/>
  <c r="G271" i="7"/>
  <c r="B271" i="7"/>
  <c r="G270" i="7"/>
  <c r="B270" i="7"/>
  <c r="G269" i="7"/>
  <c r="B269" i="7"/>
  <c r="G268" i="7"/>
  <c r="B268" i="7"/>
  <c r="G267" i="7"/>
  <c r="B267" i="7"/>
  <c r="G266" i="7"/>
  <c r="B266" i="7"/>
  <c r="G265" i="7"/>
  <c r="B265" i="7"/>
  <c r="G264" i="7"/>
  <c r="B264" i="7"/>
  <c r="G263" i="7"/>
  <c r="B263" i="7"/>
  <c r="G262" i="7"/>
  <c r="B262" i="7"/>
  <c r="G261" i="7"/>
  <c r="B261" i="7"/>
  <c r="G260" i="7"/>
  <c r="B260" i="7"/>
  <c r="G259" i="7"/>
  <c r="B259" i="7"/>
  <c r="G258" i="7"/>
  <c r="B258" i="7"/>
  <c r="G257" i="7"/>
  <c r="B257" i="7"/>
  <c r="G256" i="7"/>
  <c r="B256" i="7"/>
  <c r="G255" i="7"/>
  <c r="B255" i="7"/>
  <c r="G254" i="7"/>
  <c r="B254" i="7"/>
  <c r="G253" i="7"/>
  <c r="B253" i="7"/>
  <c r="G252" i="7"/>
  <c r="B252" i="7"/>
  <c r="G251" i="7"/>
  <c r="B251" i="7"/>
  <c r="G250" i="7"/>
  <c r="B250" i="7"/>
  <c r="G249" i="7"/>
  <c r="B249" i="7"/>
  <c r="G248" i="7"/>
  <c r="B248" i="7"/>
  <c r="G247" i="7"/>
  <c r="B247" i="7"/>
  <c r="G246" i="7"/>
  <c r="B246" i="7"/>
  <c r="G245" i="7"/>
  <c r="B245" i="7"/>
  <c r="G244" i="7"/>
  <c r="B244" i="7"/>
  <c r="G243" i="7"/>
  <c r="B243" i="7"/>
  <c r="G242" i="7"/>
  <c r="B242" i="7"/>
  <c r="G241" i="7"/>
  <c r="B241" i="7"/>
  <c r="G240" i="7"/>
  <c r="B240" i="7"/>
  <c r="G239" i="7"/>
  <c r="B239" i="7"/>
  <c r="G238" i="7"/>
  <c r="B238" i="7"/>
  <c r="G237" i="7"/>
  <c r="B237" i="7"/>
  <c r="G236" i="7"/>
  <c r="B236" i="7"/>
  <c r="G235" i="7"/>
  <c r="B235" i="7"/>
  <c r="G234" i="7"/>
  <c r="B234" i="7"/>
  <c r="G233" i="7"/>
  <c r="B233" i="7"/>
  <c r="G232" i="7"/>
  <c r="B232" i="7"/>
  <c r="G231" i="7"/>
  <c r="B231" i="7"/>
  <c r="G230" i="7"/>
  <c r="B230" i="7"/>
  <c r="G229" i="7"/>
  <c r="B229" i="7"/>
  <c r="G228" i="7"/>
  <c r="B228" i="7"/>
  <c r="G227" i="7"/>
  <c r="B227" i="7"/>
  <c r="G226" i="7"/>
  <c r="B226" i="7"/>
  <c r="G225" i="7"/>
  <c r="B225" i="7"/>
  <c r="G224" i="7"/>
  <c r="B224" i="7"/>
  <c r="G223" i="7"/>
  <c r="B223" i="7"/>
  <c r="G222" i="7"/>
  <c r="B222" i="7"/>
  <c r="G221" i="7"/>
  <c r="B221" i="7"/>
  <c r="G220" i="7"/>
  <c r="B220" i="7"/>
  <c r="G219" i="7"/>
  <c r="B219" i="7"/>
  <c r="G218" i="7"/>
  <c r="B218" i="7"/>
  <c r="G217" i="7"/>
  <c r="B217" i="7"/>
  <c r="G216" i="7"/>
  <c r="B216" i="7"/>
  <c r="G215" i="7"/>
  <c r="B215" i="7"/>
  <c r="G214" i="7"/>
  <c r="B214" i="7"/>
  <c r="G213" i="7"/>
  <c r="B213" i="7"/>
  <c r="G212" i="7"/>
  <c r="B212" i="7"/>
  <c r="G211" i="7"/>
  <c r="B211" i="7"/>
  <c r="G210" i="7"/>
  <c r="B210" i="7"/>
  <c r="G209" i="7"/>
  <c r="B209" i="7"/>
  <c r="G208" i="7"/>
  <c r="B208" i="7"/>
  <c r="G207" i="7"/>
  <c r="B207" i="7"/>
  <c r="G206" i="7"/>
  <c r="B206" i="7"/>
  <c r="G205" i="7"/>
  <c r="B205" i="7"/>
  <c r="G204" i="7"/>
  <c r="B204" i="7"/>
  <c r="G203" i="7"/>
  <c r="B203" i="7"/>
  <c r="G202" i="7"/>
  <c r="B202" i="7"/>
  <c r="G201" i="7"/>
  <c r="B201" i="7"/>
  <c r="G200" i="7"/>
  <c r="B200" i="7"/>
  <c r="G199" i="7"/>
  <c r="B199" i="7"/>
  <c r="G198" i="7"/>
  <c r="B198" i="7"/>
  <c r="G197" i="7"/>
  <c r="B197" i="7"/>
  <c r="G196" i="7"/>
  <c r="B196" i="7"/>
  <c r="G195" i="7"/>
  <c r="B195" i="7"/>
  <c r="G194" i="7"/>
  <c r="B194" i="7"/>
  <c r="G193" i="7"/>
  <c r="B193" i="7"/>
  <c r="G192" i="7"/>
  <c r="B192" i="7"/>
  <c r="G191" i="7"/>
  <c r="B191" i="7"/>
  <c r="G190" i="7"/>
  <c r="B190" i="7"/>
  <c r="G189" i="7"/>
  <c r="B189" i="7"/>
  <c r="G188" i="7"/>
  <c r="B188" i="7"/>
  <c r="G187" i="7"/>
  <c r="B187" i="7"/>
  <c r="G186" i="7"/>
  <c r="B186" i="7"/>
  <c r="G185" i="7"/>
  <c r="B185" i="7"/>
  <c r="G184" i="7"/>
  <c r="B184" i="7"/>
  <c r="G183" i="7"/>
  <c r="B183" i="7"/>
  <c r="G182" i="7"/>
  <c r="B182" i="7"/>
  <c r="G181" i="7"/>
  <c r="B181" i="7"/>
  <c r="G180" i="7"/>
  <c r="B180" i="7"/>
  <c r="G179" i="7"/>
  <c r="B179" i="7"/>
  <c r="G178" i="7"/>
  <c r="B178" i="7"/>
  <c r="G177" i="7"/>
  <c r="B177" i="7"/>
  <c r="G176" i="7"/>
  <c r="B176" i="7"/>
  <c r="G175" i="7"/>
  <c r="B175" i="7"/>
  <c r="G174" i="7"/>
  <c r="B174" i="7"/>
  <c r="G173" i="7"/>
  <c r="B173" i="7"/>
  <c r="G172" i="7"/>
  <c r="B172" i="7"/>
  <c r="G171" i="7"/>
  <c r="B171" i="7"/>
  <c r="G170" i="7"/>
  <c r="B170" i="7"/>
  <c r="G169" i="7"/>
  <c r="B169" i="7"/>
  <c r="G168" i="7"/>
  <c r="B168" i="7"/>
  <c r="G167" i="7"/>
  <c r="B167" i="7"/>
  <c r="G166" i="7"/>
  <c r="B166" i="7"/>
  <c r="G165" i="7"/>
  <c r="B165" i="7"/>
  <c r="G164" i="7"/>
  <c r="B164" i="7"/>
  <c r="G163" i="7"/>
  <c r="B163" i="7"/>
  <c r="G162" i="7"/>
  <c r="B162" i="7"/>
  <c r="G161" i="7"/>
  <c r="B161" i="7"/>
  <c r="G160" i="7"/>
  <c r="B160" i="7"/>
  <c r="G159" i="7"/>
  <c r="B159" i="7"/>
  <c r="G158" i="7"/>
  <c r="B158" i="7"/>
  <c r="G157" i="7"/>
  <c r="B157" i="7"/>
  <c r="G156" i="7"/>
  <c r="B156" i="7"/>
  <c r="G155" i="7"/>
  <c r="B155" i="7"/>
  <c r="G154" i="7"/>
  <c r="B154" i="7"/>
  <c r="G153" i="7"/>
  <c r="B153" i="7"/>
  <c r="G152" i="7"/>
  <c r="B152" i="7"/>
  <c r="G151" i="7"/>
  <c r="B151" i="7"/>
  <c r="G150" i="7"/>
  <c r="B150" i="7"/>
  <c r="G149" i="7"/>
  <c r="B149" i="7"/>
  <c r="G148" i="7"/>
  <c r="B148" i="7"/>
  <c r="G147" i="7"/>
  <c r="B147" i="7"/>
  <c r="G146" i="7"/>
  <c r="B146" i="7"/>
  <c r="G145" i="7"/>
  <c r="B145" i="7"/>
  <c r="G144" i="7"/>
  <c r="B144" i="7"/>
  <c r="G143" i="7"/>
  <c r="B143" i="7"/>
  <c r="G142" i="7"/>
  <c r="B142" i="7"/>
  <c r="G141" i="7"/>
  <c r="B141" i="7"/>
  <c r="G140" i="7"/>
  <c r="B140" i="7"/>
  <c r="G139" i="7"/>
  <c r="B139" i="7"/>
  <c r="G138" i="7"/>
  <c r="B138" i="7"/>
  <c r="G137" i="7"/>
  <c r="B137" i="7"/>
  <c r="G136" i="7"/>
  <c r="B136" i="7"/>
  <c r="G135" i="7"/>
  <c r="B135" i="7"/>
  <c r="G134" i="7"/>
  <c r="B134" i="7"/>
  <c r="G133" i="7"/>
  <c r="B133" i="7"/>
  <c r="G132" i="7"/>
  <c r="B132" i="7"/>
  <c r="G131" i="7"/>
  <c r="B131" i="7"/>
  <c r="G130" i="7"/>
  <c r="B130" i="7"/>
  <c r="G129" i="7"/>
  <c r="B129" i="7"/>
  <c r="G128" i="7"/>
  <c r="B128" i="7"/>
  <c r="G127" i="7"/>
  <c r="B127" i="7"/>
  <c r="G126" i="7"/>
  <c r="B126" i="7"/>
  <c r="G125" i="7"/>
  <c r="B125" i="7"/>
  <c r="G124" i="7"/>
  <c r="B124" i="7"/>
  <c r="G123" i="7"/>
  <c r="B123" i="7"/>
  <c r="G122" i="7"/>
  <c r="B122" i="7"/>
  <c r="G121" i="7"/>
  <c r="B121" i="7"/>
  <c r="G120" i="7"/>
  <c r="B120" i="7"/>
  <c r="G119" i="7"/>
  <c r="B119" i="7"/>
  <c r="G118" i="7"/>
  <c r="B118" i="7"/>
  <c r="G117" i="7"/>
  <c r="B117" i="7"/>
  <c r="G116" i="7"/>
  <c r="B116" i="7"/>
  <c r="G115" i="7"/>
  <c r="B115" i="7"/>
  <c r="G114" i="7"/>
  <c r="B114" i="7"/>
  <c r="G113" i="7"/>
  <c r="B113" i="7"/>
  <c r="G112" i="7"/>
  <c r="B112" i="7"/>
  <c r="G111" i="7"/>
  <c r="B111" i="7"/>
  <c r="G110" i="7"/>
  <c r="B110" i="7"/>
  <c r="G109" i="7"/>
  <c r="B109" i="7"/>
  <c r="G108" i="7"/>
  <c r="B108" i="7"/>
  <c r="G107" i="7"/>
  <c r="B107" i="7"/>
  <c r="G106" i="7"/>
  <c r="B106" i="7"/>
  <c r="G105" i="7"/>
  <c r="B105" i="7"/>
  <c r="G104" i="7"/>
  <c r="B104" i="7"/>
  <c r="G103" i="7"/>
  <c r="B103" i="7"/>
  <c r="G102" i="7"/>
  <c r="B102" i="7"/>
  <c r="G101" i="7"/>
  <c r="B101" i="7"/>
  <c r="G100" i="7"/>
  <c r="B100" i="7"/>
  <c r="G99" i="7"/>
  <c r="B99" i="7"/>
  <c r="G98" i="7"/>
  <c r="B98" i="7"/>
  <c r="G97" i="7"/>
  <c r="B97" i="7"/>
  <c r="G96" i="7"/>
  <c r="B96" i="7"/>
  <c r="G95" i="7"/>
  <c r="B95" i="7"/>
  <c r="G94" i="7"/>
  <c r="B94" i="7"/>
  <c r="G93" i="7"/>
  <c r="B93" i="7"/>
  <c r="G92" i="7"/>
  <c r="B92" i="7"/>
  <c r="G91" i="7"/>
  <c r="B91" i="7"/>
  <c r="G90" i="7"/>
  <c r="B90" i="7"/>
  <c r="G89" i="7"/>
  <c r="B89" i="7"/>
  <c r="G88" i="7"/>
  <c r="B88" i="7"/>
  <c r="G87" i="7"/>
  <c r="B87" i="7"/>
  <c r="G86" i="7"/>
  <c r="B86" i="7"/>
  <c r="G85" i="7"/>
  <c r="B85" i="7"/>
  <c r="G84" i="7"/>
  <c r="B84" i="7"/>
  <c r="G83" i="7"/>
  <c r="B83" i="7"/>
  <c r="G82" i="7"/>
  <c r="B82" i="7"/>
  <c r="G81" i="7"/>
  <c r="B81" i="7"/>
  <c r="G80" i="7"/>
  <c r="B80" i="7"/>
  <c r="G79" i="7"/>
  <c r="B79" i="7"/>
  <c r="G78" i="7"/>
  <c r="B78" i="7"/>
  <c r="G77" i="7"/>
  <c r="B77" i="7"/>
  <c r="G76" i="7"/>
  <c r="B76" i="7"/>
  <c r="G75" i="7"/>
  <c r="B75" i="7"/>
  <c r="G74" i="7"/>
  <c r="B74" i="7"/>
  <c r="G73" i="7"/>
  <c r="B73" i="7"/>
  <c r="G72" i="7"/>
  <c r="B72" i="7"/>
  <c r="G71" i="7"/>
  <c r="B71" i="7"/>
  <c r="G70" i="7"/>
  <c r="B70" i="7"/>
  <c r="G69" i="7"/>
  <c r="B69" i="7"/>
  <c r="G68" i="7"/>
  <c r="B68" i="7"/>
  <c r="G67" i="7"/>
  <c r="B67" i="7"/>
  <c r="G66" i="7"/>
  <c r="B66" i="7"/>
  <c r="G65" i="7"/>
  <c r="B65" i="7"/>
  <c r="G64" i="7"/>
  <c r="B64" i="7"/>
  <c r="G63" i="7"/>
  <c r="B63" i="7"/>
  <c r="G62" i="7"/>
  <c r="B62" i="7"/>
  <c r="G61" i="7"/>
  <c r="B61" i="7"/>
  <c r="G60" i="7"/>
  <c r="B60" i="7"/>
  <c r="G59" i="7"/>
  <c r="B59" i="7"/>
  <c r="G58" i="7"/>
  <c r="B58" i="7"/>
  <c r="G57" i="7"/>
  <c r="B57" i="7"/>
  <c r="G56" i="7"/>
  <c r="B56" i="7"/>
  <c r="G55" i="7"/>
  <c r="B55" i="7"/>
  <c r="G54" i="7"/>
  <c r="B54" i="7"/>
  <c r="G53" i="7"/>
  <c r="B53" i="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G12" i="7"/>
  <c r="B12" i="7"/>
  <c r="G11" i="7"/>
  <c r="B11" i="7"/>
  <c r="G10" i="7"/>
  <c r="B10" i="7"/>
  <c r="G9" i="7"/>
  <c r="B9" i="7"/>
  <c r="G8" i="7"/>
  <c r="B8" i="7"/>
  <c r="G7" i="7"/>
  <c r="B7" i="7"/>
  <c r="G6" i="7"/>
  <c r="B6" i="7"/>
  <c r="G5" i="7"/>
  <c r="B5" i="7"/>
  <c r="G4" i="7"/>
  <c r="B4" i="7"/>
  <c r="G3" i="7"/>
  <c r="B3" i="7"/>
  <c r="G2" i="7"/>
  <c r="B2" i="7"/>
  <c r="O54" i="6"/>
  <c r="O53" i="6"/>
  <c r="O52" i="6"/>
  <c r="O55" i="6" s="1"/>
  <c r="K6" i="5" s="1" a="1"/>
  <c r="O51" i="6"/>
  <c r="M42" i="6"/>
  <c r="O40" i="6"/>
  <c r="AA30" i="6"/>
  <c r="W30" i="6"/>
  <c r="V30" i="6"/>
  <c r="S30" i="6"/>
  <c r="K30" i="6"/>
  <c r="H30" i="6"/>
  <c r="F30" i="6"/>
  <c r="AA27" i="6"/>
  <c r="Z27" i="6"/>
  <c r="Y27" i="6"/>
  <c r="X27" i="6"/>
  <c r="W27" i="6"/>
  <c r="V27" i="6"/>
  <c r="U27" i="6"/>
  <c r="T27" i="6"/>
  <c r="S27" i="6"/>
  <c r="R27" i="6"/>
  <c r="Q27" i="6"/>
  <c r="P27" i="6"/>
  <c r="O27" i="6"/>
  <c r="N27" i="6"/>
  <c r="M27" i="6"/>
  <c r="L27" i="6"/>
  <c r="K27" i="6"/>
  <c r="J27" i="6"/>
  <c r="I27" i="6"/>
  <c r="H27" i="6"/>
  <c r="G27" i="6"/>
  <c r="F27" i="6"/>
  <c r="E27" i="6"/>
  <c r="D27" i="6"/>
  <c r="C27" i="6"/>
  <c r="B27" i="6"/>
  <c r="A27" i="6"/>
  <c r="AA26" i="6"/>
  <c r="Z26" i="6"/>
  <c r="Y26" i="6"/>
  <c r="X26" i="6"/>
  <c r="W26" i="6"/>
  <c r="V26" i="6"/>
  <c r="U26" i="6"/>
  <c r="T26" i="6"/>
  <c r="S26" i="6"/>
  <c r="R26" i="6"/>
  <c r="Q26" i="6"/>
  <c r="P26" i="6"/>
  <c r="O26" i="6"/>
  <c r="N26" i="6"/>
  <c r="M26" i="6"/>
  <c r="L26" i="6"/>
  <c r="K26" i="6"/>
  <c r="J26" i="6"/>
  <c r="I26" i="6"/>
  <c r="H26" i="6"/>
  <c r="G26" i="6"/>
  <c r="F26" i="6"/>
  <c r="E26" i="6"/>
  <c r="D26" i="6"/>
  <c r="C26" i="6"/>
  <c r="B26" i="6"/>
  <c r="A26" i="6"/>
  <c r="AA25" i="6"/>
  <c r="Z25" i="6"/>
  <c r="Y25" i="6"/>
  <c r="X25" i="6"/>
  <c r="W25" i="6"/>
  <c r="V25" i="6"/>
  <c r="U25" i="6"/>
  <c r="T25" i="6"/>
  <c r="S25" i="6"/>
  <c r="R25" i="6"/>
  <c r="Q25" i="6"/>
  <c r="P25" i="6"/>
  <c r="O25" i="6"/>
  <c r="N25" i="6"/>
  <c r="M25" i="6"/>
  <c r="L25" i="6"/>
  <c r="K25" i="6"/>
  <c r="J25" i="6"/>
  <c r="I25" i="6"/>
  <c r="H25" i="6"/>
  <c r="G25" i="6"/>
  <c r="F25" i="6"/>
  <c r="E25" i="6"/>
  <c r="D25" i="6"/>
  <c r="C25" i="6"/>
  <c r="B25" i="6"/>
  <c r="A25" i="6"/>
  <c r="AA24" i="6"/>
  <c r="Z24" i="6"/>
  <c r="Y24" i="6"/>
  <c r="X24" i="6"/>
  <c r="W24" i="6"/>
  <c r="V24" i="6"/>
  <c r="U24" i="6"/>
  <c r="T24" i="6"/>
  <c r="S24" i="6"/>
  <c r="R24" i="6"/>
  <c r="Q24" i="6"/>
  <c r="P24" i="6"/>
  <c r="O24" i="6"/>
  <c r="N24" i="6"/>
  <c r="M24" i="6"/>
  <c r="L24" i="6"/>
  <c r="K24" i="6"/>
  <c r="J24" i="6"/>
  <c r="I24" i="6"/>
  <c r="H24" i="6"/>
  <c r="G24" i="6"/>
  <c r="F24" i="6"/>
  <c r="E24" i="6"/>
  <c r="D24" i="6"/>
  <c r="C24" i="6"/>
  <c r="B24" i="6"/>
  <c r="A24" i="6"/>
  <c r="AA23" i="6"/>
  <c r="Z23" i="6"/>
  <c r="Y23" i="6"/>
  <c r="X23" i="6"/>
  <c r="W23" i="6"/>
  <c r="V23" i="6"/>
  <c r="U23" i="6"/>
  <c r="T23" i="6"/>
  <c r="S23" i="6"/>
  <c r="R23" i="6"/>
  <c r="Q23" i="6"/>
  <c r="P23" i="6"/>
  <c r="O23" i="6"/>
  <c r="N23" i="6"/>
  <c r="M23" i="6"/>
  <c r="L23" i="6"/>
  <c r="K23" i="6"/>
  <c r="J23" i="6"/>
  <c r="I23" i="6"/>
  <c r="H23" i="6"/>
  <c r="G23" i="6"/>
  <c r="F23" i="6"/>
  <c r="E23" i="6"/>
  <c r="D23" i="6"/>
  <c r="C23" i="6"/>
  <c r="B23" i="6"/>
  <c r="A23" i="6"/>
  <c r="AA22" i="6"/>
  <c r="Z22" i="6"/>
  <c r="Y22" i="6"/>
  <c r="X22" i="6"/>
  <c r="W22" i="6"/>
  <c r="V22" i="6"/>
  <c r="U22" i="6"/>
  <c r="T22" i="6"/>
  <c r="S22" i="6"/>
  <c r="R22" i="6"/>
  <c r="Q22" i="6"/>
  <c r="P22" i="6"/>
  <c r="O22" i="6"/>
  <c r="N22" i="6"/>
  <c r="M22" i="6"/>
  <c r="L22" i="6"/>
  <c r="K22" i="6"/>
  <c r="J22" i="6"/>
  <c r="I22" i="6"/>
  <c r="H22" i="6"/>
  <c r="G22" i="6"/>
  <c r="F22" i="6"/>
  <c r="E22" i="6"/>
  <c r="D22" i="6"/>
  <c r="C22" i="6"/>
  <c r="B22" i="6"/>
  <c r="A22" i="6"/>
  <c r="AA21" i="6"/>
  <c r="Z21" i="6"/>
  <c r="Y21" i="6"/>
  <c r="X21" i="6"/>
  <c r="W21" i="6"/>
  <c r="V21" i="6"/>
  <c r="U21" i="6"/>
  <c r="T21" i="6"/>
  <c r="S21" i="6"/>
  <c r="R21" i="6"/>
  <c r="Q21" i="6"/>
  <c r="P21" i="6"/>
  <c r="O21" i="6"/>
  <c r="N21" i="6"/>
  <c r="M21" i="6"/>
  <c r="L21" i="6"/>
  <c r="K21" i="6"/>
  <c r="J21" i="6"/>
  <c r="I21" i="6"/>
  <c r="H21" i="6"/>
  <c r="G21" i="6"/>
  <c r="F21" i="6"/>
  <c r="E21" i="6"/>
  <c r="D21" i="6"/>
  <c r="C21" i="6"/>
  <c r="B21" i="6"/>
  <c r="A21" i="6"/>
  <c r="AA20" i="6"/>
  <c r="Z20" i="6"/>
  <c r="Y20" i="6"/>
  <c r="X20" i="6"/>
  <c r="W20" i="6"/>
  <c r="V20" i="6"/>
  <c r="U20" i="6"/>
  <c r="T20" i="6"/>
  <c r="S20" i="6"/>
  <c r="R20" i="6"/>
  <c r="Q20" i="6"/>
  <c r="P20" i="6"/>
  <c r="O20" i="6"/>
  <c r="N20" i="6"/>
  <c r="M20" i="6"/>
  <c r="L20" i="6"/>
  <c r="K20" i="6"/>
  <c r="J20" i="6"/>
  <c r="I20" i="6"/>
  <c r="H20" i="6"/>
  <c r="G20" i="6"/>
  <c r="F20" i="6"/>
  <c r="E20" i="6"/>
  <c r="D20" i="6"/>
  <c r="C20" i="6"/>
  <c r="B20" i="6"/>
  <c r="A20" i="6"/>
  <c r="AA19" i="6"/>
  <c r="Z19" i="6"/>
  <c r="Y19" i="6"/>
  <c r="X19" i="6"/>
  <c r="W19" i="6"/>
  <c r="V19" i="6"/>
  <c r="U19" i="6"/>
  <c r="T19" i="6"/>
  <c r="S19" i="6"/>
  <c r="R19" i="6"/>
  <c r="Q19" i="6"/>
  <c r="P19" i="6"/>
  <c r="O19" i="6"/>
  <c r="N19" i="6"/>
  <c r="M19" i="6"/>
  <c r="L19" i="6"/>
  <c r="K19" i="6"/>
  <c r="J19" i="6"/>
  <c r="I19" i="6"/>
  <c r="H19" i="6"/>
  <c r="G19" i="6"/>
  <c r="F19" i="6"/>
  <c r="E19" i="6"/>
  <c r="D19" i="6"/>
  <c r="C19" i="6"/>
  <c r="B19" i="6"/>
  <c r="A19" i="6"/>
  <c r="AA18" i="6"/>
  <c r="Z18" i="6"/>
  <c r="Y18" i="6"/>
  <c r="X18" i="6"/>
  <c r="W18" i="6"/>
  <c r="V18" i="6"/>
  <c r="U18" i="6"/>
  <c r="T18" i="6"/>
  <c r="S18" i="6"/>
  <c r="R18" i="6"/>
  <c r="Q18" i="6"/>
  <c r="P18" i="6"/>
  <c r="O18" i="6"/>
  <c r="N18" i="6"/>
  <c r="M18" i="6"/>
  <c r="L18" i="6"/>
  <c r="K18" i="6"/>
  <c r="J18" i="6"/>
  <c r="I18" i="6"/>
  <c r="H18" i="6"/>
  <c r="G18" i="6"/>
  <c r="F18" i="6"/>
  <c r="E18" i="6"/>
  <c r="D18" i="6"/>
  <c r="C18" i="6"/>
  <c r="B18" i="6"/>
  <c r="A18" i="6"/>
  <c r="AA17" i="6"/>
  <c r="Z17" i="6"/>
  <c r="Y17" i="6"/>
  <c r="X17" i="6"/>
  <c r="W17" i="6"/>
  <c r="V17" i="6"/>
  <c r="U17" i="6"/>
  <c r="T17" i="6"/>
  <c r="S17" i="6"/>
  <c r="R17" i="6"/>
  <c r="Q17" i="6"/>
  <c r="P17" i="6"/>
  <c r="O17" i="6"/>
  <c r="N17" i="6"/>
  <c r="M17" i="6"/>
  <c r="L17" i="6"/>
  <c r="K17" i="6"/>
  <c r="J17" i="6"/>
  <c r="I17" i="6"/>
  <c r="H17" i="6"/>
  <c r="G17" i="6"/>
  <c r="F17" i="6"/>
  <c r="E17" i="6"/>
  <c r="D17" i="6"/>
  <c r="C17" i="6"/>
  <c r="B17" i="6"/>
  <c r="A17" i="6"/>
  <c r="AA16" i="6"/>
  <c r="Z16" i="6"/>
  <c r="Y16" i="6"/>
  <c r="X16" i="6"/>
  <c r="W16" i="6"/>
  <c r="V16" i="6"/>
  <c r="U16" i="6"/>
  <c r="T16" i="6"/>
  <c r="S16" i="6"/>
  <c r="R16" i="6"/>
  <c r="Q16" i="6"/>
  <c r="P16" i="6"/>
  <c r="O16" i="6"/>
  <c r="N16" i="6"/>
  <c r="M16" i="6"/>
  <c r="L16" i="6"/>
  <c r="K16" i="6"/>
  <c r="J16" i="6"/>
  <c r="I16" i="6"/>
  <c r="H16" i="6"/>
  <c r="G16" i="6"/>
  <c r="F16" i="6"/>
  <c r="E16" i="6"/>
  <c r="D16" i="6"/>
  <c r="C16" i="6"/>
  <c r="B16" i="6"/>
  <c r="A16" i="6"/>
  <c r="AA15" i="6"/>
  <c r="Z15" i="6"/>
  <c r="Y15" i="6"/>
  <c r="X15" i="6"/>
  <c r="W15" i="6"/>
  <c r="V15" i="6"/>
  <c r="U15" i="6"/>
  <c r="T15" i="6"/>
  <c r="S15" i="6"/>
  <c r="R15" i="6"/>
  <c r="Q15" i="6"/>
  <c r="P15" i="6"/>
  <c r="O15" i="6"/>
  <c r="N15" i="6"/>
  <c r="M15" i="6"/>
  <c r="L15" i="6"/>
  <c r="K15" i="6"/>
  <c r="J15" i="6"/>
  <c r="I15" i="6"/>
  <c r="H15" i="6"/>
  <c r="G15" i="6"/>
  <c r="F15" i="6"/>
  <c r="E15" i="6"/>
  <c r="D15" i="6"/>
  <c r="C15" i="6"/>
  <c r="B15" i="6"/>
  <c r="A15" i="6"/>
  <c r="AA14" i="6"/>
  <c r="Z14" i="6"/>
  <c r="Y14" i="6"/>
  <c r="X14" i="6"/>
  <c r="W14" i="6"/>
  <c r="V14" i="6"/>
  <c r="U14" i="6"/>
  <c r="T14" i="6"/>
  <c r="S14" i="6"/>
  <c r="R14" i="6"/>
  <c r="Q14" i="6"/>
  <c r="P14" i="6"/>
  <c r="O14" i="6"/>
  <c r="N14" i="6"/>
  <c r="M14" i="6"/>
  <c r="L14" i="6"/>
  <c r="K14" i="6"/>
  <c r="J14" i="6"/>
  <c r="I14" i="6"/>
  <c r="H14" i="6"/>
  <c r="G14" i="6"/>
  <c r="F14" i="6"/>
  <c r="E14" i="6"/>
  <c r="D14" i="6"/>
  <c r="C14" i="6"/>
  <c r="B14" i="6"/>
  <c r="A14" i="6"/>
  <c r="AA13" i="6"/>
  <c r="Z13" i="6"/>
  <c r="Y13" i="6"/>
  <c r="X13" i="6"/>
  <c r="W13" i="6"/>
  <c r="V13" i="6"/>
  <c r="U13" i="6"/>
  <c r="T13" i="6"/>
  <c r="S13" i="6"/>
  <c r="R13" i="6"/>
  <c r="Q13" i="6"/>
  <c r="P13" i="6"/>
  <c r="O13" i="6"/>
  <c r="N13" i="6"/>
  <c r="M13" i="6"/>
  <c r="L13" i="6"/>
  <c r="K13" i="6"/>
  <c r="J13" i="6"/>
  <c r="I13" i="6"/>
  <c r="H13" i="6"/>
  <c r="G13" i="6"/>
  <c r="F13" i="6"/>
  <c r="E13" i="6"/>
  <c r="D13" i="6"/>
  <c r="C13" i="6"/>
  <c r="B13" i="6"/>
  <c r="A13" i="6"/>
  <c r="AA12" i="6"/>
  <c r="Z12" i="6"/>
  <c r="Y12" i="6"/>
  <c r="X12" i="6"/>
  <c r="W12" i="6"/>
  <c r="V12" i="6"/>
  <c r="U12" i="6"/>
  <c r="T12" i="6"/>
  <c r="S12" i="6"/>
  <c r="R12" i="6"/>
  <c r="Q12" i="6"/>
  <c r="P12" i="6"/>
  <c r="O12" i="6"/>
  <c r="N12" i="6"/>
  <c r="M12" i="6"/>
  <c r="L12" i="6"/>
  <c r="K12" i="6"/>
  <c r="J12" i="6"/>
  <c r="I12" i="6"/>
  <c r="H12" i="6"/>
  <c r="G12" i="6"/>
  <c r="F12" i="6"/>
  <c r="E12" i="6"/>
  <c r="D12" i="6"/>
  <c r="C12" i="6"/>
  <c r="B12" i="6"/>
  <c r="A12" i="6"/>
  <c r="AA11" i="6"/>
  <c r="Z11" i="6"/>
  <c r="Y11" i="6"/>
  <c r="X11" i="6"/>
  <c r="W11" i="6"/>
  <c r="V11" i="6"/>
  <c r="U11" i="6"/>
  <c r="T11" i="6"/>
  <c r="S11" i="6"/>
  <c r="R11" i="6"/>
  <c r="Q11" i="6"/>
  <c r="P11" i="6"/>
  <c r="O11" i="6"/>
  <c r="N11" i="6"/>
  <c r="M11" i="6"/>
  <c r="L11" i="6"/>
  <c r="K11" i="6"/>
  <c r="J11" i="6"/>
  <c r="I11" i="6"/>
  <c r="H11" i="6"/>
  <c r="G11" i="6"/>
  <c r="F11" i="6"/>
  <c r="E11" i="6"/>
  <c r="D11" i="6"/>
  <c r="C11" i="6"/>
  <c r="B11" i="6"/>
  <c r="A11" i="6"/>
  <c r="AA10" i="6"/>
  <c r="Z10" i="6"/>
  <c r="Y10" i="6"/>
  <c r="X10" i="6"/>
  <c r="W10" i="6"/>
  <c r="V10" i="6"/>
  <c r="U10" i="6"/>
  <c r="T10" i="6"/>
  <c r="S10" i="6"/>
  <c r="R10" i="6"/>
  <c r="Q10" i="6"/>
  <c r="P10" i="6"/>
  <c r="O10" i="6"/>
  <c r="N10" i="6"/>
  <c r="M10" i="6"/>
  <c r="L10" i="6"/>
  <c r="K10" i="6"/>
  <c r="J10" i="6"/>
  <c r="I10" i="6"/>
  <c r="H10" i="6"/>
  <c r="G10" i="6"/>
  <c r="F10" i="6"/>
  <c r="E10" i="6"/>
  <c r="D10" i="6"/>
  <c r="C10" i="6"/>
  <c r="B10" i="6"/>
  <c r="A10" i="6"/>
  <c r="AA9" i="6"/>
  <c r="Z9" i="6"/>
  <c r="Y9" i="6"/>
  <c r="X9" i="6"/>
  <c r="W9" i="6"/>
  <c r="V9" i="6"/>
  <c r="U9" i="6"/>
  <c r="T9" i="6"/>
  <c r="S9" i="6"/>
  <c r="R9" i="6"/>
  <c r="Q9" i="6"/>
  <c r="P9" i="6"/>
  <c r="O9" i="6"/>
  <c r="N9" i="6"/>
  <c r="M9" i="6"/>
  <c r="L9" i="6"/>
  <c r="K9" i="6"/>
  <c r="J9" i="6"/>
  <c r="I9" i="6"/>
  <c r="H9" i="6"/>
  <c r="G9" i="6"/>
  <c r="F9" i="6"/>
  <c r="E9" i="6"/>
  <c r="D9" i="6"/>
  <c r="C9" i="6"/>
  <c r="B9" i="6"/>
  <c r="A9" i="6"/>
  <c r="AA8" i="6"/>
  <c r="Z8" i="6"/>
  <c r="Y8" i="6"/>
  <c r="X8" i="6"/>
  <c r="W8" i="6"/>
  <c r="V8" i="6"/>
  <c r="U8" i="6"/>
  <c r="T8" i="6"/>
  <c r="S8" i="6"/>
  <c r="R8" i="6"/>
  <c r="Q8" i="6"/>
  <c r="P8" i="6"/>
  <c r="O8" i="6"/>
  <c r="N8" i="6"/>
  <c r="M8" i="6"/>
  <c r="L8" i="6"/>
  <c r="K8" i="6"/>
  <c r="J8" i="6"/>
  <c r="I8" i="6"/>
  <c r="H8" i="6"/>
  <c r="G8" i="6"/>
  <c r="F8" i="6"/>
  <c r="E8" i="6"/>
  <c r="D8" i="6"/>
  <c r="C8" i="6"/>
  <c r="B8" i="6"/>
  <c r="A8" i="6"/>
  <c r="AA7" i="6"/>
  <c r="Z7" i="6"/>
  <c r="Y7" i="6"/>
  <c r="X7" i="6"/>
  <c r="W7" i="6"/>
  <c r="V7" i="6"/>
  <c r="U7" i="6"/>
  <c r="T7" i="6"/>
  <c r="S7" i="6"/>
  <c r="R7" i="6"/>
  <c r="Q7" i="6"/>
  <c r="P7" i="6"/>
  <c r="O7" i="6"/>
  <c r="N7" i="6"/>
  <c r="M7" i="6"/>
  <c r="L7" i="6"/>
  <c r="K7" i="6"/>
  <c r="J7" i="6"/>
  <c r="I7" i="6"/>
  <c r="H7" i="6"/>
  <c r="G7" i="6"/>
  <c r="F7" i="6"/>
  <c r="E7" i="6"/>
  <c r="D7" i="6"/>
  <c r="C7" i="6"/>
  <c r="B7" i="6"/>
  <c r="A7" i="6"/>
  <c r="AA6" i="6"/>
  <c r="Z6" i="6"/>
  <c r="Y6" i="6"/>
  <c r="X6" i="6"/>
  <c r="W6" i="6"/>
  <c r="V6" i="6"/>
  <c r="U6" i="6"/>
  <c r="T6" i="6"/>
  <c r="S6" i="6"/>
  <c r="R6" i="6"/>
  <c r="Q6" i="6"/>
  <c r="P6" i="6"/>
  <c r="O6" i="6"/>
  <c r="N6" i="6"/>
  <c r="M6" i="6"/>
  <c r="L6" i="6"/>
  <c r="K6" i="6"/>
  <c r="J6" i="6"/>
  <c r="I6" i="6"/>
  <c r="H6" i="6"/>
  <c r="G6" i="6"/>
  <c r="F6" i="6"/>
  <c r="E6" i="6"/>
  <c r="D6" i="6"/>
  <c r="C6" i="6"/>
  <c r="B6" i="6"/>
  <c r="A6" i="6"/>
  <c r="K5" i="6"/>
  <c r="C5" i="6"/>
  <c r="B5" i="6"/>
  <c r="A5" i="6"/>
  <c r="B4" i="6"/>
  <c r="A4" i="6"/>
  <c r="B3" i="6"/>
  <c r="A3" i="6"/>
  <c r="AA2" i="6"/>
  <c r="Z2" i="6"/>
  <c r="Z30" i="6" s="1"/>
  <c r="Y2" i="6"/>
  <c r="Y30" i="6" s="1"/>
  <c r="X2" i="6"/>
  <c r="X30" i="6" s="1"/>
  <c r="W2" i="6"/>
  <c r="V2" i="6"/>
  <c r="U2" i="6"/>
  <c r="U30" i="6" s="1"/>
  <c r="T2" i="6"/>
  <c r="T30" i="6" s="1"/>
  <c r="S2" i="6"/>
  <c r="R2" i="6"/>
  <c r="R30" i="6" s="1"/>
  <c r="Q2" i="6"/>
  <c r="Q30" i="6" s="1"/>
  <c r="P2" i="6"/>
  <c r="P30" i="6" s="1"/>
  <c r="O2" i="6"/>
  <c r="O30" i="6" s="1"/>
  <c r="N2" i="6"/>
  <c r="N30" i="6" s="1"/>
  <c r="M2" i="6"/>
  <c r="M30" i="6" s="1"/>
  <c r="L2" i="6"/>
  <c r="L30" i="6" s="1"/>
  <c r="K2" i="6"/>
  <c r="J2" i="6"/>
  <c r="J30" i="6" s="1"/>
  <c r="I2" i="6"/>
  <c r="I30" i="6" s="1"/>
  <c r="H2" i="6"/>
  <c r="G2" i="6"/>
  <c r="G30" i="6" s="1"/>
  <c r="F2" i="6"/>
  <c r="E2" i="6"/>
  <c r="E30" i="6" s="1"/>
  <c r="D2" i="6"/>
  <c r="D30" i="6" s="1"/>
  <c r="C2" i="6"/>
  <c r="AA1" i="6"/>
  <c r="Z1" i="6"/>
  <c r="Y1" i="6"/>
  <c r="X1" i="6"/>
  <c r="W1" i="6"/>
  <c r="V1" i="6"/>
  <c r="U1" i="6"/>
  <c r="T1" i="6"/>
  <c r="S1" i="6"/>
  <c r="R1" i="6"/>
  <c r="Q1" i="6"/>
  <c r="P1" i="6"/>
  <c r="O1" i="6"/>
  <c r="N1" i="6"/>
  <c r="M1" i="6"/>
  <c r="L1" i="6"/>
  <c r="K1" i="6"/>
  <c r="J1" i="6"/>
  <c r="I1" i="6"/>
  <c r="H1" i="6"/>
  <c r="G1" i="6"/>
  <c r="F1" i="6"/>
  <c r="E1" i="6"/>
  <c r="D1" i="6"/>
  <c r="C1" i="6"/>
  <c r="L9" i="5"/>
  <c r="K9" i="5"/>
  <c r="K8" i="5"/>
  <c r="K7" i="5"/>
  <c r="K6" i="5"/>
  <c r="D30" i="4"/>
  <c r="E29" i="4"/>
  <c r="F21" i="4"/>
  <c r="D21" i="4"/>
  <c r="C21" i="4"/>
  <c r="E21" i="4" s="1"/>
  <c r="E20" i="4"/>
  <c r="HQ55" i="2"/>
  <c r="HP55" i="2"/>
  <c r="HR55" i="2" s="1"/>
  <c r="HO55" i="2"/>
  <c r="HL55" i="2" a="1"/>
  <c r="HL55" i="2" s="1"/>
  <c r="AB55" i="2"/>
  <c r="HQ54" i="2"/>
  <c r="HP54" i="2"/>
  <c r="HR54" i="2" s="1"/>
  <c r="HO54" i="2"/>
  <c r="HL54" i="2" a="1"/>
  <c r="HL54" i="2" s="1"/>
  <c r="AB54" i="2"/>
  <c r="HQ53" i="2"/>
  <c r="HP53" i="2"/>
  <c r="HR53" i="2" s="1"/>
  <c r="HO53" i="2"/>
  <c r="HL53" i="2" a="1"/>
  <c r="HL53" i="2" s="1"/>
  <c r="AB53" i="2"/>
  <c r="HQ52" i="2"/>
  <c r="HP52" i="2"/>
  <c r="HR52" i="2" s="1"/>
  <c r="HO52" i="2"/>
  <c r="HL52" i="2" a="1"/>
  <c r="HL52" i="2" s="1"/>
  <c r="AB52" i="2"/>
  <c r="HQ51" i="2"/>
  <c r="HP51" i="2"/>
  <c r="HR51" i="2" s="1"/>
  <c r="HO51" i="2"/>
  <c r="HL51" i="2" a="1"/>
  <c r="HL51" i="2" s="1"/>
  <c r="AB51" i="2"/>
  <c r="AB50" i="2"/>
  <c r="HQ49" i="2"/>
  <c r="HP49" i="2"/>
  <c r="HR49" i="2" s="1"/>
  <c r="Z49" i="2" s="1"/>
  <c r="HO49" i="2"/>
  <c r="HL49" i="2" a="1"/>
  <c r="HL49" i="2" s="1"/>
  <c r="AB49" i="2"/>
  <c r="HQ48" i="2"/>
  <c r="HR48" i="2" s="1"/>
  <c r="HP48" i="2"/>
  <c r="HO48" i="2"/>
  <c r="HL48" i="2" a="1"/>
  <c r="HL48" i="2" s="1"/>
  <c r="AB48" i="2"/>
  <c r="HQ47" i="2"/>
  <c r="HP47" i="2"/>
  <c r="HR47" i="2" s="1"/>
  <c r="HO47" i="2"/>
  <c r="HL47" i="2" a="1"/>
  <c r="HL47" i="2" s="1"/>
  <c r="AB47" i="2"/>
  <c r="HS46" i="2"/>
  <c r="HQ46" i="2"/>
  <c r="HR46" i="2" s="1"/>
  <c r="Z46" i="2" s="1"/>
  <c r="HP46" i="2"/>
  <c r="HO46" i="2"/>
  <c r="HL46" i="2" a="1"/>
  <c r="HL46" i="2" s="1"/>
  <c r="AB46" i="2"/>
  <c r="AA46" i="2"/>
  <c r="HQ45" i="2"/>
  <c r="HP45" i="2"/>
  <c r="HR45" i="2" s="1"/>
  <c r="HO45" i="2"/>
  <c r="HL45" i="2" a="1"/>
  <c r="HL45" i="2" s="1"/>
  <c r="AB45" i="2"/>
  <c r="HQ44" i="2"/>
  <c r="HR44" i="2" s="1"/>
  <c r="HP44" i="2"/>
  <c r="HO44" i="2"/>
  <c r="HL44" i="2" a="1"/>
  <c r="HL44" i="2" s="1"/>
  <c r="AB44" i="2"/>
  <c r="HS43" i="2"/>
  <c r="HQ43" i="2"/>
  <c r="HP43" i="2"/>
  <c r="HR43" i="2" s="1"/>
  <c r="Z43" i="2" s="1"/>
  <c r="HO43" i="2"/>
  <c r="HL43" i="2" a="1"/>
  <c r="HL43" i="2" s="1"/>
  <c r="AB43" i="2"/>
  <c r="HS42" i="2"/>
  <c r="HQ42" i="2"/>
  <c r="HR42" i="2" s="1"/>
  <c r="Z42" i="2" s="1"/>
  <c r="HP42" i="2"/>
  <c r="HO42" i="2"/>
  <c r="HL42" i="2" a="1"/>
  <c r="HL42" i="2" s="1"/>
  <c r="AB42" i="2"/>
  <c r="AA42" i="2"/>
  <c r="HS41" i="2"/>
  <c r="HQ41" i="2"/>
  <c r="HP41" i="2"/>
  <c r="HR41" i="2" s="1"/>
  <c r="Z41" i="2" s="1"/>
  <c r="HO41" i="2"/>
  <c r="HL41" i="2" a="1"/>
  <c r="HL41" i="2" s="1"/>
  <c r="AB41" i="2"/>
  <c r="HS40" i="2"/>
  <c r="HQ40" i="2"/>
  <c r="HR40" i="2" s="1"/>
  <c r="Z40" i="2" s="1"/>
  <c r="HP40" i="2"/>
  <c r="HO40" i="2"/>
  <c r="HL40" i="2" a="1"/>
  <c r="HL40" i="2" s="1"/>
  <c r="AB40" i="2"/>
  <c r="AA40" i="2"/>
  <c r="HS39" i="2"/>
  <c r="HQ39" i="2"/>
  <c r="HP39" i="2"/>
  <c r="HR39" i="2" s="1"/>
  <c r="Z39" i="2" s="1"/>
  <c r="HO39" i="2"/>
  <c r="HL39" i="2" a="1"/>
  <c r="HL39" i="2" s="1"/>
  <c r="AB39" i="2"/>
  <c r="HS38" i="2"/>
  <c r="HQ38" i="2"/>
  <c r="HR38" i="2" s="1"/>
  <c r="Z38" i="2" s="1"/>
  <c r="HP38" i="2"/>
  <c r="HO38" i="2"/>
  <c r="HL38" i="2" a="1"/>
  <c r="HL38" i="2" s="1"/>
  <c r="AB38" i="2"/>
  <c r="AA38" i="2"/>
  <c r="HS37" i="2"/>
  <c r="HQ37" i="2"/>
  <c r="HP37" i="2"/>
  <c r="HR37" i="2" s="1"/>
  <c r="Z37" i="2" s="1"/>
  <c r="HO37" i="2"/>
  <c r="HL37" i="2" a="1"/>
  <c r="HL37" i="2" s="1"/>
  <c r="AB37" i="2"/>
  <c r="HQ36" i="2"/>
  <c r="HR36" i="2" s="1"/>
  <c r="HP36" i="2"/>
  <c r="HO36" i="2"/>
  <c r="HL36" i="2" a="1"/>
  <c r="HL36" i="2" s="1"/>
  <c r="AB36" i="2"/>
  <c r="HQ35" i="2"/>
  <c r="HP35" i="2"/>
  <c r="HR35" i="2" s="1"/>
  <c r="Z35" i="2" s="1"/>
  <c r="HO35" i="2"/>
  <c r="HL35" i="2" a="1"/>
  <c r="HL35" i="2" s="1"/>
  <c r="AB35" i="2"/>
  <c r="HS34" i="2"/>
  <c r="HQ34" i="2"/>
  <c r="HR34" i="2" s="1"/>
  <c r="Z34" i="2" s="1"/>
  <c r="HP34" i="2"/>
  <c r="HO34" i="2"/>
  <c r="HL34" i="2" a="1"/>
  <c r="HL34" i="2" s="1"/>
  <c r="AB34" i="2"/>
  <c r="HQ33" i="2"/>
  <c r="HP33" i="2"/>
  <c r="HR33" i="2" s="1"/>
  <c r="Z33" i="2" s="1"/>
  <c r="HO33" i="2"/>
  <c r="HL33" i="2" a="1"/>
  <c r="HL33" i="2" s="1"/>
  <c r="AB33" i="2"/>
  <c r="HQ32" i="2"/>
  <c r="HR32" i="2" s="1"/>
  <c r="HP32" i="2"/>
  <c r="HO32" i="2"/>
  <c r="HL32" i="2" a="1"/>
  <c r="HL32" i="2" s="1"/>
  <c r="AB32" i="2"/>
  <c r="HQ31" i="2"/>
  <c r="HP31" i="2"/>
  <c r="HR31" i="2" s="1"/>
  <c r="HO31" i="2"/>
  <c r="HL31" i="2" a="1"/>
  <c r="HL31" i="2" s="1"/>
  <c r="AB31" i="2"/>
  <c r="HS30" i="2"/>
  <c r="HQ30" i="2"/>
  <c r="HR30" i="2" s="1"/>
  <c r="Z30" i="2" s="1"/>
  <c r="HP30" i="2"/>
  <c r="HO30" i="2"/>
  <c r="HL30" i="2" a="1"/>
  <c r="HL30" i="2" s="1"/>
  <c r="AB30" i="2"/>
  <c r="AA30" i="2"/>
  <c r="HQ29" i="2"/>
  <c r="HP29" i="2"/>
  <c r="HR29" i="2" s="1"/>
  <c r="HO29" i="2"/>
  <c r="HL29" i="2" a="1"/>
  <c r="HL29" i="2" s="1"/>
  <c r="AB29" i="2"/>
  <c r="HQ28" i="2"/>
  <c r="HR28" i="2" s="1"/>
  <c r="HP28" i="2"/>
  <c r="HO28" i="2"/>
  <c r="HL28" i="2" a="1"/>
  <c r="HL28" i="2" s="1"/>
  <c r="AB28" i="2"/>
  <c r="HS27" i="2"/>
  <c r="HQ27" i="2"/>
  <c r="HP27" i="2"/>
  <c r="HR27" i="2" s="1"/>
  <c r="Z27" i="2" s="1"/>
  <c r="HO27" i="2"/>
  <c r="HL27" i="2" a="1"/>
  <c r="HL27" i="2" s="1"/>
  <c r="AB27" i="2"/>
  <c r="HS26" i="2"/>
  <c r="HQ26" i="2"/>
  <c r="HR26" i="2" s="1"/>
  <c r="Z26" i="2" s="1"/>
  <c r="HP26" i="2"/>
  <c r="HO26" i="2"/>
  <c r="HL26" i="2" a="1"/>
  <c r="HL26" i="2" s="1"/>
  <c r="AB26" i="2"/>
  <c r="AA26" i="2"/>
  <c r="HS25" i="2"/>
  <c r="HQ25" i="2"/>
  <c r="HP25" i="2"/>
  <c r="HR25" i="2" s="1"/>
  <c r="Z25" i="2" s="1"/>
  <c r="HO25" i="2"/>
  <c r="HL25" i="2" a="1"/>
  <c r="HL25" i="2" s="1"/>
  <c r="AB25" i="2"/>
  <c r="HQ24" i="2"/>
  <c r="HR24" i="2" s="1"/>
  <c r="Z24" i="2" s="1"/>
  <c r="HP24" i="2"/>
  <c r="HO24" i="2"/>
  <c r="HL24" i="2" a="1"/>
  <c r="HL24" i="2" s="1"/>
  <c r="AB24" i="2"/>
  <c r="HS23" i="2"/>
  <c r="HQ23" i="2"/>
  <c r="HP23" i="2"/>
  <c r="HR23" i="2" s="1"/>
  <c r="Z23" i="2" s="1"/>
  <c r="HO23" i="2"/>
  <c r="HL23" i="2" a="1"/>
  <c r="HL23" i="2" s="1"/>
  <c r="AB23" i="2"/>
  <c r="HS22" i="2"/>
  <c r="HQ22" i="2"/>
  <c r="HR22" i="2" s="1"/>
  <c r="Z22" i="2" s="1"/>
  <c r="HP22" i="2"/>
  <c r="HO22" i="2"/>
  <c r="HL22" i="2" a="1"/>
  <c r="HL22" i="2" s="1"/>
  <c r="AB22" i="2"/>
  <c r="AA22" i="2"/>
  <c r="HS21" i="2"/>
  <c r="HQ21" i="2"/>
  <c r="HP21" i="2"/>
  <c r="HR21" i="2" s="1"/>
  <c r="Z21" i="2" s="1"/>
  <c r="HO21" i="2"/>
  <c r="HL21" i="2" a="1"/>
  <c r="HL21" i="2" s="1"/>
  <c r="AB21" i="2"/>
  <c r="HQ20" i="2"/>
  <c r="HR20" i="2" s="1"/>
  <c r="HP20" i="2"/>
  <c r="HO20" i="2"/>
  <c r="HL20" i="2" a="1"/>
  <c r="HL20" i="2" s="1"/>
  <c r="AB20" i="2"/>
  <c r="HQ19" i="2"/>
  <c r="HP19" i="2"/>
  <c r="HR19" i="2" s="1"/>
  <c r="Z19" i="2" s="1"/>
  <c r="HO19" i="2"/>
  <c r="HL19" i="2" a="1"/>
  <c r="HL19" i="2" s="1"/>
  <c r="AB19" i="2"/>
  <c r="HS18" i="2"/>
  <c r="HQ18" i="2"/>
  <c r="HR18" i="2" s="1"/>
  <c r="Z18" i="2" s="1"/>
  <c r="HP18" i="2"/>
  <c r="HO18" i="2"/>
  <c r="HL18" i="2" a="1"/>
  <c r="HL18" i="2" s="1"/>
  <c r="AB18" i="2"/>
  <c r="HQ17" i="2"/>
  <c r="HP17" i="2"/>
  <c r="HR17" i="2" s="1"/>
  <c r="Z17" i="2" s="1"/>
  <c r="HO17" i="2"/>
  <c r="HL17" i="2" a="1"/>
  <c r="HL17" i="2" s="1"/>
  <c r="AB17" i="2"/>
  <c r="HQ16" i="2"/>
  <c r="HR16" i="2" s="1"/>
  <c r="HP16" i="2"/>
  <c r="HO16" i="2"/>
  <c r="HL16" i="2" a="1"/>
  <c r="HL16" i="2" s="1"/>
  <c r="AB16" i="2"/>
  <c r="HQ15" i="2"/>
  <c r="HP15" i="2"/>
  <c r="HR15" i="2" s="1"/>
  <c r="HO15" i="2"/>
  <c r="HL15" i="2" a="1"/>
  <c r="HL15" i="2" s="1"/>
  <c r="AB15" i="2"/>
  <c r="HS14" i="2"/>
  <c r="HQ14" i="2"/>
  <c r="HR14" i="2" s="1"/>
  <c r="Z14" i="2" s="1"/>
  <c r="HP14" i="2"/>
  <c r="HO14" i="2"/>
  <c r="HL14" i="2" a="1"/>
  <c r="HL14" i="2" s="1"/>
  <c r="AB14" i="2"/>
  <c r="AA14" i="2"/>
  <c r="HQ13" i="2"/>
  <c r="HP13" i="2"/>
  <c r="HR13" i="2" s="1"/>
  <c r="HO13" i="2"/>
  <c r="HL13" i="2" a="1"/>
  <c r="HL13" i="2" s="1"/>
  <c r="AB13" i="2"/>
  <c r="HQ12" i="2"/>
  <c r="HR12" i="2" s="1"/>
  <c r="HP12" i="2"/>
  <c r="HO12" i="2"/>
  <c r="HL12" i="2" a="1"/>
  <c r="HL12" i="2" s="1"/>
  <c r="AB12" i="2"/>
  <c r="HS11" i="2"/>
  <c r="HQ11" i="2"/>
  <c r="HP11" i="2"/>
  <c r="HR11" i="2" s="1"/>
  <c r="Z11" i="2" s="1"/>
  <c r="HO11" i="2"/>
  <c r="HL11" i="2" a="1"/>
  <c r="HL11" i="2" s="1"/>
  <c r="AB11" i="2"/>
  <c r="HS10" i="2"/>
  <c r="HQ10" i="2"/>
  <c r="HR10" i="2" s="1"/>
  <c r="Z10" i="2" s="1"/>
  <c r="HP10" i="2"/>
  <c r="HO10" i="2"/>
  <c r="HL10" i="2" a="1"/>
  <c r="HL10" i="2" s="1"/>
  <c r="AB10" i="2"/>
  <c r="AA10" i="2"/>
  <c r="HS9" i="2"/>
  <c r="HQ9" i="2"/>
  <c r="HP9" i="2"/>
  <c r="HR9" i="2" s="1"/>
  <c r="Z9" i="2" s="1"/>
  <c r="HO9" i="2"/>
  <c r="HL9" i="2" a="1"/>
  <c r="HL9" i="2" s="1"/>
  <c r="AB9" i="2"/>
  <c r="HS8" i="2"/>
  <c r="HQ8" i="2"/>
  <c r="HR8" i="2" s="1"/>
  <c r="Z8" i="2" s="1"/>
  <c r="HP8" i="2"/>
  <c r="HO8" i="2"/>
  <c r="HL8" i="2" a="1"/>
  <c r="HL8" i="2" s="1"/>
  <c r="AB8" i="2"/>
  <c r="HS7" i="2"/>
  <c r="HQ7" i="2"/>
  <c r="HP7" i="2"/>
  <c r="HR7" i="2" s="1"/>
  <c r="Z7" i="2" s="1"/>
  <c r="HO7" i="2"/>
  <c r="HL7" i="2" a="1"/>
  <c r="HL7" i="2" s="1"/>
  <c r="AB7" i="2"/>
  <c r="HS6" i="2"/>
  <c r="HQ6" i="2"/>
  <c r="HR6" i="2" s="1"/>
  <c r="Z6" i="2" s="1"/>
  <c r="HP6" i="2"/>
  <c r="HO6" i="2"/>
  <c r="HL6" i="2" a="1"/>
  <c r="HL6" i="2" s="1"/>
  <c r="AB6" i="2"/>
  <c r="AA6" i="2"/>
  <c r="MI5" i="2"/>
  <c r="MG5" i="2"/>
  <c r="MF5" i="2"/>
  <c r="MH5" i="2" s="1"/>
  <c r="MB5" i="2"/>
  <c r="MA5" i="2"/>
  <c r="LY5" i="2"/>
  <c r="LW5" i="2"/>
  <c r="LV5" i="2"/>
  <c r="LX5" i="2" s="1"/>
  <c r="DN5" i="2" s="1"/>
  <c r="Y5" i="6" s="1"/>
  <c r="LR5" i="2"/>
  <c r="LQ5" i="2"/>
  <c r="LM5" i="2"/>
  <c r="LL5" i="2"/>
  <c r="LN5" i="2" s="1"/>
  <c r="LH5" i="2"/>
  <c r="LG5" i="2"/>
  <c r="LC5" i="2"/>
  <c r="LB5" i="2"/>
  <c r="LD5" i="2" s="1"/>
  <c r="CX5" i="2" s="1"/>
  <c r="U5" i="6" s="1"/>
  <c r="KX5" i="2"/>
  <c r="KW5" i="2"/>
  <c r="KU5" i="2"/>
  <c r="KS5" i="2"/>
  <c r="KR5" i="2"/>
  <c r="KT5" i="2" s="1"/>
  <c r="KN5" i="2"/>
  <c r="KM5" i="2"/>
  <c r="KK5" i="2"/>
  <c r="KI5" i="2"/>
  <c r="KH5" i="2"/>
  <c r="KJ5" i="2" s="1"/>
  <c r="CH5" i="2" s="1"/>
  <c r="Q5" i="6" s="1"/>
  <c r="KD5" i="2"/>
  <c r="KC5" i="2"/>
  <c r="JY5" i="2"/>
  <c r="JX5" i="2"/>
  <c r="JZ5" i="2" s="1"/>
  <c r="JT5" i="2"/>
  <c r="JS5" i="2"/>
  <c r="JO5" i="2"/>
  <c r="JN5" i="2"/>
  <c r="JP5" i="2" s="1"/>
  <c r="BR5" i="2" s="1"/>
  <c r="M5" i="6" s="1"/>
  <c r="JJ5" i="2"/>
  <c r="JI5" i="2"/>
  <c r="JG5" i="2"/>
  <c r="JE5" i="2"/>
  <c r="JD5" i="2"/>
  <c r="JF5" i="2" s="1"/>
  <c r="IZ5" i="2"/>
  <c r="IY5" i="2"/>
  <c r="IU5" i="2"/>
  <c r="IT5" i="2"/>
  <c r="IV5" i="2" s="1"/>
  <c r="BB5" i="2" s="1"/>
  <c r="I5" i="6" s="1"/>
  <c r="IP5" i="2"/>
  <c r="IO5" i="2"/>
  <c r="IK5" i="2"/>
  <c r="IJ5" i="2"/>
  <c r="IL5" i="2" s="1"/>
  <c r="IF5" i="2"/>
  <c r="IE5" i="2"/>
  <c r="IA5" i="2"/>
  <c r="HZ5" i="2"/>
  <c r="IB5" i="2" s="1"/>
  <c r="AL5" i="2" s="1"/>
  <c r="E5" i="6" s="1"/>
  <c r="HV5" i="2"/>
  <c r="HU5" i="2"/>
  <c r="HS5" i="2"/>
  <c r="HQ5" i="2"/>
  <c r="HP5" i="2"/>
  <c r="HR5" i="2" s="1"/>
  <c r="Z5" i="2" s="1"/>
  <c r="HO5" i="2"/>
  <c r="HL5" i="2" a="1"/>
  <c r="HL5" i="2" s="1"/>
  <c r="DV5" i="2"/>
  <c r="AA5" i="6" s="1"/>
  <c r="CP5" i="2"/>
  <c r="S5" i="6" s="1"/>
  <c r="BJ5" i="2"/>
  <c r="AB5" i="2"/>
  <c r="MG4" i="2"/>
  <c r="MH4" i="2" s="1"/>
  <c r="DV4" i="2" s="1"/>
  <c r="AA4" i="6" s="1"/>
  <c r="MF4" i="2"/>
  <c r="MB4" i="2"/>
  <c r="MC4" i="2" s="1"/>
  <c r="DR4" i="2" s="1"/>
  <c r="Z4" i="6" s="1"/>
  <c r="MA4" i="2"/>
  <c r="LW4" i="2"/>
  <c r="LX4" i="2" s="1"/>
  <c r="DN4" i="2" s="1"/>
  <c r="Y4" i="6" s="1"/>
  <c r="LV4" i="2"/>
  <c r="LR4" i="2"/>
  <c r="LS4" i="2" s="1"/>
  <c r="DJ4" i="2" s="1"/>
  <c r="X4" i="6" s="1"/>
  <c r="LQ4" i="2"/>
  <c r="LM4" i="2"/>
  <c r="LN4" i="2" s="1"/>
  <c r="LL4" i="2"/>
  <c r="LH4" i="2"/>
  <c r="LI4" i="2" s="1"/>
  <c r="DB4" i="2" s="1"/>
  <c r="V4" i="6" s="1"/>
  <c r="LG4" i="2"/>
  <c r="LC4" i="2"/>
  <c r="LD4" i="2" s="1"/>
  <c r="LB4" i="2"/>
  <c r="KX4" i="2"/>
  <c r="KY4" i="2" s="1"/>
  <c r="CT4" i="2" s="1"/>
  <c r="T4" i="6" s="1"/>
  <c r="KW4" i="2"/>
  <c r="KS4" i="2"/>
  <c r="KT4" i="2" s="1"/>
  <c r="CP4" i="2" s="1"/>
  <c r="S4" i="6" s="1"/>
  <c r="KR4" i="2"/>
  <c r="KN4" i="2"/>
  <c r="KO4" i="2" s="1"/>
  <c r="KM4" i="2"/>
  <c r="KI4" i="2"/>
  <c r="KJ4" i="2" s="1"/>
  <c r="CH4" i="2" s="1"/>
  <c r="Q4" i="6" s="1"/>
  <c r="KH4" i="2"/>
  <c r="KD4" i="2"/>
  <c r="KE4" i="2" s="1"/>
  <c r="CD4" i="2" s="1"/>
  <c r="P4" i="6" s="1"/>
  <c r="KC4" i="2"/>
  <c r="JY4" i="2"/>
  <c r="JZ4" i="2" s="1"/>
  <c r="BZ4" i="2" s="1"/>
  <c r="O4" i="6" s="1"/>
  <c r="JX4" i="2"/>
  <c r="JV4" i="2"/>
  <c r="JT4" i="2"/>
  <c r="JU4" i="2" s="1"/>
  <c r="JS4" i="2"/>
  <c r="JO4" i="2"/>
  <c r="JP4" i="2" s="1"/>
  <c r="BR4" i="2" s="1"/>
  <c r="M4" i="6" s="1"/>
  <c r="JN4" i="2"/>
  <c r="JJ4" i="2"/>
  <c r="JK4" i="2" s="1"/>
  <c r="BN4" i="2" s="1"/>
  <c r="L4" i="6" s="1"/>
  <c r="JI4" i="2"/>
  <c r="JE4" i="2"/>
  <c r="JF4" i="2" s="1"/>
  <c r="BJ4" i="2" s="1"/>
  <c r="K4" i="6" s="1"/>
  <c r="JD4" i="2"/>
  <c r="IZ4" i="2"/>
  <c r="JA4" i="2" s="1"/>
  <c r="IY4" i="2"/>
  <c r="IU4" i="2"/>
  <c r="IT4" i="2"/>
  <c r="IV4" i="2" s="1"/>
  <c r="BB4" i="2" s="1"/>
  <c r="I4" i="6" s="1"/>
  <c r="IP4" i="2"/>
  <c r="IQ4" i="2" s="1"/>
  <c r="AX4" i="2" s="1"/>
  <c r="H4" i="6" s="1"/>
  <c r="IO4" i="2"/>
  <c r="IK4" i="2"/>
  <c r="IJ4" i="2"/>
  <c r="IL4" i="2" s="1"/>
  <c r="AT4" i="2" s="1"/>
  <c r="G4" i="6" s="1"/>
  <c r="IF4" i="2"/>
  <c r="IG4" i="2" s="1"/>
  <c r="IE4" i="2"/>
  <c r="IA4" i="2"/>
  <c r="HZ4" i="2"/>
  <c r="IB4" i="2" s="1"/>
  <c r="AL4" i="2" s="1"/>
  <c r="E4" i="6" s="1"/>
  <c r="HV4" i="2"/>
  <c r="HW4" i="2" s="1"/>
  <c r="HU4" i="2"/>
  <c r="HQ4" i="2"/>
  <c r="HP4" i="2"/>
  <c r="HO4" i="2"/>
  <c r="JL4" i="2" s="1"/>
  <c r="HL4" i="2" a="1"/>
  <c r="HL4" i="2" s="1"/>
  <c r="DF4" i="2"/>
  <c r="W4" i="6" s="1"/>
  <c r="CX4" i="2"/>
  <c r="U4" i="6" s="1"/>
  <c r="CL4" i="2"/>
  <c r="R4" i="6" s="1"/>
  <c r="BV4" i="2"/>
  <c r="N4" i="6" s="1"/>
  <c r="BF4" i="2"/>
  <c r="J4" i="6" s="1"/>
  <c r="AP4" i="2"/>
  <c r="F4" i="6" s="1"/>
  <c r="AH4" i="2"/>
  <c r="D4" i="6" s="1"/>
  <c r="AB4" i="2"/>
  <c r="MG3" i="2"/>
  <c r="MF3" i="2"/>
  <c r="MB3" i="2"/>
  <c r="MC3" i="2" s="1"/>
  <c r="MA3" i="2"/>
  <c r="LW3" i="2"/>
  <c r="LV3" i="2"/>
  <c r="LR3" i="2"/>
  <c r="LS3" i="2" s="1"/>
  <c r="DJ3" i="2" s="1"/>
  <c r="X3" i="6" s="1"/>
  <c r="LQ3" i="2"/>
  <c r="LM3" i="2"/>
  <c r="LL3" i="2"/>
  <c r="LN3" i="2" s="1"/>
  <c r="LH3" i="2"/>
  <c r="LI3" i="2" s="1"/>
  <c r="DB3" i="2" s="1"/>
  <c r="V3" i="6" s="1"/>
  <c r="LG3" i="2"/>
  <c r="LC3" i="2"/>
  <c r="LB3" i="2"/>
  <c r="LD3" i="2" s="1"/>
  <c r="KX3" i="2"/>
  <c r="KY3" i="2" s="1"/>
  <c r="KW3" i="2"/>
  <c r="KS3" i="2"/>
  <c r="KR3" i="2"/>
  <c r="KT3" i="2" s="1"/>
  <c r="KN3" i="2"/>
  <c r="KO3" i="2" s="1"/>
  <c r="KM3" i="2"/>
  <c r="KI3" i="2"/>
  <c r="KH3" i="2"/>
  <c r="KF3" i="2"/>
  <c r="KD3" i="2"/>
  <c r="KE3" i="2" s="1"/>
  <c r="KC3" i="2"/>
  <c r="JY3" i="2"/>
  <c r="JX3" i="2"/>
  <c r="JZ3" i="2" s="1"/>
  <c r="JV3" i="2"/>
  <c r="JT3" i="2"/>
  <c r="JU3" i="2" s="1"/>
  <c r="JS3" i="2"/>
  <c r="JO3" i="2"/>
  <c r="JN3" i="2"/>
  <c r="JL3" i="2"/>
  <c r="JJ3" i="2"/>
  <c r="JK3" i="2" s="1"/>
  <c r="JI3" i="2"/>
  <c r="JE3" i="2"/>
  <c r="JD3" i="2"/>
  <c r="IZ3" i="2"/>
  <c r="JA3" i="2" s="1"/>
  <c r="IY3" i="2"/>
  <c r="IU3" i="2"/>
  <c r="IT3" i="2"/>
  <c r="IP3" i="2"/>
  <c r="IQ3" i="2" s="1"/>
  <c r="AX3" i="2" s="1"/>
  <c r="H3" i="6" s="1"/>
  <c r="IO3" i="2"/>
  <c r="IK3" i="2"/>
  <c r="IJ3" i="2"/>
  <c r="IL3" i="2" s="1"/>
  <c r="IF3" i="2"/>
  <c r="IG3" i="2" s="1"/>
  <c r="AP3" i="2" s="1"/>
  <c r="F3" i="6" s="1"/>
  <c r="IE3" i="2"/>
  <c r="IA3" i="2"/>
  <c r="HZ3" i="2"/>
  <c r="IB3" i="2" s="1"/>
  <c r="HX3" i="2"/>
  <c r="HV3" i="2"/>
  <c r="HW3" i="2" s="1"/>
  <c r="HU3" i="2"/>
  <c r="HQ3" i="2"/>
  <c r="HP3" i="2"/>
  <c r="HR3" i="2" s="1"/>
  <c r="HO3" i="2"/>
  <c r="LT3" i="2" s="1"/>
  <c r="HL3" i="2" a="1"/>
  <c r="HL3" i="2" s="1"/>
  <c r="CT3" i="2"/>
  <c r="T3" i="6" s="1"/>
  <c r="CD3" i="2"/>
  <c r="P3" i="6" s="1"/>
  <c r="BV3" i="2"/>
  <c r="N3" i="6" s="1"/>
  <c r="BN3" i="2"/>
  <c r="L3" i="6" s="1"/>
  <c r="AH3" i="2"/>
  <c r="D3" i="6" s="1"/>
  <c r="AB3" i="2"/>
  <c r="MF1" i="2"/>
  <c r="P28" i="12" s="1"/>
  <c r="MA1" i="2"/>
  <c r="P27" i="12" s="1"/>
  <c r="LV1" i="2"/>
  <c r="P26" i="12" s="1"/>
  <c r="LQ1" i="2"/>
  <c r="P25" i="12" s="1"/>
  <c r="LL1" i="2"/>
  <c r="P24" i="12" s="1"/>
  <c r="LG1" i="2"/>
  <c r="P23" i="12" s="1"/>
  <c r="LB1" i="2"/>
  <c r="P22" i="12" s="1"/>
  <c r="KW1" i="2"/>
  <c r="P21" i="12" s="1"/>
  <c r="KR1" i="2"/>
  <c r="P20" i="12" s="1"/>
  <c r="KM1" i="2"/>
  <c r="P19" i="12" s="1"/>
  <c r="KH1" i="2"/>
  <c r="P18" i="12" s="1"/>
  <c r="KC1" i="2"/>
  <c r="P17" i="12" s="1"/>
  <c r="JX1" i="2"/>
  <c r="P16" i="12" s="1"/>
  <c r="JS1" i="2"/>
  <c r="P15" i="12" s="1"/>
  <c r="JN1" i="2"/>
  <c r="P14" i="12" s="1"/>
  <c r="JI1" i="2"/>
  <c r="P13" i="12" s="1"/>
  <c r="JD1" i="2"/>
  <c r="P12" i="12" s="1"/>
  <c r="IY1" i="2"/>
  <c r="P11" i="12" s="1"/>
  <c r="IT1" i="2"/>
  <c r="P10" i="12" s="1"/>
  <c r="IO1" i="2"/>
  <c r="P9" i="12" s="1"/>
  <c r="IJ1" i="2"/>
  <c r="P8" i="12" s="1"/>
  <c r="IE1" i="2"/>
  <c r="HZ1" i="2"/>
  <c r="P6" i="12" s="1"/>
  <c r="HX1" i="2"/>
  <c r="IC1" i="2" s="1"/>
  <c r="IH1" i="2" s="1"/>
  <c r="IM1" i="2" s="1"/>
  <c r="IR1" i="2" s="1"/>
  <c r="IW1" i="2" s="1"/>
  <c r="JB1" i="2" s="1"/>
  <c r="JG1" i="2" s="1"/>
  <c r="JL1" i="2" s="1"/>
  <c r="JQ1" i="2" s="1"/>
  <c r="JV1" i="2" s="1"/>
  <c r="KA1" i="2" s="1"/>
  <c r="KF1" i="2" s="1"/>
  <c r="KK1" i="2" s="1"/>
  <c r="KP1" i="2" s="1"/>
  <c r="KU1" i="2" s="1"/>
  <c r="KZ1" i="2" s="1"/>
  <c r="LE1" i="2" s="1"/>
  <c r="LJ1" i="2" s="1"/>
  <c r="LO1" i="2" s="1"/>
  <c r="LT1" i="2" s="1"/>
  <c r="LY1" i="2" s="1"/>
  <c r="MD1" i="2" s="1"/>
  <c r="MI1" i="2" s="1"/>
  <c r="HU1" i="2"/>
  <c r="P5" i="12" s="1"/>
  <c r="HP1" i="2"/>
  <c r="P4" i="12" s="1"/>
  <c r="B10" i="1"/>
  <c r="B9" i="1"/>
  <c r="B8" i="1"/>
  <c r="C4" i="5" l="1" a="1"/>
  <c r="D5" i="5" s="1"/>
  <c r="F7" i="5"/>
  <c r="E50" i="10"/>
  <c r="E42" i="10"/>
  <c r="D31" i="10"/>
  <c r="D10" i="10"/>
  <c r="D17" i="10"/>
  <c r="D49" i="10"/>
  <c r="E28" i="10"/>
  <c r="D38" i="10"/>
  <c r="E36" i="10"/>
  <c r="D34" i="10"/>
  <c r="E26" i="10"/>
  <c r="E19" i="10"/>
  <c r="D9" i="10"/>
  <c r="D26" i="10"/>
  <c r="E11" i="10"/>
  <c r="D29" i="10"/>
  <c r="D44" i="10"/>
  <c r="E43" i="10"/>
  <c r="E18" i="10"/>
  <c r="E10" i="10"/>
  <c r="E37" i="10"/>
  <c r="E27" i="10"/>
  <c r="D21" i="10"/>
  <c r="E20" i="10"/>
  <c r="D5" i="10"/>
  <c r="D18" i="10"/>
  <c r="D46" i="10"/>
  <c r="E41" i="10"/>
  <c r="D23" i="10"/>
  <c r="D15" i="10"/>
  <c r="D13" i="10"/>
  <c r="E12" i="10"/>
  <c r="D7" i="10"/>
  <c r="E31" i="10"/>
  <c r="D50" i="10"/>
  <c r="E25" i="10"/>
  <c r="E9" i="10"/>
  <c r="D48" i="10"/>
  <c r="E17" i="10"/>
  <c r="Z31" i="2"/>
  <c r="HS31" i="2"/>
  <c r="AA31" i="2"/>
  <c r="F30" i="4"/>
  <c r="C30" i="4"/>
  <c r="IH3" i="2"/>
  <c r="JP3" i="2"/>
  <c r="Q17" i="12"/>
  <c r="LJ3" i="2"/>
  <c r="IR4" i="2"/>
  <c r="LT4" i="2"/>
  <c r="DF5" i="2"/>
  <c r="W5" i="6" s="1"/>
  <c r="LO5" i="2"/>
  <c r="Z47" i="2"/>
  <c r="HS47" i="2"/>
  <c r="AA47" i="2"/>
  <c r="AA52" i="2"/>
  <c r="HS52" i="2"/>
  <c r="Z52" i="2"/>
  <c r="AA55" i="2"/>
  <c r="Z55" i="2"/>
  <c r="AA48" i="2"/>
  <c r="Z48" i="2"/>
  <c r="JB3" i="2"/>
  <c r="KJ3" i="2"/>
  <c r="MD3" i="2"/>
  <c r="HR4" i="2"/>
  <c r="IW5" i="2"/>
  <c r="AA8" i="2"/>
  <c r="HS12" i="2"/>
  <c r="HS24" i="2"/>
  <c r="Z29" i="2"/>
  <c r="HS29" i="2"/>
  <c r="AA29" i="2"/>
  <c r="AA54" i="2"/>
  <c r="Z54" i="2"/>
  <c r="Q24" i="12"/>
  <c r="DF3" i="2"/>
  <c r="W3" i="6" s="1"/>
  <c r="MI4" i="2"/>
  <c r="LO4" i="2"/>
  <c r="LE4" i="2"/>
  <c r="KK4" i="2"/>
  <c r="JQ4" i="2"/>
  <c r="JG4" i="2"/>
  <c r="IC4" i="2"/>
  <c r="LY4" i="2"/>
  <c r="KU4" i="2"/>
  <c r="KA4" i="2"/>
  <c r="IW4" i="2"/>
  <c r="IM4" i="2"/>
  <c r="JF3" i="2"/>
  <c r="KZ3" i="2"/>
  <c r="MH3" i="2"/>
  <c r="IH4" i="2"/>
  <c r="LJ4" i="2"/>
  <c r="HS16" i="2"/>
  <c r="AA24" i="2"/>
  <c r="Z45" i="2"/>
  <c r="HS45" i="2"/>
  <c r="AA45" i="2"/>
  <c r="AA51" i="2"/>
  <c r="Z51" i="2"/>
  <c r="AA3" i="2"/>
  <c r="Z3" i="2"/>
  <c r="C3" i="6" s="1"/>
  <c r="Q11" i="12"/>
  <c r="BF3" i="2"/>
  <c r="J3" i="6" s="1"/>
  <c r="Z13" i="2"/>
  <c r="AA13" i="2"/>
  <c r="HS13" i="2"/>
  <c r="Q6" i="12"/>
  <c r="AL3" i="2"/>
  <c r="E3" i="6" s="1"/>
  <c r="KF4" i="2"/>
  <c r="IM5" i="2"/>
  <c r="AT5" i="2"/>
  <c r="G5" i="6" s="1"/>
  <c r="AA12" i="2"/>
  <c r="Z12" i="2"/>
  <c r="HS32" i="2"/>
  <c r="HS36" i="2"/>
  <c r="Q20" i="12"/>
  <c r="CP3" i="2"/>
  <c r="S3" i="6" s="1"/>
  <c r="Q22" i="12"/>
  <c r="CX3" i="2"/>
  <c r="U3" i="6" s="1"/>
  <c r="IR3" i="2"/>
  <c r="Q16" i="12"/>
  <c r="BZ3" i="2"/>
  <c r="O3" i="6" s="1"/>
  <c r="CL3" i="2"/>
  <c r="R3" i="6" s="1"/>
  <c r="JB4" i="2"/>
  <c r="MD4" i="2"/>
  <c r="AA16" i="2"/>
  <c r="Z16" i="2"/>
  <c r="HS20" i="2"/>
  <c r="AA20" i="2"/>
  <c r="Z20" i="2"/>
  <c r="HS28" i="2"/>
  <c r="AA28" i="2"/>
  <c r="Z28" i="2"/>
  <c r="HS48" i="2"/>
  <c r="HS53" i="2"/>
  <c r="AA53" i="2"/>
  <c r="Z53" i="2"/>
  <c r="F11" i="5"/>
  <c r="E10" i="5"/>
  <c r="D9" i="5"/>
  <c r="C8" i="5"/>
  <c r="I6" i="5"/>
  <c r="H5" i="5"/>
  <c r="G4" i="5"/>
  <c r="D11" i="5"/>
  <c r="C10" i="5"/>
  <c r="I8" i="5"/>
  <c r="H7" i="5"/>
  <c r="G6" i="5"/>
  <c r="F5" i="5"/>
  <c r="E4" i="5"/>
  <c r="C11" i="5"/>
  <c r="I9" i="5"/>
  <c r="H8" i="5"/>
  <c r="G7" i="5"/>
  <c r="F6" i="5"/>
  <c r="E5" i="5"/>
  <c r="D4" i="5"/>
  <c r="H11" i="5"/>
  <c r="G10" i="5"/>
  <c r="F9" i="5"/>
  <c r="E8" i="5"/>
  <c r="D7" i="5"/>
  <c r="C6" i="5"/>
  <c r="I4" i="5"/>
  <c r="I11" i="5"/>
  <c r="G9" i="5"/>
  <c r="E7" i="5"/>
  <c r="C5" i="5"/>
  <c r="G11" i="5"/>
  <c r="C7" i="5"/>
  <c r="H4" i="5"/>
  <c r="E9" i="5"/>
  <c r="E11" i="5"/>
  <c r="C9" i="5"/>
  <c r="H6" i="5"/>
  <c r="F4" i="5"/>
  <c r="I10" i="5"/>
  <c r="I5" i="5"/>
  <c r="G8" i="5"/>
  <c r="E6" i="5"/>
  <c r="D8" i="5"/>
  <c r="H10" i="5"/>
  <c r="F8" i="5"/>
  <c r="D6" i="5"/>
  <c r="C4" i="5"/>
  <c r="F10" i="5"/>
  <c r="D10" i="5"/>
  <c r="I7" i="5"/>
  <c r="G5" i="5"/>
  <c r="Q8" i="12"/>
  <c r="AT3" i="2"/>
  <c r="G3" i="6" s="1"/>
  <c r="DR3" i="2"/>
  <c r="Z3" i="6" s="1"/>
  <c r="KP4" i="2"/>
  <c r="J51" i="10"/>
  <c r="J43" i="10"/>
  <c r="J28" i="10"/>
  <c r="J20" i="10"/>
  <c r="J12" i="10"/>
  <c r="J42" i="10"/>
  <c r="J27" i="10"/>
  <c r="J13" i="10"/>
  <c r="J29" i="10"/>
  <c r="J49" i="10"/>
  <c r="J44" i="10"/>
  <c r="J19" i="10"/>
  <c r="J21" i="10"/>
  <c r="J5" i="10"/>
  <c r="LY3" i="2"/>
  <c r="LE3" i="2"/>
  <c r="KK3" i="2"/>
  <c r="JQ3" i="2"/>
  <c r="IC3" i="2"/>
  <c r="HS3" i="2"/>
  <c r="J11" i="10"/>
  <c r="MI3" i="2"/>
  <c r="LO3" i="2"/>
  <c r="KU3" i="2"/>
  <c r="KA3" i="2"/>
  <c r="JG3" i="2"/>
  <c r="IM3" i="2"/>
  <c r="J37" i="10"/>
  <c r="IV3" i="2"/>
  <c r="Q13" i="12"/>
  <c r="KP3" i="2"/>
  <c r="LX3" i="2"/>
  <c r="HX4" i="2"/>
  <c r="KZ4" i="2"/>
  <c r="BZ5" i="2"/>
  <c r="O5" i="6" s="1"/>
  <c r="KA5" i="2"/>
  <c r="Z15" i="2"/>
  <c r="HS15" i="2"/>
  <c r="AA15" i="2"/>
  <c r="AA32" i="2"/>
  <c r="Z32" i="2"/>
  <c r="AA36" i="2"/>
  <c r="Z36" i="2"/>
  <c r="HS44" i="2"/>
  <c r="AA44" i="2"/>
  <c r="Z44" i="2"/>
  <c r="F30" i="10"/>
  <c r="E30" i="10"/>
  <c r="D30" i="10"/>
  <c r="K30" i="10"/>
  <c r="C30" i="10"/>
  <c r="J30" i="10"/>
  <c r="B30" i="10"/>
  <c r="H30" i="10"/>
  <c r="G30" i="10"/>
  <c r="JA5" i="2"/>
  <c r="BF5" i="2" s="1"/>
  <c r="J5" i="6" s="1"/>
  <c r="KO5" i="2"/>
  <c r="CL5" i="2" s="1"/>
  <c r="R5" i="6" s="1"/>
  <c r="MC5" i="2"/>
  <c r="DR5" i="2" s="1"/>
  <c r="Z5" i="6" s="1"/>
  <c r="AA9" i="2"/>
  <c r="AA11" i="2"/>
  <c r="AA25" i="2"/>
  <c r="AA27" i="2"/>
  <c r="AA41" i="2"/>
  <c r="AA43" i="2"/>
  <c r="HS54" i="2"/>
  <c r="HS55" i="2"/>
  <c r="D22" i="4"/>
  <c r="I30" i="10"/>
  <c r="H33" i="10"/>
  <c r="G33" i="10"/>
  <c r="F33" i="10"/>
  <c r="E33" i="10"/>
  <c r="D33" i="10"/>
  <c r="J33" i="10"/>
  <c r="B33" i="10"/>
  <c r="K33" i="10"/>
  <c r="I33" i="10"/>
  <c r="C33" i="10"/>
  <c r="J40" i="10"/>
  <c r="HS51" i="2"/>
  <c r="J18" i="10"/>
  <c r="IQ5" i="2"/>
  <c r="AX5" i="2" s="1"/>
  <c r="H5" i="6" s="1"/>
  <c r="JB5" i="2"/>
  <c r="KE5" i="2"/>
  <c r="CD5" i="2" s="1"/>
  <c r="P5" i="6" s="1"/>
  <c r="LS5" i="2"/>
  <c r="DJ5" i="2" s="1"/>
  <c r="X5" i="6" s="1"/>
  <c r="L11" i="5"/>
  <c r="L7" i="5"/>
  <c r="L10" i="5"/>
  <c r="L6" i="5"/>
  <c r="K10" i="5"/>
  <c r="L8" i="5"/>
  <c r="IC5" i="2"/>
  <c r="JQ5" i="2"/>
  <c r="HS35" i="2"/>
  <c r="LE5" i="2"/>
  <c r="HS17" i="2"/>
  <c r="HS19" i="2"/>
  <c r="HS33" i="2"/>
  <c r="HS49" i="2"/>
  <c r="O58" i="6"/>
  <c r="P58" i="6" s="1"/>
  <c r="AA5" i="2"/>
  <c r="IG5" i="2"/>
  <c r="AP5" i="2" s="1"/>
  <c r="F5" i="6" s="1"/>
  <c r="JU5" i="2"/>
  <c r="BV5" i="2" s="1"/>
  <c r="N5" i="6" s="1"/>
  <c r="KF5" i="2"/>
  <c r="LI5" i="2"/>
  <c r="DB5" i="2" s="1"/>
  <c r="V5" i="6" s="1"/>
  <c r="AA17" i="2"/>
  <c r="AA18" i="2"/>
  <c r="AA19" i="2"/>
  <c r="AA33" i="2"/>
  <c r="AA34" i="2"/>
  <c r="AA35" i="2"/>
  <c r="AA49" i="2"/>
  <c r="K11" i="5"/>
  <c r="HW5" i="2"/>
  <c r="AH5" i="2" s="1"/>
  <c r="D5" i="6" s="1"/>
  <c r="JK5" i="2"/>
  <c r="BN5" i="2" s="1"/>
  <c r="L5" i="6" s="1"/>
  <c r="KY5" i="2"/>
  <c r="CT5" i="2" s="1"/>
  <c r="T5" i="6" s="1"/>
  <c r="AA7" i="2"/>
  <c r="AA21" i="2"/>
  <c r="AA23" i="2"/>
  <c r="AA37" i="2"/>
  <c r="AA39" i="2"/>
  <c r="F14" i="10"/>
  <c r="E14" i="10"/>
  <c r="D14" i="10"/>
  <c r="K14" i="10"/>
  <c r="C14" i="10"/>
  <c r="J14" i="10"/>
  <c r="B14" i="10"/>
  <c r="H14" i="10"/>
  <c r="N37" i="10"/>
  <c r="H8" i="10"/>
  <c r="G8" i="10"/>
  <c r="F8" i="10"/>
  <c r="E8" i="10"/>
  <c r="D8" i="10"/>
  <c r="J8" i="10"/>
  <c r="B8" i="10"/>
  <c r="H24" i="10"/>
  <c r="G24" i="10"/>
  <c r="F24" i="10"/>
  <c r="E24" i="10"/>
  <c r="D24" i="10"/>
  <c r="J24" i="10"/>
  <c r="B24" i="10"/>
  <c r="J31" i="10"/>
  <c r="J32" i="10"/>
  <c r="F35" i="10"/>
  <c r="E35" i="10"/>
  <c r="D35" i="10"/>
  <c r="K35" i="10"/>
  <c r="C35" i="10"/>
  <c r="J35" i="10"/>
  <c r="B35" i="10"/>
  <c r="H35" i="10"/>
  <c r="C24" i="10"/>
  <c r="H39" i="10"/>
  <c r="G39" i="10"/>
  <c r="F39" i="10"/>
  <c r="E39" i="10"/>
  <c r="D39" i="10"/>
  <c r="J39" i="10"/>
  <c r="B39" i="10"/>
  <c r="F6" i="10"/>
  <c r="E6" i="10"/>
  <c r="D6" i="10"/>
  <c r="K6" i="10"/>
  <c r="C6" i="10"/>
  <c r="J6" i="10"/>
  <c r="B6" i="10"/>
  <c r="H6" i="10"/>
  <c r="I8" i="10"/>
  <c r="F22" i="10"/>
  <c r="E22" i="10"/>
  <c r="D22" i="10"/>
  <c r="K22" i="10"/>
  <c r="C22" i="10"/>
  <c r="J22" i="10"/>
  <c r="B22" i="10"/>
  <c r="H22" i="10"/>
  <c r="I24" i="10"/>
  <c r="J26" i="10"/>
  <c r="I35" i="10"/>
  <c r="C39" i="10"/>
  <c r="H47" i="10"/>
  <c r="G47" i="10"/>
  <c r="F47" i="10"/>
  <c r="E47" i="10"/>
  <c r="D47" i="10"/>
  <c r="J47" i="10"/>
  <c r="B47" i="10"/>
  <c r="G6" i="10"/>
  <c r="K8" i="10"/>
  <c r="J10" i="10"/>
  <c r="G22" i="10"/>
  <c r="K24" i="10"/>
  <c r="I39" i="10"/>
  <c r="J41" i="10"/>
  <c r="C47" i="10"/>
  <c r="H16" i="10"/>
  <c r="G16" i="10"/>
  <c r="F16" i="10"/>
  <c r="E16" i="10"/>
  <c r="D16" i="10"/>
  <c r="J16" i="10"/>
  <c r="B16" i="10"/>
  <c r="J36" i="10"/>
  <c r="F45" i="10"/>
  <c r="E45" i="10"/>
  <c r="D45" i="10"/>
  <c r="K45" i="10"/>
  <c r="C45" i="10"/>
  <c r="J45" i="10"/>
  <c r="B45" i="10"/>
  <c r="H45" i="10"/>
  <c r="I47" i="10"/>
  <c r="E7" i="10"/>
  <c r="I11" i="10"/>
  <c r="E15" i="10"/>
  <c r="I19" i="10"/>
  <c r="E23" i="10"/>
  <c r="I27" i="10"/>
  <c r="E34" i="10"/>
  <c r="D36" i="10"/>
  <c r="I37" i="10"/>
  <c r="E38" i="10"/>
  <c r="D41" i="10"/>
  <c r="I42" i="10"/>
  <c r="E46" i="10"/>
  <c r="E5" i="10"/>
  <c r="G7" i="10"/>
  <c r="I9" i="10"/>
  <c r="F10" i="10"/>
  <c r="C11" i="10"/>
  <c r="K11" i="10"/>
  <c r="E13" i="10"/>
  <c r="G15" i="10"/>
  <c r="I17" i="10"/>
  <c r="F18" i="10"/>
  <c r="C19" i="10"/>
  <c r="K19" i="10"/>
  <c r="E21" i="10"/>
  <c r="G23" i="10"/>
  <c r="I25" i="10"/>
  <c r="F26" i="10"/>
  <c r="C27" i="10"/>
  <c r="K27" i="10"/>
  <c r="E29" i="10"/>
  <c r="F31" i="10"/>
  <c r="I32" i="10"/>
  <c r="G34" i="10"/>
  <c r="F36" i="10"/>
  <c r="C37" i="10"/>
  <c r="K37" i="10"/>
  <c r="G38" i="10"/>
  <c r="I40" i="10"/>
  <c r="F41" i="10"/>
  <c r="C42" i="10"/>
  <c r="K42" i="10"/>
  <c r="E44" i="10"/>
  <c r="G46" i="10"/>
  <c r="I48" i="10"/>
  <c r="E49" i="10"/>
  <c r="I50" i="10"/>
  <c r="F5" i="10"/>
  <c r="H7" i="10"/>
  <c r="B9" i="10"/>
  <c r="J9" i="10"/>
  <c r="G10" i="10"/>
  <c r="D11" i="10"/>
  <c r="F13" i="10"/>
  <c r="H15" i="10"/>
  <c r="B17" i="10"/>
  <c r="J17" i="10"/>
  <c r="G18" i="10"/>
  <c r="D19" i="10"/>
  <c r="F21" i="10"/>
  <c r="H23" i="10"/>
  <c r="B25" i="10"/>
  <c r="J25" i="10"/>
  <c r="G26" i="10"/>
  <c r="D27" i="10"/>
  <c r="F29" i="10"/>
  <c r="G31" i="10"/>
  <c r="B32" i="10"/>
  <c r="H34" i="10"/>
  <c r="G36" i="10"/>
  <c r="D37" i="10"/>
  <c r="H38" i="10"/>
  <c r="B40" i="10"/>
  <c r="G41" i="10"/>
  <c r="D42" i="10"/>
  <c r="F44" i="10"/>
  <c r="H46" i="10"/>
  <c r="B48" i="10"/>
  <c r="J48" i="10"/>
  <c r="F49" i="10"/>
  <c r="B50" i="10"/>
  <c r="J50" i="10"/>
  <c r="I7" i="10"/>
  <c r="I15" i="10"/>
  <c r="I23" i="10"/>
  <c r="I34" i="10"/>
  <c r="I38" i="10"/>
  <c r="I46" i="10"/>
  <c r="B7" i="10"/>
  <c r="J7" i="10"/>
  <c r="I10" i="10"/>
  <c r="F11" i="10"/>
  <c r="B15" i="10"/>
  <c r="J15" i="10"/>
  <c r="I18" i="10"/>
  <c r="F19" i="10"/>
  <c r="B23" i="10"/>
  <c r="J23" i="10"/>
  <c r="D25" i="10"/>
  <c r="I26" i="10"/>
  <c r="F27" i="10"/>
  <c r="I31" i="10"/>
  <c r="D32" i="10"/>
  <c r="B34" i="10"/>
  <c r="J34" i="10"/>
  <c r="I36" i="10"/>
  <c r="F37" i="10"/>
  <c r="B38" i="10"/>
  <c r="J38" i="10"/>
  <c r="D40" i="10"/>
  <c r="I41" i="10"/>
  <c r="F42" i="10"/>
  <c r="H44" i="10"/>
  <c r="B46" i="10"/>
  <c r="J46" i="10"/>
  <c r="H49" i="10"/>
  <c r="C7" i="10"/>
  <c r="B10" i="10"/>
  <c r="D12" i="10"/>
  <c r="C15" i="10"/>
  <c r="B18" i="10"/>
  <c r="D20" i="10"/>
  <c r="C23" i="10"/>
  <c r="B26" i="10"/>
  <c r="D28" i="10"/>
  <c r="B31" i="10"/>
  <c r="E32" i="10"/>
  <c r="C34" i="10"/>
  <c r="B36" i="10"/>
  <c r="C38" i="10"/>
  <c r="E40" i="10"/>
  <c r="B41" i="10"/>
  <c r="D43" i="10"/>
  <c r="C46" i="10"/>
  <c r="E48" i="10"/>
  <c r="Y63" i="10" l="1"/>
  <c r="Z62" i="10"/>
  <c r="X63" i="10"/>
  <c r="W66" i="10"/>
  <c r="Q28" i="12"/>
  <c r="DV3" i="2"/>
  <c r="AA3" i="6" s="1"/>
  <c r="Z4" i="2"/>
  <c r="C4" i="6" s="1"/>
  <c r="AA4" i="2"/>
  <c r="X66" i="10"/>
  <c r="W64" i="10"/>
  <c r="JV5" i="2"/>
  <c r="IR5" i="2"/>
  <c r="KZ5" i="2"/>
  <c r="Q10" i="12"/>
  <c r="BB3" i="2"/>
  <c r="I3" i="6" s="1"/>
  <c r="Q25" i="12"/>
  <c r="Q19" i="12"/>
  <c r="Q14" i="12"/>
  <c r="KG2" i="2" s="1"/>
  <c r="P31" i="6" s="1"/>
  <c r="BR3" i="2"/>
  <c r="M3" i="6" s="1"/>
  <c r="W62" i="10"/>
  <c r="X62" i="10"/>
  <c r="Y77" i="10"/>
  <c r="AA75" i="10"/>
  <c r="X74" i="10"/>
  <c r="X32" i="10"/>
  <c r="X77" i="10"/>
  <c r="Z75" i="10"/>
  <c r="W74" i="10"/>
  <c r="W77" i="10"/>
  <c r="Y75" i="10"/>
  <c r="X30" i="10"/>
  <c r="AA76" i="10"/>
  <c r="X75" i="10"/>
  <c r="X33" i="10"/>
  <c r="Z76" i="10"/>
  <c r="W75" i="10"/>
  <c r="AA77" i="10"/>
  <c r="X76" i="10"/>
  <c r="Z74" i="10"/>
  <c r="Y76" i="10"/>
  <c r="W76" i="10"/>
  <c r="Y64" i="10"/>
  <c r="AA74" i="10"/>
  <c r="Y74" i="10"/>
  <c r="Z77" i="10"/>
  <c r="X31" i="10"/>
  <c r="Z68" i="10"/>
  <c r="IH5" i="2"/>
  <c r="MD5" i="2"/>
  <c r="JL5" i="2"/>
  <c r="Q9" i="12"/>
  <c r="Q7" i="12"/>
  <c r="Q15" i="12"/>
  <c r="Q21" i="12"/>
  <c r="D31" i="4"/>
  <c r="E30" i="4"/>
  <c r="X69" i="10"/>
  <c r="Z66" i="10"/>
  <c r="IW3" i="2"/>
  <c r="Q12" i="12"/>
  <c r="BJ3" i="2"/>
  <c r="K3" i="6" s="1"/>
  <c r="JH2" i="2"/>
  <c r="K31" i="6" s="1"/>
  <c r="Q18" i="12"/>
  <c r="CH3" i="2"/>
  <c r="Q3" i="6" s="1"/>
  <c r="Y69" i="10"/>
  <c r="X67" i="10"/>
  <c r="Z64" i="10"/>
  <c r="X68" i="10"/>
  <c r="Z69" i="10"/>
  <c r="Z67" i="10"/>
  <c r="Z65" i="10"/>
  <c r="Z63" i="10"/>
  <c r="W65" i="10"/>
  <c r="W63" i="10"/>
  <c r="Y62" i="10"/>
  <c r="W69" i="10"/>
  <c r="W67" i="10"/>
  <c r="Y66" i="10"/>
  <c r="Y68" i="10"/>
  <c r="LT5" i="2"/>
  <c r="KP5" i="2"/>
  <c r="HX5" i="2"/>
  <c r="Q26" i="12"/>
  <c r="DN3" i="2"/>
  <c r="Y3" i="6" s="1"/>
  <c r="ME2" i="2"/>
  <c r="Z31" i="6" s="1"/>
  <c r="Q4" i="12"/>
  <c r="JR2" i="2" s="1"/>
  <c r="M31" i="6" s="1"/>
  <c r="HS4" i="2"/>
  <c r="Q23" i="12"/>
  <c r="Y67" i="10"/>
  <c r="X65" i="10"/>
  <c r="HY2" i="2"/>
  <c r="D31" i="6" s="1"/>
  <c r="X64" i="10"/>
  <c r="HM2" i="2"/>
  <c r="W68" i="10"/>
  <c r="Y65" i="10"/>
  <c r="C22" i="4"/>
  <c r="F22" i="4"/>
  <c r="JM2" i="2"/>
  <c r="L31" i="6" s="1"/>
  <c r="Q27" i="12"/>
  <c r="LJ5" i="2"/>
  <c r="Q5" i="12"/>
  <c r="II2" i="2" s="1"/>
  <c r="F31" i="6" s="1"/>
  <c r="LZ2" i="2" l="1"/>
  <c r="Y31" i="6" s="1"/>
  <c r="LK2" i="2"/>
  <c r="V31" i="6" s="1"/>
  <c r="F31" i="4"/>
  <c r="C31" i="4"/>
  <c r="X34" i="10"/>
  <c r="D23" i="4"/>
  <c r="E22" i="4"/>
  <c r="IX2" i="2"/>
  <c r="I31" i="6" s="1"/>
  <c r="LA2" i="2"/>
  <c r="T31" i="6" s="1"/>
  <c r="JW2" i="2"/>
  <c r="N31" i="6" s="1"/>
  <c r="MJ2" i="2"/>
  <c r="AA31" i="6" s="1"/>
  <c r="KQ2" i="2"/>
  <c r="R31" i="6" s="1"/>
  <c r="IS2" i="2"/>
  <c r="H31" i="6" s="1"/>
  <c r="KL2" i="2"/>
  <c r="Q31" i="6" s="1"/>
  <c r="IN2" i="2"/>
  <c r="G31" i="6" s="1"/>
  <c r="HT2" i="2"/>
  <c r="C31" i="6" s="1"/>
  <c r="LP2" i="2"/>
  <c r="W31" i="6" s="1"/>
  <c r="KV2" i="2"/>
  <c r="S31" i="6" s="1"/>
  <c r="LF2" i="2"/>
  <c r="U31" i="6" s="1"/>
  <c r="ID2" i="2"/>
  <c r="E31" i="6" s="1"/>
  <c r="JC2" i="2"/>
  <c r="J31" i="6" s="1"/>
  <c r="KB2" i="2"/>
  <c r="O31" i="6" s="1"/>
  <c r="LU2" i="2"/>
  <c r="X31" i="6" s="1"/>
  <c r="D32" i="4" l="1"/>
  <c r="E31" i="4"/>
  <c r="F23" i="4"/>
  <c r="C23" i="4"/>
  <c r="D24" i="4" l="1"/>
  <c r="F24" i="4" s="1"/>
  <c r="E23" i="4"/>
  <c r="F32" i="4"/>
  <c r="C32" i="4"/>
  <c r="E32" i="4" l="1"/>
  <c r="D33" i="4"/>
  <c r="F3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3000000}">
      <text>
        <r>
          <rPr>
            <sz val="11"/>
            <color theme="1"/>
            <rFont val="Calibri"/>
            <family val="2"/>
            <scheme val="minor"/>
          </rPr>
          <t>======
ID#AAABP1rxzJI
KELLY MARLEY MARADEY ANGARITA    (2024-06-13 20:35:30)
Seleccionar de la lista desplegable</t>
        </r>
      </text>
    </comment>
    <comment ref="C10" authorId="0" shapeId="0" xr:uid="{00000000-0006-0000-0000-000002000000}">
      <text>
        <r>
          <rPr>
            <sz val="11"/>
            <color theme="1"/>
            <rFont val="Calibri"/>
            <family val="2"/>
            <scheme val="minor"/>
          </rPr>
          <t>======
ID#AAABP1rxzJo
KELLY MARLEY MARADEY ANGARITA    (2024-06-13 20:35:30)
Indicar nombre y cargo del responsable del proyecto</t>
        </r>
      </text>
    </comment>
    <comment ref="C11" authorId="0" shapeId="0" xr:uid="{00000000-0006-0000-0000-000004000000}">
      <text>
        <r>
          <rPr>
            <sz val="11"/>
            <color theme="1"/>
            <rFont val="Calibri"/>
            <family val="2"/>
            <scheme val="minor"/>
          </rPr>
          <t>======
ID#AAABP1rxzIU
KELLY MARLEY MARADEY ANGARITA    (2024-06-13 20:35:30)
Indicar la fecha de inicio en el formato dd/mm/aaaa</t>
        </r>
      </text>
    </comment>
    <comment ref="C12" authorId="0" shapeId="0" xr:uid="{00000000-0006-0000-0000-000001000000}">
      <text>
        <r>
          <rPr>
            <sz val="11"/>
            <color theme="1"/>
            <rFont val="Calibri"/>
            <family val="2"/>
            <scheme val="minor"/>
          </rPr>
          <t>======
ID#AAABP1rxzKQ
KELLY MARLEY MARADEY ANGARITA    (2024-06-13 20:35:30)
Indicar la fecha de finalización en el formato dd/mm/aaaa</t>
        </r>
      </text>
    </comment>
  </commentList>
  <extLst>
    <ext xmlns:r="http://schemas.openxmlformats.org/officeDocument/2006/relationships" uri="GoogleSheetsCustomDataVersion2">
      <go:sheetsCustomData xmlns:go="http://customooxmlschemas.google.com/" r:id="rId1" roundtripDataSignature="AMtx7mjVs/pYfq7eTmqqbEjjYxfPIKYeC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7" authorId="0" shapeId="0" xr:uid="{00000000-0006-0000-0100-000001000000}">
      <text>
        <r>
          <rPr>
            <sz val="11"/>
            <color theme="1"/>
            <rFont val="Calibri"/>
            <family val="2"/>
            <scheme val="minor"/>
          </rPr>
          <t>======
ID#AAABP1rxzKM
REGULACION    (2024-06-13 20:35:30)
Incapacidad que tiene la empresa para pagar a tiempo sus obligaciones económicas o deudas.</t>
        </r>
      </text>
    </comment>
    <comment ref="K21" authorId="0" shapeId="0" xr:uid="{00000000-0006-0000-0100-000007000000}">
      <text>
        <r>
          <rPr>
            <sz val="11"/>
            <color theme="1"/>
            <rFont val="Calibri"/>
            <family val="2"/>
            <scheme val="minor"/>
          </rPr>
          <t>======
ID#AAABP1rxzJg
REGULACION    (2024-06-13 20:35:30)
Control no efectivo debido a que no se cuenta conel apoyo de las demás áreas para prestar personal operativo.</t>
        </r>
      </text>
    </comment>
    <comment ref="G22" authorId="0" shapeId="0" xr:uid="{00000000-0006-0000-0100-00000D000000}">
      <text>
        <r>
          <rPr>
            <sz val="11"/>
            <color theme="1"/>
            <rFont val="Calibri"/>
            <family val="2"/>
            <scheme val="minor"/>
          </rPr>
          <t>======
ID#AAABP1rxzIk
REGULACION    (2024-06-13 20:35:30)
Ocurre cuando al final de las actividades y operaciones económicas de una empresa o entidad financiera, se obtiene más egresos que ingresos, por ende no genera ninguna ganancia.</t>
        </r>
      </text>
    </comment>
    <comment ref="K22" authorId="0" shapeId="0" xr:uid="{00000000-0006-0000-0100-000008000000}">
      <text>
        <r>
          <rPr>
            <sz val="11"/>
            <color theme="1"/>
            <rFont val="Calibri"/>
            <family val="2"/>
            <scheme val="minor"/>
          </rPr>
          <t>======
ID#AAABP1rxzJU
REGULACION    (2024-06-13 20:35:30)
Se ejecutó en 100% el Plan de Mantenimiento Preventivo</t>
        </r>
      </text>
    </comment>
    <comment ref="L22" authorId="0" shapeId="0" xr:uid="{00000000-0006-0000-0100-00000E000000}">
      <text>
        <r>
          <rPr>
            <sz val="11"/>
            <color theme="1"/>
            <rFont val="Calibri"/>
            <family val="2"/>
            <scheme val="minor"/>
          </rPr>
          <t>======
ID#AAABP1rxzIQ
REGULACION    (2024-06-13 20:35:30)
Confirmar con Financiera si están vigentes las pólizas.
Revisión de la cobertura de cada póliza.</t>
        </r>
      </text>
    </comment>
    <comment ref="K23" authorId="0" shapeId="0" xr:uid="{00000000-0006-0000-0100-00000B000000}">
      <text>
        <r>
          <rPr>
            <sz val="11"/>
            <color theme="1"/>
            <rFont val="Calibri"/>
            <family val="2"/>
            <scheme val="minor"/>
          </rPr>
          <t>======
ID#AAABP1rxzIw
REGULACION    (2024-06-13 20:35:30)
Programa de compra, inventario y entrenamiento en equipos de protección y seguridad: Existe limitación para la adquisición de elementos de protección a traves de la adquisición del contrato para la adquisición de los elementos. Gestión que corresponde a SST - Capital Humano.
La Dirección de Alcantarillado: Debe hacer una revisión y emitri un informe donde detalle los elementos que requieren para la ejecución de sus labores.</t>
        </r>
      </text>
    </comment>
    <comment ref="L23" authorId="0" shapeId="0" xr:uid="{00000000-0006-0000-0100-00000C000000}">
      <text>
        <r>
          <rPr>
            <sz val="11"/>
            <color theme="1"/>
            <rFont val="Calibri"/>
            <family val="2"/>
            <scheme val="minor"/>
          </rPr>
          <t>======
ID#AAABP1rxzIs
REGULACION    (2024-06-13 20:35:30)
Soportes de los temas en que se capacita al personal.</t>
        </r>
      </text>
    </comment>
    <comment ref="K24" authorId="0" shapeId="0" xr:uid="{00000000-0006-0000-0100-000004000000}">
      <text>
        <r>
          <rPr>
            <sz val="11"/>
            <color theme="1"/>
            <rFont val="Calibri"/>
            <family val="2"/>
            <scheme val="minor"/>
          </rPr>
          <t>======
ID#AAABP1rxzJ8
REGULACION    (2024-06-13 20:35:30)
Reporte de tapas de Manhole: Se atienden las OT que ingresan por el Call Center entre 48 horas.
Contrato Cabrestante 054 : NO se está cumpliendo por parte del proveedor, se pidió a Jurídica para adelantar gestiones legales por incumplimiento.</t>
        </r>
      </text>
    </comment>
    <comment ref="K26" authorId="0" shapeId="0" xr:uid="{00000000-0006-0000-0100-000003000000}">
      <text>
        <r>
          <rPr>
            <sz val="11"/>
            <color theme="1"/>
            <rFont val="Calibri"/>
            <family val="2"/>
            <scheme val="minor"/>
          </rPr>
          <t>======
ID#AAABP1rxzKE
REGULACION    (2024-06-13 20:35:30)
Se tienen retrazos para la adquisicón de isumos, materiales y equipos que se tienen en el área. Soportes de las solicitudes y reiteraciones.</t>
        </r>
      </text>
    </comment>
    <comment ref="K27" authorId="0" shapeId="0" xr:uid="{00000000-0006-0000-0100-000009000000}">
      <text>
        <r>
          <rPr>
            <sz val="11"/>
            <color theme="1"/>
            <rFont val="Calibri"/>
            <family val="2"/>
            <scheme val="minor"/>
          </rPr>
          <t>======
ID#AAABP1rxzJE
REGULACION    (2024-06-13 20:35:30)
Se cuenta con el contrato vigente.</t>
        </r>
      </text>
    </comment>
    <comment ref="K28" authorId="0" shapeId="0" xr:uid="{00000000-0006-0000-0100-00000A000000}">
      <text>
        <r>
          <rPr>
            <sz val="11"/>
            <color theme="1"/>
            <rFont val="Calibri"/>
            <family val="2"/>
            <scheme val="minor"/>
          </rPr>
          <t>======
ID#AAABP1rxzI4
REGULACION    (2024-06-13 20:35:30)
Se realiza el mto preventivo (matriz).
Reporsición de redes (informe del contrato)
Instalcion de tapas (informe)
Optimización (Dirección de operaciones)</t>
        </r>
      </text>
    </comment>
    <comment ref="I30" authorId="0" shapeId="0" xr:uid="{00000000-0006-0000-0100-000002000000}">
      <text>
        <r>
          <rPr>
            <sz val="11"/>
            <color theme="1"/>
            <rFont val="Calibri"/>
            <family val="2"/>
            <scheme val="minor"/>
          </rPr>
          <t>======
ID#AAABP1rxzKI
REGULACION    (2024-06-13 20:35:30)
Gobernanza de procesos es la forma en que una empresa puede consolidar las iniciativas de gestión de procesos dentro de estándares, normas y directrices para que todos vayan juntos hacia un objetivo común.</t>
        </r>
      </text>
    </comment>
    <comment ref="K30" authorId="0" shapeId="0" xr:uid="{00000000-0006-0000-0100-000005000000}">
      <text>
        <r>
          <rPr>
            <sz val="11"/>
            <color theme="1"/>
            <rFont val="Calibri"/>
            <family val="2"/>
            <scheme val="minor"/>
          </rPr>
          <t>======
ID#AAABP1rxzJ0
REGULACION    (2024-06-13 20:35:30)
El área de gestión social apoya en la gestión ante las autoridades competentes.</t>
        </r>
      </text>
    </comment>
    <comment ref="K35" authorId="0" shapeId="0" xr:uid="{00000000-0006-0000-0100-000006000000}">
      <text>
        <r>
          <rPr>
            <sz val="11"/>
            <color theme="1"/>
            <rFont val="Calibri"/>
            <family val="2"/>
            <scheme val="minor"/>
          </rPr>
          <t>======
ID#AAABP1rxzJk
REGULACION    (2024-06-13 20:35:30)
Se requiere soporte ante la dirección de operaciones.</t>
        </r>
      </text>
    </comment>
  </commentList>
  <extLst>
    <ext xmlns:r="http://schemas.openxmlformats.org/officeDocument/2006/relationships" uri="GoogleSheetsCustomDataVersion2">
      <go:sheetsCustomData xmlns:go="http://customooxmlschemas.google.com/" r:id="rId1" roundtripDataSignature="AMtx7mjLD6qalDF0pvBQIgE8n2LCSQuTL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37" authorId="0" shapeId="0" xr:uid="{00000000-0006-0000-0300-000001000000}">
      <text>
        <r>
          <rPr>
            <sz val="11"/>
            <color theme="1"/>
            <rFont val="Calibri"/>
            <family val="2"/>
            <scheme val="minor"/>
          </rPr>
          <t>======
ID#AAABP1rxzJY
ANGELA  VERGARA JALLER    (2024-06-13 20:35:30)
Se recomienda para la escala  máxima entre un 10% - 20% de variacón sobre el costo/ recurso financiero</t>
        </r>
      </text>
    </comment>
    <comment ref="E37" authorId="0" shapeId="0" xr:uid="{00000000-0006-0000-0300-000002000000}">
      <text>
        <r>
          <rPr>
            <sz val="11"/>
            <color theme="1"/>
            <rFont val="Calibri"/>
            <family val="2"/>
            <scheme val="minor"/>
          </rPr>
          <t>======
ID#AAABP1rxzIY
jtamar    (2024-06-13 20:35:30)
Los parametros para el tiempo debe estar acordes con los definidos para costo/recurso financiero</t>
        </r>
      </text>
    </comment>
  </commentList>
  <extLst>
    <ext xmlns:r="http://schemas.openxmlformats.org/officeDocument/2006/relationships" uri="GoogleSheetsCustomDataVersion2">
      <go:sheetsCustomData xmlns:go="http://customooxmlschemas.google.com/" r:id="rId1" roundtripDataSignature="AMtx7mjXd6ntPNIF6/iPolkFcD/khnFxm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N51" authorId="0" shapeId="0" xr:uid="{00000000-0006-0000-0500-000001000000}">
      <text>
        <r>
          <rPr>
            <sz val="11"/>
            <color theme="1"/>
            <rFont val="Calibri"/>
            <family val="2"/>
            <scheme val="minor"/>
          </rPr>
          <t>======
ID#AAABP1rxzIE
CESAR EDINSON ESCALANTE COTERIO    (2024-06-13 20:35:30)
NO ADMISIBLE</t>
        </r>
      </text>
    </comment>
  </commentList>
  <extLst>
    <ext xmlns:r="http://schemas.openxmlformats.org/officeDocument/2006/relationships" uri="GoogleSheetsCustomDataVersion2">
      <go:sheetsCustomData xmlns:go="http://customooxmlschemas.google.com/" r:id="rId1" roundtripDataSignature="AMtx7mh/3YWD1PHAQ+Z1xgbVVSmGtXhyj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9000000}">
      <text>
        <r>
          <rPr>
            <sz val="11"/>
            <color theme="1"/>
            <rFont val="Calibri"/>
            <family val="2"/>
            <scheme val="minor"/>
          </rPr>
          <t>======
ID#AAABP1rxzI8
CESAR EDINSON ESCALANTE COTERIO    (2024-06-13 20:35:30)
Hacen referencia a las características de diseño y operación del control, y de su desarrollo y madurez.</t>
        </r>
      </text>
    </comment>
    <comment ref="D9" authorId="0" shapeId="0" xr:uid="{00000000-0006-0000-0700-000007000000}">
      <text>
        <r>
          <rPr>
            <sz val="11"/>
            <color theme="1"/>
            <rFont val="Calibri"/>
            <family val="2"/>
            <scheme val="minor"/>
          </rPr>
          <t>======
ID#AAABP1rxzJM
CESAR EDINSON ESCALANTE COTERIO    (2024-06-13 20:35:30)
Hace referencia a la suficiencia del control para actuar sobre el riesgo, a partir de su aplicabilidad, cobertura y funcionalidad.</t>
        </r>
      </text>
    </comment>
    <comment ref="D10" authorId="0" shapeId="0" xr:uid="{00000000-0006-0000-0700-00000F000000}">
      <text>
        <r>
          <rPr>
            <sz val="11"/>
            <color theme="1"/>
            <rFont val="Calibri"/>
            <family val="2"/>
            <scheme val="minor"/>
          </rPr>
          <t>======
ID#AAABP1rxzII
CESAR EDINSON ESCALANTE COTERIO    (2024-06-13 20:35:30)
Hace referencia a la capacidad del control para reducir la probabilidad de materialización del evento o mitigar sus consecuencias.</t>
        </r>
      </text>
    </comment>
    <comment ref="D11" authorId="0" shapeId="0" xr:uid="{00000000-0006-0000-0700-000001000000}">
      <text>
        <r>
          <rPr>
            <sz val="11"/>
            <color theme="1"/>
            <rFont val="Calibri"/>
            <family val="2"/>
            <scheme val="minor"/>
          </rPr>
          <t>======
ID#AAABP1rxzKA
CESAR EDINSON ESCALANTE COTERIO    (2024-06-13 20:35:30)
Hacen referencia a las características de diseño y operación del control, y de su desarrollo y madurez.</t>
        </r>
      </text>
    </comment>
    <comment ref="D15" authorId="0" shapeId="0" xr:uid="{00000000-0006-0000-0700-000002000000}">
      <text>
        <r>
          <rPr>
            <sz val="11"/>
            <color theme="1"/>
            <rFont val="Calibri"/>
            <family val="2"/>
            <scheme val="minor"/>
          </rPr>
          <t>======
ID#AAABP1rxzJ4
CESAR EDINSON ESCALANTE COTERIO    (2024-06-13 20:35:30)
Hace referencia a la suficiencia del control para actuar sobre el riesgo, a partir de su aplicabilidad, cobertura y funcionalidad.</t>
        </r>
      </text>
    </comment>
    <comment ref="D16" authorId="0" shapeId="0" xr:uid="{00000000-0006-0000-0700-00000E000000}">
      <text>
        <r>
          <rPr>
            <sz val="11"/>
            <color theme="1"/>
            <rFont val="Calibri"/>
            <family val="2"/>
            <scheme val="minor"/>
          </rPr>
          <t>======
ID#AAABP1rxzIM
CESAR EDINSON ESCALANTE COTERIO    (2024-06-13 20:35:30)
Hace referencia a la capacidad del control para reducir la probabilidad de materialización del evento o mitigar sus consecuencias.</t>
        </r>
      </text>
    </comment>
    <comment ref="D17" authorId="0" shapeId="0" xr:uid="{00000000-0006-0000-0700-00000D000000}">
      <text>
        <r>
          <rPr>
            <sz val="11"/>
            <color theme="1"/>
            <rFont val="Calibri"/>
            <family val="2"/>
            <scheme val="minor"/>
          </rPr>
          <t>======
ID#AAABP1rxzIc
CESAR EDINSON ESCALANTE COTERIO    (2024-06-13 20:35:30)
Hacen referencia a las características de diseño y operación del control, y de su desarrollo y madurez.</t>
        </r>
      </text>
    </comment>
    <comment ref="D21" authorId="0" shapeId="0" xr:uid="{00000000-0006-0000-0700-000004000000}">
      <text>
        <r>
          <rPr>
            <sz val="11"/>
            <color theme="1"/>
            <rFont val="Calibri"/>
            <family val="2"/>
            <scheme val="minor"/>
          </rPr>
          <t>======
ID#AAABP1rxzJs
CESAR EDINSON ESCALANTE COTERIO    (2024-06-13 20:35:30)
Hace referencia a la suficiencia del control para actuar sobre el riesgo, a partir de su aplicabilidad, cobertura y funcionalidad.</t>
        </r>
      </text>
    </comment>
    <comment ref="D22" authorId="0" shapeId="0" xr:uid="{00000000-0006-0000-0700-000006000000}">
      <text>
        <r>
          <rPr>
            <sz val="11"/>
            <color theme="1"/>
            <rFont val="Calibri"/>
            <family val="2"/>
            <scheme val="minor"/>
          </rPr>
          <t>======
ID#AAABP1rxzJQ
CESAR EDINSON ESCALANTE COTERIO    (2024-06-13 20:35:30)
Hace referencia a la capacidad del control para reducir la probabilidad de materialización del evento o mitigar sus consecuencias.</t>
        </r>
      </text>
    </comment>
    <comment ref="D23" authorId="0" shapeId="0" xr:uid="{00000000-0006-0000-0700-00000A000000}">
      <text>
        <r>
          <rPr>
            <sz val="11"/>
            <color theme="1"/>
            <rFont val="Calibri"/>
            <family val="2"/>
            <scheme val="minor"/>
          </rPr>
          <t>======
ID#AAABP1rxzI0
CESAR EDINSON ESCALANTE COTERIO    (2024-06-13 20:35:30)
Hacen referencia a las características de diseño y operación del control, y de su desarrollo y madurez.</t>
        </r>
      </text>
    </comment>
    <comment ref="D27" authorId="0" shapeId="0" xr:uid="{00000000-0006-0000-0700-000008000000}">
      <text>
        <r>
          <rPr>
            <sz val="11"/>
            <color theme="1"/>
            <rFont val="Calibri"/>
            <family val="2"/>
            <scheme val="minor"/>
          </rPr>
          <t>======
ID#AAABP1rxzJA
CESAR EDINSON ESCALANTE COTERIO    (2024-06-13 20:35:30)
Hace referencia a la suficiencia del control para actuar sobre el riesgo, a partir de su aplicabilidad, cobertura y funcionalidad.</t>
        </r>
      </text>
    </comment>
    <comment ref="D28" authorId="0" shapeId="0" xr:uid="{00000000-0006-0000-0700-000003000000}">
      <text>
        <r>
          <rPr>
            <sz val="11"/>
            <color theme="1"/>
            <rFont val="Calibri"/>
            <family val="2"/>
            <scheme val="minor"/>
          </rPr>
          <t>======
ID#AAABP1rxzJw
CESAR EDINSON ESCALANTE COTERIO    (2024-06-13 20:35:30)
Hace referencia a la capacidad del control para reducir la probabilidad de materialización del evento o mitigar sus consecuencias.</t>
        </r>
      </text>
    </comment>
    <comment ref="D29" authorId="0" shapeId="0" xr:uid="{00000000-0006-0000-0700-00000C000000}">
      <text>
        <r>
          <rPr>
            <sz val="11"/>
            <color theme="1"/>
            <rFont val="Calibri"/>
            <family val="2"/>
            <scheme val="minor"/>
          </rPr>
          <t>======
ID#AAABP1rxzIg
CESAR EDINSON ESCALANTE COTERIO    (2024-06-13 20:35:30)
Hacen referencia a las características de diseño y operación del control, y de su desarrollo y madurez.</t>
        </r>
      </text>
    </comment>
    <comment ref="D33" authorId="0" shapeId="0" xr:uid="{00000000-0006-0000-0700-000005000000}">
      <text>
        <r>
          <rPr>
            <sz val="11"/>
            <color theme="1"/>
            <rFont val="Calibri"/>
            <family val="2"/>
            <scheme val="minor"/>
          </rPr>
          <t>======
ID#AAABP1rxzJc
CESAR EDINSON ESCALANTE COTERIO    (2024-06-13 20:35:30)
Hace referencia a la suficiencia del control para actuar sobre el riesgo, a partir de su aplicabilidad, cobertura y funcionalidad.</t>
        </r>
      </text>
    </comment>
    <comment ref="D34" authorId="0" shapeId="0" xr:uid="{00000000-0006-0000-0700-00000B000000}">
      <text>
        <r>
          <rPr>
            <sz val="11"/>
            <color theme="1"/>
            <rFont val="Calibri"/>
            <family val="2"/>
            <scheme val="minor"/>
          </rPr>
          <t>======
ID#AAABP1rxzIo
CESAR EDINSON ESCALANTE COTERIO    (2024-06-13 20:35:30)
Hace referencia a la capacidad del control para reducir la probabilidad de materialización del evento o mitigar sus consecuencias.</t>
        </r>
      </text>
    </comment>
  </commentList>
  <extLst>
    <ext xmlns:r="http://schemas.openxmlformats.org/officeDocument/2006/relationships" uri="GoogleSheetsCustomDataVersion2">
      <go:sheetsCustomData xmlns:go="http://customooxmlschemas.google.com/" r:id="rId1" roundtripDataSignature="AMtx7mjeQOGlQtHkNxS0mETjempsSpSerQ=="/>
    </ext>
  </extLst>
</comments>
</file>

<file path=xl/sharedStrings.xml><?xml version="1.0" encoding="utf-8"?>
<sst xmlns="http://schemas.openxmlformats.org/spreadsheetml/2006/main" count="3515" uniqueCount="1508">
  <si>
    <t>PLANTILLA ANÁLISIS DE RIESGOS</t>
  </si>
  <si>
    <t>Diligencie la siguiente información:</t>
  </si>
  <si>
    <t>Tipo de análisis</t>
  </si>
  <si>
    <t>Negocio</t>
  </si>
  <si>
    <t>Negocio de acueducto P&amp;K</t>
  </si>
  <si>
    <t>Potabilización y distribucción de agua potable en las islas de Providencia y Santa Catalina</t>
  </si>
  <si>
    <t>Fecha de inicio del análisis</t>
  </si>
  <si>
    <t>Fecha de finalización del análisis</t>
  </si>
  <si>
    <t>Escriba el nombre y dependencia de los participantes del análisis de riesgos:</t>
  </si>
  <si>
    <t>Nombre</t>
  </si>
  <si>
    <t>Dependencia</t>
  </si>
  <si>
    <t>Ninoska Tietje Smith</t>
  </si>
  <si>
    <t>Operacion</t>
  </si>
  <si>
    <t>Kathline Rankin</t>
  </si>
  <si>
    <t>Agente especial</t>
  </si>
  <si>
    <t>Carolina Martinez</t>
  </si>
  <si>
    <t>Profesional Juridica</t>
  </si>
  <si>
    <t>Katerine Newball</t>
  </si>
  <si>
    <t>Tecnica Ambiental</t>
  </si>
  <si>
    <t>Wilda O´Neill</t>
  </si>
  <si>
    <t>Seguridad y Salud en el Trabajo</t>
  </si>
  <si>
    <t>Ana Teresa Rico</t>
  </si>
  <si>
    <t>Profesional proyectos</t>
  </si>
  <si>
    <t>Chayan Dawkins</t>
  </si>
  <si>
    <t>Supervisor de acueducto</t>
  </si>
  <si>
    <t>Observaciones:</t>
  </si>
  <si>
    <t>Seguimiento 1 (Fecha)</t>
  </si>
  <si>
    <t>Seguimiento 2 (Fecha)</t>
  </si>
  <si>
    <t>Seguimiento 3 (Fecha)</t>
  </si>
  <si>
    <t>Seguimiento 4 (Fecha)</t>
  </si>
  <si>
    <t>Seguimiento 5 (Fecha)</t>
  </si>
  <si>
    <t>Seguimiento 6 (Fecha)</t>
  </si>
  <si>
    <t>Seguimiento 7 (Fecha)</t>
  </si>
  <si>
    <t>Seguimiento 8 (Fecha)</t>
  </si>
  <si>
    <t>Seguimiento 9 (Fecha)</t>
  </si>
  <si>
    <t>Seguimiento 10 (Fecha)</t>
  </si>
  <si>
    <t>Seguimiento 11 (Fecha)</t>
  </si>
  <si>
    <t>Seguimiento 12 (Fecha)</t>
  </si>
  <si>
    <t>Seguimiento 13 (Fecha)</t>
  </si>
  <si>
    <t>Seguimiento 14 (Fecha)</t>
  </si>
  <si>
    <t>Seguimiento 15 (Fecha)</t>
  </si>
  <si>
    <t>Seguimiento 16 (Fecha)</t>
  </si>
  <si>
    <t>Seguimiento 17 (Fecha)</t>
  </si>
  <si>
    <t>Seguimiento 18 (Fecha)</t>
  </si>
  <si>
    <t>Seguimiento 19 (Fecha)</t>
  </si>
  <si>
    <t>Seguimiento 20 (Fecha)</t>
  </si>
  <si>
    <t>Seguimiento 21 (Fecha)</t>
  </si>
  <si>
    <t>Seguimiento 22 (Fecha)</t>
  </si>
  <si>
    <t>Seguimiento 23 (Fecha)</t>
  </si>
  <si>
    <t>Seguimiento 24 (Fecha)</t>
  </si>
  <si>
    <t>Nombre del Proceso</t>
  </si>
  <si>
    <t xml:space="preserve">Código del riesgo </t>
  </si>
  <si>
    <t>Fase</t>
  </si>
  <si>
    <t>Categoría</t>
  </si>
  <si>
    <t>Agrupador</t>
  </si>
  <si>
    <t>Nombre de riesgo</t>
  </si>
  <si>
    <t>Escenario de riesgo</t>
  </si>
  <si>
    <t>Origen</t>
  </si>
  <si>
    <t>Posibles causas</t>
  </si>
  <si>
    <t>Posibles efectos</t>
  </si>
  <si>
    <t>Controles preventivos existentes</t>
  </si>
  <si>
    <t>Controles correctivos existentes</t>
  </si>
  <si>
    <t>Evaluación del control</t>
  </si>
  <si>
    <t>Objeto de impacto relevante</t>
  </si>
  <si>
    <t>Costo/ recursos financieros</t>
  </si>
  <si>
    <t>Tiempo</t>
  </si>
  <si>
    <t>Salud Personas</t>
  </si>
  <si>
    <t>Reputación</t>
  </si>
  <si>
    <t>Ambiente</t>
  </si>
  <si>
    <t>Información</t>
  </si>
  <si>
    <t>Calidad</t>
  </si>
  <si>
    <t>Social</t>
  </si>
  <si>
    <t>Observaciones</t>
  </si>
  <si>
    <t>Probabilidad</t>
  </si>
  <si>
    <t>Consecuencia</t>
  </si>
  <si>
    <t>Nivel de Riesgo inicial (fecha)</t>
  </si>
  <si>
    <t>P*C</t>
  </si>
  <si>
    <t>Nivel de los controles</t>
  </si>
  <si>
    <t>Recomendaciones para el tratamiento del riesgo</t>
  </si>
  <si>
    <t>Responsable sugerido</t>
  </si>
  <si>
    <t>Observaciones al seguimiento</t>
  </si>
  <si>
    <t>Nivel de Riesgo</t>
  </si>
  <si>
    <t>Cantidad inicial riesgos</t>
  </si>
  <si>
    <t>Riesgos</t>
  </si>
  <si>
    <t>Probabilidad -P-</t>
  </si>
  <si>
    <t>Consecuencia -C-</t>
  </si>
  <si>
    <t>P&amp;C</t>
  </si>
  <si>
    <t>Negocio_Acueducto</t>
  </si>
  <si>
    <t>R1_Acu</t>
  </si>
  <si>
    <t>Operación</t>
  </si>
  <si>
    <t>Operacional</t>
  </si>
  <si>
    <t>Riesgo en procesos y procedimientos</t>
  </si>
  <si>
    <t>Errores u omisiones en procesos y procedimientos</t>
  </si>
  <si>
    <t>Fuga de cloro en plantas de potabilización.</t>
  </si>
  <si>
    <t>Interno</t>
  </si>
  <si>
    <t xml:space="preserve">* Afectacion a la salud de las personas.
* Afectación al medio ambiente.
* Afectación de la calidad del servicio.
* Afectación de la reputación.
* Afectación financiera (multas y demandas, indemnizaciones, incremento de costos).
* Daños materiales a terceros.
* Investigaciones penales.
</t>
  </si>
  <si>
    <t>* Mantenimiento preventivo y predictivo de los equipos eléctricos, mecánicos, hidráulicos, neumáticos y de instrumentación.
* Plan de capacitación y reentrenamiento (Operación y cambio de tambores, uso de elementos de protección personal para cambio de tambores de cloro, primeros auxilios para eventos de fuga de cloro).
* Se tiene ingreso restringido a las instalaciones y la infraestructura.
* Rutina operativa diaria de deteccion y neutralizacion de fugas de cloro.</t>
  </si>
  <si>
    <t>* Se realizan los mantenimientos correctivos por parte del proveedor.
* Se realizar la desinfección con hipoclorito de sodio (NaClO) para no parar la operación.</t>
  </si>
  <si>
    <t>Alto</t>
  </si>
  <si>
    <t>Media</t>
  </si>
  <si>
    <t>Máxima</t>
  </si>
  <si>
    <t>* Elaborar instructivo para el montaje de contenedores de cloro (liquido, gaseoso). 
* Realizar simulacros para eventos de fugas de cloro.
* Incluir como evento en el PEC (Plan de Emergencia y Contingencia).
* Elaborar Plan local de emergencia y evacuación.
* Adquirir Póliza de Responsabilidad Civil Extracontractual.
* Elaborar Instructivo para la atención de fugas de cloro.
* Adquisición de nuevos equipos para la dosificación de cloro gas.</t>
  </si>
  <si>
    <t>R2_Acu</t>
  </si>
  <si>
    <t>Riesgos naturales y antrópicos</t>
  </si>
  <si>
    <t xml:space="preserve">Degradación de los recursos naturales para la prestación del servicio. </t>
  </si>
  <si>
    <t>Deterioro de la calidad del agua en la fuente captada por encima de umbrales requeridos para la potabilización.</t>
  </si>
  <si>
    <t>Externo</t>
  </si>
  <si>
    <t>* Filtración de contaminantes por aguas lluvias y a través del subsuelo.
* Vertimientos o infiltraciones incontroladas a las fuentes de agua (pozos septicos, porquerizas, lixiviados, cultivos, minería informal, presencia de mutágenos, contaminantes emergentes y patógenos).
* Avenidas torrenciales e Ingreso excesivo o acumulación de sedimentos.
* Atentados terroristas o actos mal intencionados o sabotaje.
* Eventos naturales (desconfinamiento de taludes, activación de fallas, crecientes).
* Deforestación de las cuencas en la parte alta.
* Derrames de hidrocarburos.
* Disposición inadecuada de residuos.</t>
  </si>
  <si>
    <t>* Afectación a la prestación del servicio.
* Afectaciones financieras (aumento de los costos de potabilización, posibles multas).
* Afectación a personas.
* Afectación a la reputación.</t>
  </si>
  <si>
    <t>* Monitoreo de calidad de fuentes abastecedoras (quebradas y embalses) y supervision ambiental en las cuencas.
* Monitoreo de parámetros fisicoquímicos  en la matriz de agua natural, establecidos en la normatividad colombiana vigente.
* Revisión anual del estado de las fuentes. (SUI)
* Se cuenta con acto administrativo de concesión de fuentes superficiales y subterraneas en el cual se contempla el seguimiento y control que se debe realizar a las fuentes.</t>
  </si>
  <si>
    <t>* Notificación a la autoridad ambiental de la posible afectación de la fuente hídrica.
* Activación del PEC.</t>
  </si>
  <si>
    <t>Moderada</t>
  </si>
  <si>
    <t>* Mesas de trabajo con autoridades ambientales, alcaldia, entidades presentes en el municipio para la sensibilización y control de los vertimientos y/o infiltraciones a las fuentes de captación.
* Articulación con las autoridades ambientales para llevar a cabo campañas y estrategias de sensibilización con la comunidad aledaña al embalse</t>
  </si>
  <si>
    <t>R3_Acu</t>
  </si>
  <si>
    <t>Disminución de la cantidad del agua potable entregada al sistema de distribución.</t>
  </si>
  <si>
    <t>* Falta de mantenimiento en infraestructura y equipos.
* Daños en infraestructura, equipos eléctricos, mecánicos, hidráulicos, neumáticos y de instrumentación en las plantas de potabilización.
* Conexiones ilegales sobre las líneas de aducción.
* Error humano o impericia durante la operación.
* Insuficiencia de personal operativo (cantidad y perfil) para atender las diferentes actividades.
* Infraestructura insuficiente y/o deficiente para tratar e identificar contaminantes garantizando la continuidad (CAP y POT).
* Limitación para la identificación y cuantificación de agentes contaminantes en eventos de contaminación de agua cruda (tiempos de respuesta para entrega de resultados).
* Actos mal intencionados y sabotaje.
* Amenazas naturales (sismos, inundaciones, tormentas eléctricas, sequía).
* Interrupciones del fluido electrico.
* Desabastecimiento de productos químicos.
* Deficiente calidad de materiales e insumos.</t>
  </si>
  <si>
    <t xml:space="preserve">* Afectaciones a la calidad del servicio.
* Afectación de la salud de las personas.
* Afectación de la reputación.
* Afectaciones financieras (sanciones y multas).
</t>
  </si>
  <si>
    <t>* Control parcial de ingreso a las instalaciones y de acceso a infraestructura.
* Supervisión en las plantas de las variables de caudal y presión de entrada y salida, así como las señales de calidad del agua.
* Plan de mantenimiento preventivo de plantas, desarenadores, captaciones y depositos.
* Adquisición de materiales y equipos apropiados (calidad, durabilidad, compatibilidad) para uso en sistemas de cloro y sustancias peligrosas y/o explosivas).
* Inventario de insumos en almacenamiento local de las PTAP y generación de alertas por bajo nivel de existencia.
* Monitoreo de algunos contaminantes en la matriz de agua natural tratada, establecidos en la normatividad colombiana vigente.
* Medición de parámetros de calidad del agua a la salida de la planta.
* Revisión diario de las tuberías de aducción para la detección de posibles fugas.</t>
  </si>
  <si>
    <t>* Planes de Contingencia.
* Sistema contra incendios en algunas plantas y sistemas de detección en otras (red de hidrantes y extintores).
* Mantenimiento correctivo (incluye lavado de infraestructura de Captación  y Potabilización).
* El operador de planta da la alarma a Operación cuando se disminuye el agua a entregar
* Control de abastecimiento a comunidades de agua cruda.
* Corrección de fugas sobre líneas de aducción.
* Sistema alternativo de generación de energía.</t>
  </si>
  <si>
    <t>Bajo</t>
  </si>
  <si>
    <t>Muy alta</t>
  </si>
  <si>
    <t>* Plan de reposición de tramos afectados en la línea de aducción.
* Reposición de valvulas en las plantas de tratamiento.
* Instalación de sistema de recirculación en las PTAP´s.
* Optimización de las unidades de tratamiento en las plantas.
* Plan para recuperación de los acuíferos.
* Ingreso de fuente de abastecimiento adicional con la infraestructura suficiente para suplir la demanda total de la ciudad.
* Proyecto agua en bloque.
* Proyecto Planta Desalinizadora de RO600</t>
  </si>
  <si>
    <t>R4_Acu</t>
  </si>
  <si>
    <t>Riesgo en la gestión del talento humano</t>
  </si>
  <si>
    <t>Insuficiencia de personal</t>
  </si>
  <si>
    <t>Insuficiencia de personal en cantidad, para atender las diferentes actividades.</t>
  </si>
  <si>
    <t>Interno/Externo</t>
  </si>
  <si>
    <t>* Incapacidades.
* Personal limitado fisicamente para desarrollar las actividades del proceso.
* Complejidad y cambios en las actividades del proceso.
* Dificultades para acceder a capacitaciones.
* No se cuenta con supernumerarios.
* Deficiencia de recurso humano.
* Personal con competencias no certificadas o no adecuadas a las necesidadades del proceso.</t>
  </si>
  <si>
    <t xml:space="preserve">* Afectación a la prestación del servicio.
* Deterioro del clima laboral.
* Afectaciones a la salud de los funcionarios (accidentes, sobrecarga de trabajo, estrés).
* Afectaciones a la reputación de la Empresa.
* Afectación financiera (reprocesos, sobrecostos).
</t>
  </si>
  <si>
    <t xml:space="preserve">* Extensión de la jornada laboral para cubrir el personal faltante.
* Dimensionamiento del personal.
</t>
  </si>
  <si>
    <t>* Rotación del personal operativo</t>
  </si>
  <si>
    <t>Mayor</t>
  </si>
  <si>
    <t>* Estudio de cargas y reestructuración de planta de personal del negocio.
* Procedimiento de reemplazos con supernumerarios.
* Gestionar contratación de mas personal operativo con las competencias requeridas para el negocio.</t>
  </si>
  <si>
    <t>R5_Acu</t>
  </si>
  <si>
    <t xml:space="preserve">Afectación de la calidad del agua durante el procesos de potabilización. </t>
  </si>
  <si>
    <t xml:space="preserve">* Daños, insuficiencia o falta de mantenimiento en infraestructura y equipos de las plantas.
* Insuficiencia de personal operativo (cantidad y calidad) para atender las diferentes actividades.
* Desconocimiento y/o limitación para la identificación y cuantificación de agentes contaminantes.
* Desconocimiento del proceso de potabilización por parte del personal operativo.
* Contaminación accidental o intencional
* Amenazas naturales.
* Desabastecimiento y calidad deficiente de productos quimicos.
</t>
  </si>
  <si>
    <t xml:space="preserve">* Afectaciones a la calidad del servicio.
* Afectación de la salud del usuario.
* Afectación de la reputación de la empresa.
* Afectaciones financieras (sanciones y multas por incumplimiento normativo).
</t>
  </si>
  <si>
    <t>* Control de ingreso a las instalaciones y de acceso a infraestructura.
* Supervisión en las plantas de las variables de caudal y presión de entrada y salida, así como las señales de calidad del agua.
* Plan de mantenimiento preventivo
* Programa de lavado de estructuras y tanques
* Adquisición de materiales y equipos apropiados (calidad, durabilidad, compatibilidad) para uso en sistemas de cloro y sustancias peligrosas y/o explosivas)
* Inventario de insumos en almacenamiento local de las PTAP y generación de alertas por bajo nivel de existencia
* Monitoreo de algunos contaminantes en la matriz de agua natural, tratada, establecidos en la normatividad colombiana vigente.
* Medición de parámetros de calidad en planta.
* Medición de parametro de calidad de los insumos recibidos para la potabilización.
* Capacitaciones al personal de los procedimientos.
* Creación y/o actualización de los manuales y procedimientos.</t>
  </si>
  <si>
    <t>* Planes de Contingencia.
* Plan de mantenimiento correctivo.</t>
  </si>
  <si>
    <t>Baja</t>
  </si>
  <si>
    <t>* Mantener las acciones preventivas para no incumplir con los parámetros establecidos por la regulación.</t>
  </si>
  <si>
    <t>R6_Acu</t>
  </si>
  <si>
    <t xml:space="preserve">Falla o indisponibilidad de activos </t>
  </si>
  <si>
    <t>Insuficiencia o indisponibilidad de maquinaria y/o equipos</t>
  </si>
  <si>
    <t>Daño, falla u obsolescencia de la infraestructura del proceso (captación, canales, tuberías de aducción hasta la planta, válvulas, bombeos, planta y pozos)</t>
  </si>
  <si>
    <t>* Frecuencia de mantenimiento insuficiente o mantenimiento inadecuado  (Por afectación a la continuidad del servicio, por costos)
* Eventos naturales (avalanchas, creciente, fallas geológicas, terremoto).
* Intervención inadecuada de terceros sobre la infraestructura.
* Ingreso excesivo o acumulación de solidos gruesos (basuras, piedras, palos, material granular).
* Deterioro u obsolescencia de infraestructura y equipos (ej: fugas de agua en el sistema).
* Error humano o impericia durante la operación.
* Demoras en la toma de decisiones de la Empresa (inspecciones, desplazamiento de inversiones, modernizaciones).
* Falta de personal operativo.</t>
  </si>
  <si>
    <t>* Afectación a la continuidad, cantidad y calidad del servicio
* Afectación de la reputación
* Afectación sobre las finanzas del negocio (devolución de dinero, incremento en los costos  operativos, multas, daños a terceros)
* Daños a terceros
* Afectación al ambiente</t>
  </si>
  <si>
    <t xml:space="preserve">* Se tiene ingreso restringido a las instalaciones y la infraestructura 
* Plan de capacitación y reentrenamiento.
* Plan de mantenimiento preventivo.
* Hoy se ejecuta parte del plan de inversiones, para la mejora de a infraestructura.
* Reposición de tramos de tuberia de aducción.
</t>
  </si>
  <si>
    <t>* Mantenimiento correctivo
* Manuales operativos de las plantas (actividades durante contingencia)</t>
  </si>
  <si>
    <t>Alta</t>
  </si>
  <si>
    <t>* Ejecución del Plan de Obras de Inversión - POIR.
* Estandarización y socialización de procedimientos.
* Plan de reposición de redes - Presupuesto 2024.</t>
  </si>
  <si>
    <t>R7_Acu</t>
  </si>
  <si>
    <t>Afectación de la salud y el bienestar de las personas por condiciones y situaciones laborales</t>
  </si>
  <si>
    <t>Afectación de la salud física, mental y bienestar de los trabajadores del proceso.</t>
  </si>
  <si>
    <t>* Riesgos laborales relacionados con manipulación del sistema (Caídas accidentales por superficies lisas o mojadas, Inhalación, inoculación o ingestión de gases tóxicos, lodos o contacto con contaminantes generados durante la operación y mantenimiento, golpes y cortes con herramientas, falta de oxígeno por trabajos en lugares confinados, accidentes durante labores de reparación o mantenimiento, impericia técnica, contacto directo con sustancias químicas, exposiciones a ruido, alergias e irritaciones cutáneas por manejo de sustancias inflamables o corrosivas, mordeduras y picaduras de animales).
* Fugas de cloro 
* Falta o insuficiencia de elementos de protección personal
* Uso inadecuado de los elementos de protección o de señalización en sitio de trabajo
* Negligencia e incumplimiento de las normas por parte del personal (empleados o contratistas)
* Sobrecarga laboral, clima laboral
* Situaciones de orden público o social</t>
  </si>
  <si>
    <t>* Afectaciones a los trabajadores (muerte, lesiones, enfermedades, incapacidades).
* Afectaciones a la reputación.
* Afectaciones financieras (indemnización, multas, sanciones).
* Bajo rendimiento en sus labores, afectando el correcto fucnionamiento de proceso.</t>
  </si>
  <si>
    <t>* Capacitación a los trabajadores en los riesgos del proceso y el funcionamiento de los equipos utilizados para el proceso de potabilización y debidos a agentes biológicos presentes en el agua
* Programa y manual de SST. Plan de trabajo del año en temas SST para la unidad.
* Programa de compra, inventario y entrenamiento en equipos de protección y seguridad
* Plan de mantenimiento preventivo de los equipos eléctricos, mecánicos, hidráulicos, neumáticos y de instrumentación.</t>
  </si>
  <si>
    <t>* Plan local de emergencia
* Apoyo en capacitaciones de parte de la ARL para empleados en salud fisica, mental y bienestar 
* Plan de Emergencia Contingencia: Instructivo para la atención de fugas de cloro.
* Adquisición de nuevos equipos mecanicos especializados de trabajo.</t>
  </si>
  <si>
    <t>Medio</t>
  </si>
  <si>
    <t xml:space="preserve">* Implementar procedimientos y/o capacitaciones  temas ergonómicos para la instalación, mantenimiento y manipulación de equipos.
* Articulación con capital humano y ejecutar un análisis de la salud física y mental de los empleados y tomar acciones correctivas frente a casos identificados.
</t>
  </si>
  <si>
    <t>R8_Acu</t>
  </si>
  <si>
    <t>Eventos naturales / antrópicos desfavorables</t>
  </si>
  <si>
    <t>Afectación al proceso por amenazas naturales.</t>
  </si>
  <si>
    <t>* Sismos.
* Deslizamientos.
* Movimientos en masa.
* Inundaciones.
* Incendios forestales.
* Sequías e inviernos extremos.
* Tormentas eléctricas.
* Tsunamis o maremotos.</t>
  </si>
  <si>
    <t>* Daños de la infraestructura
* Afectación a la calidad del servicio (cantidad y calidad del agua a entregar  Operación) por daños de la infraestructura
* Afectación a la reputación
* Afectación financiera por menores ingresos
* Sobrecostos por reparaciones</t>
  </si>
  <si>
    <t>* Recorridos periódicos a la infraestructura del proceso.
* Instructivo de supervisión de cuencas y atención de eventos en fuentes abastecedoras.
* Plan de mantenimientos preventivos.
* Se cuenta con plantas electricas de energía.</t>
  </si>
  <si>
    <t>* Acciones correctivas sobre la infraestructura del sistema.
* Plan de emergencia y contingencia para Operación de la infraestructura en casos de eventos naturales.
* Póliza Todo Riesgo daño infraestructura y equipos
* Procedimientos especificos para la operación de procesos de potabilización.
* Activación de protocolos de actuación del Plan de Emergencia y Contingencia.</t>
  </si>
  <si>
    <t xml:space="preserve">* Instalación de plantas electricas en la PTAP.
* Diagnóstico y estudio patológico estructural de la infraestructura del sistema de acueducto.
</t>
  </si>
  <si>
    <t>R9_Acu</t>
  </si>
  <si>
    <t>Cumplimiento</t>
  </si>
  <si>
    <t>Gestión Normativa</t>
  </si>
  <si>
    <t xml:space="preserve">Incumplimiento de normatividad o regulación aplicable </t>
  </si>
  <si>
    <t>Incumplimiento normativo</t>
  </si>
  <si>
    <t>* Incumplimiento de los parámetros fisicoquimicos y microbiologicos de calidad del agua tratada.
* No se cumple con la frecuencia de lavado de los tanques de almacenamiento, es menor que la establecida en la norma (para evitar suspender el servicio).
* El personal no cuenta con reentrenamiento en las actividades que realiza, ni se actualiza en las actualizaciones normativas.
* El personal no cuente con la certificación de competencias en la operación de plantas;  Carencia o vencimiento de certificaciones para realizar trabajos en alturas.
* La demanda supera el caudal de concesión de las fuentes (se capta más de los permitido por la concesión) .
* Deficit en el sistema de acueducto: Demanda superior a la oferta, incumplimiento del indice de continuidad y presión.
* No se cumple con todas las obligaciones establecidas en las resoluciones de concesión.
* Captación de agua sin la concesión autorizada por la autoridad ambiental.
* No reportar oportunamente información requerida por los entes de vigilancia y control.</t>
  </si>
  <si>
    <t xml:space="preserve">* Afectaciones financieras (multas y sanciones)
* Afectaciones a la reputación
* Afectaciones a la calidad del servicio
* Afectaciones a la salud y la vida de las personas
* Afectaciones ambientales
</t>
  </si>
  <si>
    <t>* Monitoreo de parámetros de interes  antes de captación,  despues de captación y en planta.
* Mantenimiento preventivo de los equipos eléctricos y de instrumentación (Verificación metrológica de los equipos).
* Participación en las mesas de concesiones de agua
* Se cuenta con manuales de operación, guías e instructivos para cada sistema de tratamiento de agua potable.
* Ejecución del plan de capacitación y reentrenamiento
* Se tiene acceso restringido a las instalaciones y la infraestructura (restricciòn al cuarto de control, control por anillos).
* Plan de mantenimiento preventivo (depósitos, hidrantes, purgas y puntos de muestreo).
* Monitoreo de parametros fisico quimicos y microbiologicos de acuerdo a al normativo.
* Medición de caudal de las fuentes de abastecimiento.
* Equipos de medición en linea para las PTAPs.
* Matriz de cumplimiento legal.
* Identificación de fechas de renovación de conseciones.
* Solicitud, análisis y ajustes de la información para reporte y cargue oportuno a los entes de vigilancia y control (SUI, SIGOP)</t>
  </si>
  <si>
    <t>* Cuadrillas de mantenimientos correctivos para casos puntuales de viviendas sin agua.
* Implementación de operativos de distribuición.
* Implementación de plan de perdidas Técnicas y  comerciales.
* Actualización contante en temas normativos y legales aplicables al sector.
* Solicitud de reversión de información  reportada con errores, a los entes de vigilancia y control.</t>
  </si>
  <si>
    <t>Costo / Recurso Financiero</t>
  </si>
  <si>
    <t xml:space="preserve">* Articulación con SST para fortalecer temas de seguridad y salud en el trabajo de los empleados. (trabajo en alturas, uso adecuado de elementos de protección, posturas ergonomicas en 
* Articulación con capital humano para la ejecución de capacitaciones y certificaciones en competencias requeridas para  la adecauda  operación del negocio.
* Implementar equipos de medición en los puntos de captación de las fuentes superficiales.
* Gestionar ante el ente distrital el diseño y formulación  del Plan Maestro de Acueducto y de Alcantarillado.
* Gestionar ante diferentes entidades gubernamentales la ampliación de las fuentes de abastecimiento del sistema y la infraestrutura para incrementar la oferta.
* Destinación de un rubro presupustal para el cumplimiento de todas las obligaciones normativas ambientales.
</t>
  </si>
  <si>
    <t>R10_Acu</t>
  </si>
  <si>
    <t>Indisponibilidad de los equipos de instrumentación locales de operación.</t>
  </si>
  <si>
    <t xml:space="preserve">* Limitación de recursos financieros.
* Interrupción del suministro eléctrico por un periodo prolongado.
* Cambios en la infraestructura de  telecomunicaciones y lineamientos de TI.
* Descargas eléctricas que afecte el sistema de comunicaciones.
* Ciberataques.
* Error humano o impericia durante labores de mantenimiento.
* Antigüedad u obsolescencia de equipos.
</t>
  </si>
  <si>
    <t xml:space="preserve">* Posibles descuentos por afectacion a la continuidad del servicio (Res 688 de la CRA).
* No se tiene conocimiento de la situación actual de los puntos sistema.
</t>
  </si>
  <si>
    <t xml:space="preserve">* Mantenimiento preventivo y predictivo de los equipos eléctricos y de instrumentación.
* Sistema de contingencia ante fallas eléctricas (plantas diésel, circuito eléctrico redundante, UPS, sistema de dosificación de productos químicos por gravedad).
</t>
  </si>
  <si>
    <t>* Mantenimiento correctivo
* Póliza Todo Riesgo daño infraestructura y equipos.</t>
  </si>
  <si>
    <t>Menor</t>
  </si>
  <si>
    <t>* Mayor rubro presupuestal para la adquisición de nuevos equipos.
* Contratación de personal con las competencias adecuadas a las necesidades del proceso.
* Capacitaciones y certificaciones al personal actual en competencia adecuadas a las necesidadades del proceso.</t>
  </si>
  <si>
    <t>R11_Acu</t>
  </si>
  <si>
    <t>Riesgo en la gestión de la cadena de suministro</t>
  </si>
  <si>
    <t>Insuficiencia de materiales e insumos</t>
  </si>
  <si>
    <t>Desabastecimiento de insumos, materiales, planta, equipos y servicios claves para la operación.</t>
  </si>
  <si>
    <t xml:space="preserve">* Limitación de recursos para la contratación.
* Falta de oportunidad en la entrega de materiales e insumos.
* Problemas de orden público o social que limite el transporte.
* Incumplimiento de  proveedores.
* Dificultades en la gestión de compra y entrega de materiales, insumos y servicios  internacionales, por parte de Compras.
* Falta de planeación.
</t>
  </si>
  <si>
    <t>* Afectaciones a la calidad del servicio
* Afectaciones a la reputación
* Incumplimiento normativo (calidad del agua)
* Afectación financiera (reprocesos, sobrecostos)</t>
  </si>
  <si>
    <t>* Manejo de inventario de insumos en almacenamiento local de las PTAP y generación de alertas por bajo nivel de existencia.
* Proyección y control de demanda del servicio y consumo de insumos químicos.
* Se tiene plan de compras.
* Se tienen contratos vigentes para los suministros y mantenimientos preventivos.</t>
  </si>
  <si>
    <t xml:space="preserve">
* Pólizas de cumplimiento en contratos
* Traslados de equipos entre sistemas compatibles.</t>
  </si>
  <si>
    <t>* Gestionar la adquisición de equipos equipos sustitutos o de respaldo para la operación.
* Articulación con alamacen para que exista un stock minimo de insumos y materiales claves de la operación.
* Articulación con compras y proveedores.
* Gestionar contratos/presupuesto para compras rápidas como medida de prevención en caso de desabastecimento.</t>
  </si>
  <si>
    <t>R12_Acu</t>
  </si>
  <si>
    <t>Estratégico</t>
  </si>
  <si>
    <t xml:space="preserve">Riesgo Ambiental </t>
  </si>
  <si>
    <t>Inadecuada intervención al ambiente (intencionada o no)</t>
  </si>
  <si>
    <t>Daño al medio ambiente. (recursos suelo, agua y aire)</t>
  </si>
  <si>
    <t>* La demanda supera el caudal de concesión (Caudal ecológico) 
* Vertimiento a fuentes de lodos de tratamiento y aguas de  lavado de tanques de almacenamiento
* Ruido en la operación de la infraestructura
* Falla, colapso, obstrucción o desbordamiento de   infraestructura (bocatomas, tuberías, estructuras, plantas)
* Escapes de sustancias químicas (cloro, sulfato o policloruro)
* Falta de reforestación en las fuentes de captación</t>
  </si>
  <si>
    <t>* Afectaciones ambientales
* Afectaciones a personas
* Afectaciones a la reputación
* Afectaciones financieras (multas, sanciones)</t>
  </si>
  <si>
    <t>* Mantenimiento preventivo de la infraestructura y equipos
* Monitoreo de aforo de caudales para generar alarmas de cara a la autoridad
* Medición de caudal cada hora a la entrada de la planta
* Cumplimiento de la normatividad vigente para transporte de sustancias peligrosas (Dec 1496 de 2018, Decreto 1609  del 31 de julio de 2002)
* Estructuras de contención (diques) en el almacenamiento de insumos químicos líquidos, sistemas de preparación de insumos químicos
* Monitoreo de parámetros fisicoquímicos en corrientes de descarga de proceso de potabilización y en la salida de sistemas de tratamiento de estos lodos de las plantas</t>
  </si>
  <si>
    <t>* Mantenimiento correctivo
* Protocolos de actuación del Plan de Contingencia y Emergencias.</t>
  </si>
  <si>
    <t>Muy bajo</t>
  </si>
  <si>
    <t>* Medición de ruido ambiental y estructuras físicas de insonorización.
* Destinación de un rubro presupuestal para el cumplimiento de todos las obligaciones normativas.
* Gestionar ante el ente distrital la formulación del Plan Maestro de Acueducto.
* Ejecución del POIR para fortalecer la infraestructura del sistema de acueducto.
* Sistema de tratamiento de lodos de las PTAP.</t>
  </si>
  <si>
    <t>R13_Acu</t>
  </si>
  <si>
    <t>Reclamación de terceros</t>
  </si>
  <si>
    <t>Afectación a terceros</t>
  </si>
  <si>
    <t>* Daños de la infraestructura del sistema de captación, plantas y distribución (civil, mecánica, tuberías, planta en general).
* Mala ejecución de proyectos nuevos o reposición de redes.
* Falta de control de las autoridades competentes en temas de construcción de viviendas.
* Construcciones de bienes en terrenos y vías públicas.
* Falta de documentación de servidumbre.</t>
  </si>
  <si>
    <t>* Pérdidas económica por indemnizaciones o reparaciones (servidumbres).
* Afectacion a la reputación (demandas y tutelas).
* Daños materiales a las unidades residenciales, vías y otra infraestrutura pública como privada
* Afectación a la movilidad de la ciudadanía.
* Dificultad y prolongación de tiempos en la solución a los daños en la infraestructura de acueducto.</t>
  </si>
  <si>
    <t>* Se cuenta con mantenimiento preventivo del sistema y sus componentes.
* Se realizan inspecciones para determinar el estado de las tuberias.
* Comunicación con las comunidades para informar oportunamentes trabajos por parte de la empresa.</t>
  </si>
  <si>
    <t>* Se cuenta con cuadrillas para realizar los mttos correctivos ante daños en el sistema.
* Se cuenta con póliza de RCE
* Se tiene plan de contingencia y emergencia
* Se cuenta con maquinaria especializada para la reparación de daños.</t>
  </si>
  <si>
    <t>* Identificar predios a los cuales se les debe pagar servidumbre.
* Fortalecemiento del catastro.
* Articulación con las autoridades competentes.
* Adecaudas interventorias  a las obras de ejecutadas por los entes distritales.</t>
  </si>
  <si>
    <t>R14_Acu</t>
  </si>
  <si>
    <t>Riesgo en la gestión de la información / Tecnologías de información y operación</t>
  </si>
  <si>
    <t>Debilidades en los atributos de la información</t>
  </si>
  <si>
    <t>* Desactualización de la información.
* Violación de la seguridad informática (hackers, intrusos)
* Multiplicidad de sistemas de información 
* Uso inadecuado de clave de usuario y contraseña 
* Deficiencias de integridad de las bases de datos 
* Indisponibilidad de aplicaciones, software y plataformas de comunicación e información.
* Manualidad para el control de la información.
* Negligencia e incumplimiento de los procedimientos establecidos.</t>
  </si>
  <si>
    <t>* Posibles sanciones por entes  de control
* Se puede afectar la prestación del servicio por la inexactitud de la información
* Sobrecostos o reprocesos, para levantar o recuperar la información
* Afectación a la información
* Afectación de la reputación</t>
  </si>
  <si>
    <t xml:space="preserve">* Implementación de procedimiento de uso de las plataformas establecidas para el registro de la información.
* Formatos impresos de registro de información (laboratorio de calidad de agua, potabilización, registros de continuidad, presión, actas de visitas y OT).
</t>
  </si>
  <si>
    <t xml:space="preserve">* Verificación y corrección de la calidad de la información.
</t>
  </si>
  <si>
    <t>* Implementación de un sistema integral de procesos.
* Articulación y/o ANS con áreas de la empresa a las cuales se les reporta/suministra información del negocio.
* Articulación con TIC´s para fortalecer el uso adecaudo de herramientas, dispositivos y software de reporte de información.</t>
  </si>
  <si>
    <t>R16_Acu</t>
  </si>
  <si>
    <t>Inconvenientes para la obtención de permisos</t>
  </si>
  <si>
    <t>Dificultades para la consecución de permisos ambientales.</t>
  </si>
  <si>
    <t>* Demoras en los tiempos de evaluación de los estudios por parte de las autoridades ambientales
* Inadecuada gestión en los trámites
* Solicitud de estudios adicionales por parte de la autoridad ambiental
* Falta de volunta  política</t>
  </si>
  <si>
    <t xml:space="preserve">* Retrasos en proyectos.
* Sobrecostos
* Afectación a la reputación 
* Afectación al sistema de acueducto. (prestación del servicio).
* Afectación social. (pec)
</t>
  </si>
  <si>
    <t>* Dimensionar tiempos legales de respuestas por parte de las entidades y calcular tiempos reales en las mismas, toda vez que normalmente las respuestas se demoran más tiempo.
* Matriz de cumplimiento legal.
* Asignación de un rubro presupuestal para los trámites ambientales.</t>
  </si>
  <si>
    <t>* Atender oportunamente las observaciones de las autoridades ambientales.</t>
  </si>
  <si>
    <t xml:space="preserve">* Gestionar oportunamente antes las autoridades ambientales los trámites y autorizaciones ambientales.
</t>
  </si>
  <si>
    <t>R17_Acu</t>
  </si>
  <si>
    <t>Riesgo de conflictos culturales, sociales y políticos</t>
  </si>
  <si>
    <t>Acciones sociales colectivas en contra la prestación del servicio</t>
  </si>
  <si>
    <t>Afectaciones por terceros.</t>
  </si>
  <si>
    <t>* Daños no intencionales a la infraestructura del sistema.
* Daños  intencionales a la infraestructura del sistema.
* Hurtos de elementos de la infraestructura.
* Afectación de redes por trabajos de entes distritales y/o gubernamentales (pavimentación, construcciones de canales pluviales, reposición y extención de redes, etc.).
* Defraudación de fluidos.</t>
  </si>
  <si>
    <t>* Afectaciones a la continuidad del servicio
* Afectaciones económicas (incremento del IANC)
* Escasez de agua para distribuir.
* Afectación estructurales del sistema de acueducto.
* Afectación a la salud de los operadores.</t>
  </si>
  <si>
    <t xml:space="preserve">* Contrato de vigilancia en las EBAP y de las PTAP.
* Ruta de revisión de la infraestructura del sistema de acueducto
* Socialización de las posibles afetaciones con diferentes comnunidades donde se encuentra la infraestructura de acueducto.
</t>
  </si>
  <si>
    <t>* Disposición de material para reposición de los componentes afectados.
* Comunicación con las autoridades competentes para el reporte de hurtos.
*Comunicación con lideres para la sencibilizacón de la comunidad.</t>
  </si>
  <si>
    <t>* Reforzar seguridad y vigilancia en puntos claves de infraestructura. 
* Implementar estructuras de cerramiento para protección de PTAP y Tanques.
* Articulación con la autoridades competentes para permisos de uso de espacios publicos.
* Mejoramiento de la interventoria en las obras distritales y/o gubernamentales y urbanizadores.
* Articulación con autoridades competentes (de orden policivo y judicial) para mitigar el robo de elementos de la infraestructura</t>
  </si>
  <si>
    <t>R18_Acu</t>
  </si>
  <si>
    <t>Fallas en las interacciones entre los diferentes involucrados del proceso o entre procesos</t>
  </si>
  <si>
    <t>Inadeacuada interacción y comunicación entre equipos de trabajo.</t>
  </si>
  <si>
    <t>* Esquema de trabajo en silos.
* No se cuenta con procedimientos o protocolos de interacción entre equipos.</t>
  </si>
  <si>
    <t>* Reprocesos
* Posible afectación a la calidad del servicio
* Afectación al Clima laboral
* Afectación a la reputación.</t>
  </si>
  <si>
    <t>* Notificacion correo electronico y telefonica
* Comites tecnicos interdisciplinarios
* Atencion de los requerimientos de las diferentes áreas.
* Fortalecimiento de conocimientos tecnicos a otras áreas.</t>
  </si>
  <si>
    <t>* ANS con las diferentes areas de la empresa para fortalecer la comunicación y la gestión.
* Articulación con Capital Humano para fortalecer las competencias comunicacionales entre los empleados.</t>
  </si>
  <si>
    <t>R19_Acu</t>
  </si>
  <si>
    <t>Falta de homologación de métodos de trabajo</t>
  </si>
  <si>
    <t>Falta de estandarizacion de procesos</t>
  </si>
  <si>
    <t>* Falta de homologación de métodos de trabajo.
* Falta de uniformidad en la forma en que se realizan las tareas y para llevar a cabo las funciones propias del proceso.</t>
  </si>
  <si>
    <t xml:space="preserve">* Reprocesos
* Posible afectación a la calidad del servicio
</t>
  </si>
  <si>
    <t xml:space="preserve">* Se cuenta conalgunos instructivos normalizados ante el sistema de gestion documental de la empresa.
</t>
  </si>
  <si>
    <t xml:space="preserve">* Verificacion del sistema de gestion documental para realizar el inventario de procesos y procedimientos del negocio y construir cronograma para la documentación de los faltantes.
</t>
  </si>
  <si>
    <t>Negocio_Alcantarillado</t>
  </si>
  <si>
    <t>R1_Alc</t>
  </si>
  <si>
    <t>Insuficiencia de personal operativo en cantidad para atender las diferentes actividades.</t>
  </si>
  <si>
    <t>* Incapacidades
* Personal limitado fisicamente para desarrollar las actividades del proceso
* Complejidad y cambios en las actividades del proceso
* Dificultades para rotar al personal por falta de capacitación.</t>
  </si>
  <si>
    <t xml:space="preserve">
* Afectación a la prestación del servicio
* Deterioro del clima laboral
* Afectaciones a la salud de los funcionarios (accidentes, sobrecarga de trabajo, estrés
* Afectaciones a la reputación
* Afectación financiera (reprocesos, sobrecostos).
</t>
  </si>
  <si>
    <t>* Rotación del personal operativo.
* Dimensionamiento del personal</t>
  </si>
  <si>
    <t>* Reemplazos con operarios de otras áreas.</t>
  </si>
  <si>
    <t>* Gestionar un contrato para tercerizar la intervencion de reposición de redes.
* Gestionar contratación de mas personal operativo (13 personas)
* Estudio de cargas y reestructuración de planta de personal del negocio.</t>
  </si>
  <si>
    <t>Subgerente de acueducto y alcantarillado.
Director de alcantarillado.</t>
  </si>
  <si>
    <t xml:space="preserve">19/01/2024: El contrato para tercerizar la intervencion de reposición de redes, esta en ejecución desde 19/01/2024, lo que ha aliviado la carga operativa del personal del área.
Se realizará contratacion de la segunda fase a partir del segundo semestre 2024.
Existe un rubro en el PAA de $1.900 MM para continuar con el contrato.
En articulación con C.H. se quedó en contratar para el área un total de 6 operarios pra el segundo semestre del 2024.
</t>
  </si>
  <si>
    <t>R2_Alc</t>
  </si>
  <si>
    <t>Daño, falla u obsolescencia de la infraestructura del proceso (tuberías y manholes,  ebar, emisor)</t>
  </si>
  <si>
    <t>* Frecuencia de mantenimiento inadecuado o insuficiente. 
* Eventos naturales (avalanchas, creciente, fallas geológicas, terremoto).
* Intervención inadecuada de terceros sobre la infraestructura.
* Ingreso excesivo o acumulación de solidos gruesos (basuras, piedras, palos, material granular)
* Deterioro u obsolescencia de infraestructura y equipos 
* Error humano o impericia durante la operación
* Demoras en la toma de decisiones de la Empresa (inspecciones, desplazamiento de inversiones, modernizaciones).</t>
  </si>
  <si>
    <t>* Afectación a la continuidad del servicio
* Afectación de la reputación
* Afectación sobre las finanzas del negocio (incremento en los costos  operativos, multas, daños a terceros)
* Daños a terceros
* Afectación al ambiente</t>
  </si>
  <si>
    <t>* Plan de mantenimiento preventivo (equipos succión presión, equipos cabrestante, equipos de tracto bomba)
* Hoy se ejecuta parte del plan de inversiones (reposición de redes por parte de entes distritales EDUS y personal del negocio)</t>
  </si>
  <si>
    <t xml:space="preserve">* Mantenimiento correctivo (equipos succión presión, equipos cabrestante, equipos de tracto bomba).
* Póliza de Responsabilidad Civil Extracontractual. 
* Póliza Todo Riesgo daño infraestructura y equipos.
</t>
  </si>
  <si>
    <t>* Plan de capacitación y reentrenamiento (requerimientos de necesidades a C.H. y con proveedores).
* Plan de reposición de redes - Presupuesto 2024 - $2.124 MM.
* Mantenimiento preventivos - Presupuesto 2024 - $6.000 MM.</t>
  </si>
  <si>
    <t>Se aprobarnon en el presupuesto los  planes de manteniemiento preventivos y el Plan de reposición de redes, los cuales se encuentran en ejecución a atraves de los contratos de:
* Equipos succion presión
* Alquiler de cabrestante
* Alquiler de equipo especializado
*Alquiler de equipo tracto bomba
* Construccion y reposición de redes - POIR.</t>
  </si>
  <si>
    <t>R3_Alc</t>
  </si>
  <si>
    <t>* Riesgos laborales relacionados con manipulación del sistema (Caídas accidentales por superficies lisas o mojadas, Inhalación, inoculación o ingestión de gases tóxicos, contacto con contaminantes generados durante la operación y mantenimiento, golpes y cortes con herramientas, falta de oxígeno por trabajos en lugares confinados, accidentes durante labores de reparación o mantenimiento, impericia técnica, contacto directo con sustancias químicas, exposiciones a ruido, alergias e irritaciones cutáneas por manejo de sustancias inflamables o corrosivas, mordeduras y picaduras de animales).
* Falta o insuficiencia de elementos de protección personal.
* Uso inadecuado de los elementos de protección o de señalización en sitio de trabajo.
* Negligencia e incumplimiento de las normas por parte del personal (empleados o contratistas).
* Sobrecarga laboral afecta al clima laboral.
Situaciones de orden público o social.</t>
  </si>
  <si>
    <t xml:space="preserve">* Afectaciones a los trabajadores (muerte, lesiones, enfermedades, incapacidades)
* Afectaciones a la reputación
* Afectaciones financieras (indemnización, multas, sanciones)
</t>
  </si>
  <si>
    <t>* Capacitación a los trabajadores en los riesgos del proceso, debidos a agentes biológicos presentes en el agua
* Programa y plan de SST.
* Plan de trabajo del año en temas SST para la unidad.
* Programa de compra, inventario y entrenamiento en equipos de protección y seguridad.</t>
  </si>
  <si>
    <t xml:space="preserve">* Plan de emergencia y contigencia - PEC.
* Apoyo en capacitaciones de parte de la ARL para empleados en salud fisica, mental y bienestar 
</t>
  </si>
  <si>
    <t>* Articulación con capital humano (analisis de la salud física y mental de los empleados y tomar acciones correctivas frente a casos identificados).
* Reforzar capacitaciones a los empleados en temas de SST para la prevención.</t>
  </si>
  <si>
    <t xml:space="preserve">* Se realizan los miercoles a todo el personal en temas de SST.
* Analisis de riesgos biológicos debido a la exposición en aguas residuales se reliza de manera mensual.
</t>
  </si>
  <si>
    <t>R4_Alc</t>
  </si>
  <si>
    <t>* Sismos
* Deslizamientos
* Movimientos en masa 
* Inundaciones
* Incendios forestales
* Sequías e inviernos extremos
* Tormentas eléctricas
* Tsunamis o maremotos
* Ingreso de material sólido al sistema.</t>
  </si>
  <si>
    <t>* Daños de la infraestructura
* Afectación a la reputación
* Afectación financiera por sobrecostos por reparaciones</t>
  </si>
  <si>
    <t>* Mantenimiento preventivo (equipos succión presión, equipos cabrestante, equipos de tracto bomba).
* Plan de reposición de tapas de manhole.
* Disponibilidad de Póliza Todo Riesgo daño infraestructura y equipos.</t>
  </si>
  <si>
    <t>* Mantenimiento correctivo (equipos succión presión, equipos cabrestante, equipos de tracto bomba).
* Activar la Póliza Todo Riesgo daño infraestructura y equipos.
* Activar el Plan de contingencias y emergencias - PEC.</t>
  </si>
  <si>
    <t>* Gestionar ante el ente distrital construcción de estructuras de recolección de aguas lluvias sobre las zonas de alta topografía (cerros).
* Gestionar ante el ente distrital de un plan maestro de recolección de aguas pluviales en el distrito. 
* Gestionar el Diagnóstico y estudio patológico estructural, de la infraestructura del sistema de alcantarillado.</t>
  </si>
  <si>
    <r>
      <rPr>
        <sz val="12"/>
        <color theme="1"/>
        <rFont val="Arial"/>
        <family val="2"/>
      </rPr>
      <t xml:space="preserve">* Se envió carta a la Procuraduria Distrital y la Secretaría de Infraestrictura solicitando el mantenimiento de la infraest de agua alluvias.
* Contrato de ATESA convenio de limpieza de canales pluviales.
* Recordatoria de la construcción del PSMV.
* </t>
    </r>
    <r>
      <rPr>
        <sz val="12"/>
        <color rgb="FFFF0000"/>
        <rFont val="Arial "/>
      </rPr>
      <t xml:space="preserve">Incluir en el Plan Maestro de Ac y Al que se gestiona desde proyectos la </t>
    </r>
    <r>
      <rPr>
        <b/>
        <sz val="12"/>
        <color rgb="FFFF0000"/>
        <rFont val="Arial "/>
      </rPr>
      <t>Gestión del Diagnóstico y estudio patológico estructural, de la infraestructura del sistema de alcantarillado</t>
    </r>
    <r>
      <rPr>
        <sz val="12"/>
        <color rgb="FFFF0000"/>
        <rFont val="Arial "/>
      </rPr>
      <t>.</t>
    </r>
  </si>
  <si>
    <t>R5_Alc</t>
  </si>
  <si>
    <t>Incumplimiento normativo.</t>
  </si>
  <si>
    <t>* No se cuenta con un  PSMV (Plan de Saneamiento y Manejo de Vertimientos).
*Generación de ruido ambiental y olores cerca a comunidades.
* Incumplimiento de las obligaciones establecidas en la licencia ambiental.
* Vertimiento de aguas residuales a los cuerpos hídricos (ríos y mar).
* Desconocimiento de la regulación vigente.
* No pago de las tasas ambientales (retributiva).</t>
  </si>
  <si>
    <t xml:space="preserve">* Afectaciones financieras (multas y sanciones)
* Afectaciones a la reputación
* Afectaciones a la salud y la vida de las personas
* Afectaciones ambientales
</t>
  </si>
  <si>
    <t>* Se cuenta con funcionario a cargo del área ambiental que realiza seguimiento y control a las obligaciones normativas.
* Plan de los desarenados con equipos especializados (Gusler) las EBAR´s.
* Plan de limpieza de rejillas.
* Plan de monitoreo ambiental.
* Plan de mantenimiento electromecanico en las EBAR´s.
* Identificación de una matriz legal.
* Seguimiento y control a puntos críticos del sistema de alcantarillado.
* Asignación de rubro presupuestal en cada vigencia.</t>
  </si>
  <si>
    <t>* Reportes ante las autoridades ambientales de las situaciones presentadas en el sistema que generen vertimientos a cuerpos hídricos.
* Implementación del Plan  de Emergencia y Contingencia  - PEC.
* Plan de mantenimientos correctivos electromecanicos.
* Apoyo con equipos succión presión.
* Aplicación de enzimas catalizadoras de olores.
* Notificación al Distrito de formular un  PSMV.</t>
  </si>
  <si>
    <t>* Gestionar ante el ente distrital la formulación del PSMV.
* Seguir con la política de reporte ante las autoridades ambientales cuando se presenten situaciones que afecten el medio ambiente.
* Destinación de un rubro presupuestal para el cumplimiento de todas las obligaciones ambientales.
* Sistema de tratamiento de aguas residuales.
*  Gestionar ante el ente distrital la formulación del Plan Maestro de Acueducto y Alcantarillado.
* Articulación de SST con el área de alcantarillado o para fortalecer temas de seguridad y salud en el trabajo de los empleados. (Capacitaciones, certificaciones, certificaciones en competencias, vigilancia de sedes).
* Gestionar recursos ante los entes estatales para el fortalecimiento de la infrasestructura (Ebares, clectores y redes) de Alcantarillado en el distrito.</t>
  </si>
  <si>
    <t>* Se compró un Variador de velocidad para la EBAR ZUCA, que contribuyó a la mitigación de vertimientos en la zona sur del Alcantarillado.
* Presentar soportes de gestión ante el Distrito para la ejecución del PSMV.
* Gestión de piloto para la adquisición de un producto quimico para el tratamiento de aguas residuales.</t>
  </si>
  <si>
    <t>R6_Alc</t>
  </si>
  <si>
    <t>Desabastecimiento de insumos, materiales, equipos y servicios claves para la operación.</t>
  </si>
  <si>
    <t>* Inadecuada planeación de la contratación.
* Falta de oportunidad en la entrega de materiales e insumos.
* Problemas de orden público o social que limite el transporte.
* Incumplimiento de  proveedores.
* Dificultades en la gestión de compra y entrega de  materiales, insumos y servicios  internacionales, por parte de Compras.
* Inadecauda almacenamiento de materiales.</t>
  </si>
  <si>
    <t>* Afectaciones a la calidad del servicio
* Afectaciones a la reputación
* Incumplimiento normativo (calidad del agua)
 *Afectación financiera (reprocesos, sobrecostos)</t>
  </si>
  <si>
    <t>* Mantenimiento preventivo de equipos de las plantas electricas.
* Contratos con proveedores.</t>
  </si>
  <si>
    <t xml:space="preserve">* Pólizas de cumplimiento en contratos y medidas de apremio.
</t>
  </si>
  <si>
    <t>* Gestionar contratos/presupuesto para compras rápidas como medida de prevención en caso de desabastecimento.
* Articulación con alamacen para que exista un stock minimo de insumos y materiales claves de la operación.
* Articulación con compras y proveedores.
* Gestionar la adquisición de equipos equipos sustitutos o de respaldo para la operación.</t>
  </si>
  <si>
    <r>
      <rPr>
        <sz val="12"/>
        <color theme="1"/>
        <rFont val="Arial"/>
        <family val="2"/>
      </rPr>
      <t xml:space="preserve">*Se cuenta con caja menor de la subgerencia de acudeucto y alcantarillado, para el tema de compras rápidas para elementos e insumos no contemplados enlos contrtos.
* Se envían correos a almacen para que se cuenten con los stock mínimos.
</t>
    </r>
    <r>
      <rPr>
        <sz val="12"/>
        <color rgb="FFFF0000"/>
        <rFont val="Arial "/>
      </rPr>
      <t>* Dirección de Operaciones :  Gestionar la adquisición de equipos equipos sustitutos o de respaldo para la operación.</t>
    </r>
  </si>
  <si>
    <t>R7_Alc</t>
  </si>
  <si>
    <t>Daños  al medio ambiente. (recursos suelo, agua y aire)</t>
  </si>
  <si>
    <t>* Vertimientos sin tratar a fuentes de agua.
* Generación de ruido en la operación de la infraestructura
* Falla, colapso, obstrucción o desbordamiento de infraestructura (redes, ebar, emisario submarino, colectores.).</t>
  </si>
  <si>
    <t>* Afectaciones ambientales.
* Afectaciones a la reputación.
* Afectaciones financieras (multas, sanciones).</t>
  </si>
  <si>
    <t xml:space="preserve">* Mantenimiento preventivo de la infraestructura y equipos.
* Contratos de equipos de succión presión , equipos de tractobomba.
</t>
  </si>
  <si>
    <t>* Mantenimiento correctivo
* Activar póliza Todo Riesgo daño infraestructura y equipos y responsabilidad civil contractual.</t>
  </si>
  <si>
    <t xml:space="preserve">
* Gestionar ante el ente distrital la formulación del PSMV.
* Sistema de tratamiento de aguas residuales.
*  Gestionar ante el ente distrital la formulación del Plan Maestro de Alcantarillado.
* Ejecución del POIR para fortalecer la infraestructura del sistema de alcantarillado.
</t>
  </si>
  <si>
    <t>* Contrato de construcción y reposición de redes. Vigente actualmente.</t>
  </si>
  <si>
    <t>R8_Alc</t>
  </si>
  <si>
    <t>* Daños de la infraestructura.
* Mala ejecución de proyectos nuevos o reposición de redes.</t>
  </si>
  <si>
    <t xml:space="preserve">* Pérdidas económica por indemnizaciones o reparaciones.
* Afectacion a la reputación.
* Daños materiales a las unidades residenciales, vías y otra infraestrutura pública como privada.
*Afectación a la movilidad de los ciudadanos.
</t>
  </si>
  <si>
    <t xml:space="preserve"> * Se cuenta con mtto preventivo del sistema y sus componentes.
* Plan de reposición de redes, instalación de tapas y optimización de EBAR´s.
</t>
  </si>
  <si>
    <t>* Se cuenta con cuadrillas para realizar los mttos correctivos ante daños en el sistema.
* Se cuenta con póliza de RCE
Se tiene plan de contingencia y emergencia.</t>
  </si>
  <si>
    <t xml:space="preserve">* Priorización de puntos críticos de alcantarillado.
* Plan de mantenimiento preventivo.
* Adecuadas  interventorias  a las obras de compensación por urbanizadores.
* Adecaudas interventorias  a las obras de ejecutadas por los entes distritales..
</t>
  </si>
  <si>
    <t>* Interventorias de obrsa civiles: Es responsabilidad del área de proyectos con el acompañemiento de alcantarillado.</t>
  </si>
  <si>
    <t>R9_Alc</t>
  </si>
  <si>
    <t>* Desactualización de la información 
* Violación de la seguridad informática (hackers, intrusos)
* Multiplicidad de sistemas de información 
* Deficiencias de integridad de las bases de datos 
* Indisponibilidad de aplicaciones.
* Manualidad para en la recolección, procesamiento y almacenamiento de la información.</t>
  </si>
  <si>
    <t>* Posibles sanciones por entes  de control
* Sobrecostos o reprocesos, para levantar o recuperar la información.
* Afectación a la información.
* Afectación de la reputación.</t>
  </si>
  <si>
    <t xml:space="preserve">* Solicitud y recibo de Información certificada por medio de correo electronico interno.
</t>
  </si>
  <si>
    <t xml:space="preserve">Mantenimiento correctivo de sistemas de información
</t>
  </si>
  <si>
    <t>* Implementación de un sistema integral de procesos - ERP.</t>
  </si>
  <si>
    <t>R10_Alc</t>
  </si>
  <si>
    <t>Riesgo de orden público</t>
  </si>
  <si>
    <t>Daños de la infraestructura, maquinaria y equipos causado por actores ilegales</t>
  </si>
  <si>
    <t>Riesgo por orden público</t>
  </si>
  <si>
    <t xml:space="preserve">* Agresiones por parte de la comunidad (afectación del servicios) a funcionarios de Essmar o contratistas.
* Agresiones por parte  de grupos al margen de la ley que exigen a los contratistas pagos de extorsiones para permitir realizar los trabajos.
</t>
  </si>
  <si>
    <t>* Afectación financiera  (Costos no presupuestados por daño a instalaciones)
Inconvenientes para ejecutar las actividades del proceso  (calidad, reprogramaciones)
* Afectación a la salud física y mental de los  trabajadores
* Incremento en costos de los contratos para cubrir eventos de orden público 
* Afectacion a la calidad del servicio.</t>
  </si>
  <si>
    <t xml:space="preserve">* Implementar las estrategias de seguridad con que cuenta Essmar para trabajos en zonas con presencia de actores armados ilegales.
* Presencia de vigilancia privada a demanda.
* Presencia de policia o de autoridades locales 
</t>
  </si>
  <si>
    <t>Solitar apoyo  policivo y de gestión social</t>
  </si>
  <si>
    <r>
      <rPr>
        <b/>
        <sz val="10"/>
        <color theme="1"/>
        <rFont val="Arial Narrow"/>
        <family val="2"/>
      </rPr>
      <t xml:space="preserve">* </t>
    </r>
    <r>
      <rPr>
        <sz val="10"/>
        <color theme="1"/>
        <rFont val="Arial Narrow"/>
        <family val="2"/>
      </rPr>
      <t>Estudios de seguridad de las sedes y en el territorio donde se realizan actividades de mantenimiento.</t>
    </r>
    <r>
      <rPr>
        <b/>
        <sz val="10"/>
        <color theme="1"/>
        <rFont val="Arial Narrow"/>
        <family val="2"/>
      </rPr>
      <t xml:space="preserve">
* Capacitación al personal en tema de como actuar ente situaciones de riesgo por alteración del orden público.
* Cumplimiento de acuerdo realizados entre las comunidades y la empresa.</t>
    </r>
  </si>
  <si>
    <t>* Gestionar con C H : Capacitación al personal en tema de como actuar ente situaciones de riesgo por alteración del orden público.</t>
  </si>
  <si>
    <t>R11_Alc</t>
  </si>
  <si>
    <t xml:space="preserve">* Demoras en los tiempos de evaluación de los estudios por parte de las autoridades ambientales.
* Inadecuada gestión en los trámites.
* Solicitud de estudios adicionales por parte de la autoridad ambiental
</t>
  </si>
  <si>
    <t xml:space="preserve">Retrasos en proyectos
Sobrecostos
</t>
  </si>
  <si>
    <t>* Identificación y caracterización previa de lugares por donde pasa el proyecto,  gestión oportuna y persistente del equipo ambiental ante contratistas y autoridades
* Dimensionar tiempos legales de respuestas por parte de las entidades y calcular tiempos reales en las mismas, toda vez que normalmente las respuestas se demoran más tiempo</t>
  </si>
  <si>
    <t>Atender oportunamente las observaciones de las autoridades ambientales.</t>
  </si>
  <si>
    <t>R12_Alc</t>
  </si>
  <si>
    <t>* Daños no intencionales a la infraestructura.
* Introducción de materiales sólidos a las cámaras de inspección  (introducción de sacos de arenas a los manholes)
* Robos de tapas (delicuencia común).
* Afectación de redes por trabajos de entes distritales y/o gubernamentales (pavimentación, construcciones de canales pluviales, reposición y extención de redes, etc.).</t>
  </si>
  <si>
    <t xml:space="preserve">* Afectaciones a la continuidad del servicio.
* Afectaciones económicas para la reparación de las afectaciones.
* Afectación ambiental a la comunidad.
</t>
  </si>
  <si>
    <t xml:space="preserve">* Cuadrillas revisando la infraestructura
* Priorización de puntos críticos.
</t>
  </si>
  <si>
    <t>* Cuadrillas revisando la infraestructura
* Priorización de puntos críticos.
* Apoyo de interventoria en obras del distritales y/o gubernamentales y urbanizadores.
* Plan de reposición de tapas.
* Instalación de  equipos trasbase (tracto bombas).</t>
  </si>
  <si>
    <t xml:space="preserve">* Mejoramiento de la interventoria en las obras distritales y/o gubernamentales y urbanizadores.
* Articulación con autoridades competentes (de orden policivo y judicial) para mitigar el robo de tapas de manhole.
</t>
  </si>
  <si>
    <t>R13_Alc</t>
  </si>
  <si>
    <t>* Carencia de canales efectivos de comunicación (cantidad y calidad).
* No se cuenta con procedimientos o protocolos de interacción entre equipos.
* Cultura de trabajo en silos.
* Debilidad en la competencias y habilidades  comunicativas.
* Debilidad en la gestión del conocimiento.</t>
  </si>
  <si>
    <t xml:space="preserve">* Reprocesos.
* Afectación en la calidad de los servicios.
* Afectación al clima laboral.
* Afectación a la imagen.
</t>
  </si>
  <si>
    <t>* Comunicación por medio de grupo de whatsapp institucional para la atención de los reportes en la prestación del servicio.
* Comités semales para tocar temas generales de caso del proceso con la subgerencia.
* Comités de gerencia donde se exponen las debilidades del proceso.</t>
  </si>
  <si>
    <t>* ANS con las diferentes areas de la empresa para fortalecer la gestión.
* Articulación con Capital Humano para fortalecer las competencias en la comunicación entre los empleados.</t>
  </si>
  <si>
    <t>* ANS con las diferentes areas de la empresa para fortalecer la gestión y articulación con C.H.</t>
  </si>
  <si>
    <t>R14_Alc</t>
  </si>
  <si>
    <t>* No se cuenta con procedimientos estandarizados</t>
  </si>
  <si>
    <t xml:space="preserve">Reprocesos
Posible afectación a la calidad del servicio
</t>
  </si>
  <si>
    <t>* Se cuenta con algunos instructivos normalizados ante el SIG de la empresa.
* Se cuenta con el manual de alcantarillado ante el SIG de la empresa.</t>
  </si>
  <si>
    <t>* Actualización de los docuentos propios de los procedimientos del proceso.</t>
  </si>
  <si>
    <t>* Articulación con SIG para que se realice el  inventario de los procedimientos, instuctivos y manuales propios del área.</t>
  </si>
  <si>
    <t>R15_Alc</t>
  </si>
  <si>
    <t>* Limitación de recursos financieros.
* Interrupción del suministro eléctrico por un periodo prolongado.
* Cambios en la infraestructura de  telecomunicaciones y lineamientos de TI.
* Descargas eléctricas que afecte el sistema de comunicaciones.
* Ciberataques.
* Error humano o impericia durante labores de mantenimiento.
* Antigüedad u obsolescencia de equipos.</t>
  </si>
  <si>
    <t>* Mantenimiento preventivo y predictivo de los equipos eléctricos y de instrumentación.
* Sistema de contingencia ante fallas eléctricas (plantas diésel, circuito eléctrico redundante, UPS, sistema de dosificación de productos químicos por gravedad).</t>
  </si>
  <si>
    <t>* Mayor rubro presupuestal para la adquisición de nuevos equipos.
* Contratación de personal con las competencias adecuadas y alineadas a las necesidades del proceso.
* Capacitaciones y certificaciones en competencia adecuadas y alineadas a las necesidades del proceso.</t>
  </si>
  <si>
    <t>Negocio_Act_Comp</t>
  </si>
  <si>
    <t>R1_Act</t>
  </si>
  <si>
    <t>Financiero</t>
  </si>
  <si>
    <t>Riesgo de liquidez</t>
  </si>
  <si>
    <t>Insuficiencia de recursos financieros</t>
  </si>
  <si>
    <t>No operación del negocio.</t>
  </si>
  <si>
    <t>* La no autorización de permisos ambientales para la disposición de RCD´s.
* Falta de un plan comercial (Estratregias de ventas, publicitarias, metas de captación de clientes).
* Limitación en el funcionamiento de servicios del portafolio.</t>
  </si>
  <si>
    <t>*  Afectaciones económicas (entabilidad baja del negocio).
* Afectación reputacional.
* Pérdida de clientes.
* Clausura del negocio.</t>
  </si>
  <si>
    <t>* Gestión ante la autoridad ambiental con antelación para la consecusión de los permisos.</t>
  </si>
  <si>
    <t>* Reactivación del servicio de recolección y disposición de RCD´s, gestionando y negociando con predios que cuenten con los permisos ambientales para la disposición de RCD para que la Essmar haga uso de esos predios.
* Ampliación del portafolio de servicios, ver viabilidad de prestar el servicio de lavado y mantenimiento de albercas.
* Gestionar la consecución de los permisos para la disposición final de los RCD´s, material vegetal y otros.</t>
  </si>
  <si>
    <t xml:space="preserve">Director de Actividades Complementarias /
Subgerente de Otros Servicios. 
</t>
  </si>
  <si>
    <t>R2_Act</t>
  </si>
  <si>
    <t>Daño, falla u obsolescencia de las maquinarias y equipos.</t>
  </si>
  <si>
    <t>* Falta de mantenimientos preventivos y correctivos.
* No contar con un contrato de mantenimiento activo.
* No renovación oportuna de SOAT Y tecnomecánica.</t>
  </si>
  <si>
    <t>* Afectaciones económicas (sanciones, multas).
* Detrimento patrimonial.
* Afectación de la imagen.</t>
  </si>
  <si>
    <t>* Plan de mantenimientos preventivos.
* Cronograma de vencimiento de documentación reglamentaria dle vehículo.</t>
  </si>
  <si>
    <t>* Acciones correctivas a traves de la activación de pólizas.</t>
  </si>
  <si>
    <t>* Seguimiento y aplicación al plan de manteniento en los tiempos correctos.</t>
  </si>
  <si>
    <t>R3_Act</t>
  </si>
  <si>
    <t>* Realizar disposición final de RCD´s en lugares no autorizados por la autoridad ambiental.
* Realizar disposición de material vegetal, material inservible y material mixto en lugares no autorizados por la autoridad ambiental.</t>
  </si>
  <si>
    <t>* Gestión ante la autoridad ambiental con antelación para la consecusión de los permisos</t>
  </si>
  <si>
    <t>Negocio_Aseo</t>
  </si>
  <si>
    <t>R1_Aseo</t>
  </si>
  <si>
    <t>Insuficiencia de recurso humano para atender las distintas actividades propias del proceso de supervisión.</t>
  </si>
  <si>
    <t>* Incapacidades.
* Personal limitado para desarrollar las actividades del proceso.
* Complejidad y cambios en las actividades del proceso.
* Falta de capacitaciones y/o reentrenamiento del personal.
* Presupuesto limitado.</t>
  </si>
  <si>
    <t>* Deterioro del clima laboral
* Afectaciones a la salud de los funcionarios  (accidentes, sobrecarga de trabajo, estrés
* Afectaciones a la reputación (fallas en la adecuada supervisión).
* Afectación financiera (reprocesos, sobrecostos).
* Incumplimiento de la supervisión.</t>
  </si>
  <si>
    <t>* Programación mensual del personal de supervisión.</t>
  </si>
  <si>
    <t>* Rotación de personal para cubrimiento de novedades.
* Solicitudes de apoyo en supervisión, al prestador cuando lo requiere la operación.</t>
  </si>
  <si>
    <t>* Resideño institucional: Estudio de cargas laborales.
* Contratación de nuevos funcionarios. (5 Supervisores)
* Plan de capacitaciones en actividades de poda y corta de cesped y actualización en la normatividad de aseo.</t>
  </si>
  <si>
    <t xml:space="preserve">Director de Aseo /
Subgerente de Otros Servicios
</t>
  </si>
  <si>
    <t>R2_Aseo</t>
  </si>
  <si>
    <t>Insuficiencia de maquinarias y equipos, para atender las distintas actividades propias del proceso de supervisión.</t>
  </si>
  <si>
    <t>* Falta de procedimientos y control para el mantenimiento de equipos.
* Falta de adquisición de nuevos equipos.
* Obsolescencia.
* Falta de planeación.
* Presupuesto limitado.</t>
  </si>
  <si>
    <t>* Afectaciones a la reputación (fallas en la adecuada supervisión).
* Afectación financiera (reprocesos, sobrecostos).
* Incumplimiento de la supervisión.</t>
  </si>
  <si>
    <t>* Mantenimientos preventivos de herramientas y equipos.</t>
  </si>
  <si>
    <t>* Mantenimientos correctivos de maquinarias y equipos.</t>
  </si>
  <si>
    <t>* Adquisición de recursos tecnologico (software y telefonos móviles) para la reolección y transmisión de la información mas eficiente. 
* Adquisición de nuevas vehículos (motos), para optimizar la función de supervisión. O implementar subsidio de rodamiento.</t>
  </si>
  <si>
    <t>R3_Aseo</t>
  </si>
  <si>
    <t>Afectación por reducción de ingresos</t>
  </si>
  <si>
    <t>* Incumplimiento en el pago del 15% de la participación en la facturación mensual por parte de ATESA.</t>
  </si>
  <si>
    <t>* Afectación financiera (reprocesos, sobrecostos, pagos inoportunos a proveedores y nómina de la Essmar).</t>
  </si>
  <si>
    <t xml:space="preserve">* Se emite factura de cobro mensual al operador.
* Reuniones periódicas con operador.
</t>
  </si>
  <si>
    <t>* Efectuar acciones establecidas en el contrato de  concesión 007 de 1993.
* Procesos sancionatorios por el no pago.</t>
  </si>
  <si>
    <t xml:space="preserve">* Implementar acciones jurídicas.
* Mesas de trabajo con el operador.
* Gestionar y sentar actas de compromisos de pagos oportunos con Air-e.
</t>
  </si>
  <si>
    <t>R4_Aseo</t>
  </si>
  <si>
    <t>Incumplimiento contractual (fallas en la prestación del servicio por parte del operador).</t>
  </si>
  <si>
    <t>* Falta de inversión en la flota adscrita al servicio de aseo en la ciudad.
* Falta de personal operativo para ejecutar la operación.
* Orden público (Cierre de vías por bloqueos, protestas o manifestaciones)
* Fenómenos climáticos.</t>
  </si>
  <si>
    <t>* Afectación en los horarios y frecuencias en la prestación del servicio.
* Afectaciones a la reputación.
* Afectación ambiental y social.</t>
  </si>
  <si>
    <t>* Informe diario de la supervisión.
* Capacitaciones en la supervisión del servicio.</t>
  </si>
  <si>
    <t xml:space="preserve">* Mesas de trabajos donde se establecen compromisos con el operador.
* Procesos sancionatorios por incumplimiento del contrato de concesión. </t>
  </si>
  <si>
    <t>* Instalación de GPS en los equipos móviles de los supervisores.
* Activar las clausulas contractuales frente a las fallas en la prestación del servicio.</t>
  </si>
  <si>
    <t>R5_Aseo</t>
  </si>
  <si>
    <t>Vencimiento de licencias ambientales o agotamiento vida útil del relleno sanitario</t>
  </si>
  <si>
    <t>* Falta de seguimiento y control de las gestiones realizadas por el operdor para adquisición de autorizaciones de prórrogas de la licencia ambiental.
* Falta de trámites administrativos ante la autoridad ambiental.
* Retrasos  por parte de la autoridad ambiental.
* Ausencia de un plan de acción para garantizar la disposición final de los residuos.</t>
  </si>
  <si>
    <t xml:space="preserve">* Afectación ambiental (emergencia sanitaria).
* Afectación financiera (reprocesos, sobrecostos, sanciones).
* Afectaciones a la reputación.
</t>
  </si>
  <si>
    <t>* Mesas de trabajos donde se establecen compromisos entre las partes interesadas.
* Seguimiento y control a los estudios topograficos para medir la capacidad remanente del relleno sanitarios.
* Seguimiento a la implementación de medidas de optimización del relleno sanitario palangana por parte del operador. (Informe técnico mensual)</t>
  </si>
  <si>
    <t>* Realizar las gestiones ante la SSPD para que autorice la disposición de un relleno sanitario emergente.</t>
  </si>
  <si>
    <t>* Realizar apoyo en la gestión al operador antes las autoridades competentes.
* Articular con el distrito las gestiones requeridas para garantizar la disposición final de residuos del distrito (Nuevo relleno sanitario).</t>
  </si>
  <si>
    <t>Negocio_Alumbrado</t>
  </si>
  <si>
    <t>R1_Alum</t>
  </si>
  <si>
    <t xml:space="preserve">* Incapacidades.
* Complejidad y cambios en las actividades del proceso.
* Dificultades para acceder a capacitaciones.
* Insuficiencia del recurso humano para realizar las actividades propias de la operación.
</t>
  </si>
  <si>
    <t xml:space="preserve">* Posible afectación a la prestación del servicio.
* Deterioro del clima laboral.
* Afectaciones a la salud de los funcionarios (accidentes, sobrecarga de trabajo, estrés
* Afectaciones a la reputación
* Afectación financiera (reprocesos, sobrecostos)
</t>
  </si>
  <si>
    <t>* Redistribución de funciones.
* Apoyo con el personal del contratista de AOM (Administración Operación y Mantenimiento).</t>
  </si>
  <si>
    <t>* Estudio de cargas laborales - Resideño institucional.
* Contratación de nuevos funcionarios.</t>
  </si>
  <si>
    <t>Director de Negocio
Subgerente de Otros Servicios.</t>
  </si>
  <si>
    <t>R2_Alum</t>
  </si>
  <si>
    <t>* Desactualización de la información 
* Multiplicidad de sistemas de información 
* Deficiencias de integridad de las bases de datos 
* Indisponibilidad de aplicaciones 
* Software depende de los Bakups del contratista debido a que son los propietarios del sistema.
* Ejecución de procesos manualmente.</t>
  </si>
  <si>
    <t>* Pérdida de información.
* Inexistencia de control sobre la informaión propia del negocio.
* Afectaciones a la reputación
* Afectación financiera (reprocesos, sobrecostos).
* Incumplimiento normativo.</t>
  </si>
  <si>
    <t>* Backups con las herramientas de Microsoft Office 365.
* Validación de los Backups vs el informe periódico del contratista (calidad de la informaión).
* Validación telefónica a usuarios para garantizar la correcta atención y satisfacción del servicio por parte del operador. 
* Visitas en campo para garantizar la adecuada prestación del servicio.</t>
  </si>
  <si>
    <t>* Mesas de trabajo para la corrección de las oportunidades de mejora.
*  Visitas en campo para garantizar la aplicación de las acciones correctivas.</t>
  </si>
  <si>
    <t>Muy alto</t>
  </si>
  <si>
    <t>El proceso no definió / identificó acciones de mejora para el tratamiento efectivo de este riesgo.</t>
  </si>
  <si>
    <t>R3_Alum</t>
  </si>
  <si>
    <t xml:space="preserve">* Daños no intencionales / intencionales a la infraestructura.
* Hurtos a la infraestructura del sistema (delicuencia común).
* Afectación de la infraestructura del sistema por trabajos de terceros.
</t>
  </si>
  <si>
    <t>* Afectaciones en la prestación del servicio.
* Afectaciones económicas para la reparación de los daños (sobrecostos).
* Afectaciones a la reputación.</t>
  </si>
  <si>
    <t>* Visitas en campo para verificar el estado de la infraestructura de sistema.
* Poder de representación al equipo jurídico del contratista para el seguimiento de los siniestros.</t>
  </si>
  <si>
    <t>* Reposición de los elementos afectados.
* Diligencia de aplicación de las pólizas en favor de la Essmar.</t>
  </si>
  <si>
    <t>* Implementar mejoras técnicas para fortalecer la seguridad de la infraaestructura del sistema.
* Articulación con el distrito y prestadores para garantizar la integridad de la infraestructura en las intervensiones realizadas por terceros.</t>
  </si>
  <si>
    <t>R4_Alum</t>
  </si>
  <si>
    <t>* Insuficiencia de los procedimientos estandarizados.</t>
  </si>
  <si>
    <t>* Inventario de procedimientos necesarios para la operación del negocio.</t>
  </si>
  <si>
    <t>* Constucción de los procedimientos necesarios para la operación del negocio.</t>
  </si>
  <si>
    <t>* Estandarizar los procesos con el apoyo de SIG Essmar.</t>
  </si>
  <si>
    <t>R5_Alum</t>
  </si>
  <si>
    <t>Incumplimientos contractuales por parte del proveedor</t>
  </si>
  <si>
    <t>* Inadecuda supervisión.
* Mala calidad de los bienes y servicios suministrados por los proveedores.
* Incumplimiento normativo (RETIE Y RETILAP).
* Fallas en la continuidad del servicio de energia electrica.
* Daños en la infraestructura del comercializador.
* Intervensiones a las redes del sistema por parte de terceros.
* Afectaciones ambientales.</t>
  </si>
  <si>
    <t>* Afectaciones en la prestación del servicio.
* Afectaciones económicas.
* Afectaciones a la reputación.
* Incremento de PQR´s.</t>
  </si>
  <si>
    <t>* Supervisión del contrato.
* Validación del cumplimiento normativo.
* Verificación de fichas técnicas del bien/servicio contratado.
* Comités técnicos periódicos con el operador de red.
* Independización de los circuitos exclusivos (transformadores y redes propias del sistemas, canchas, parques y avenidas)</t>
  </si>
  <si>
    <t>* Devolución del bien/servicio.
* Activación de garantias.
* Activación de pólizas (cumplimiento y calidad).
* Notificación de las novedades al operador para implementar las acciones correctivas oportunas.</t>
  </si>
  <si>
    <t>R6_Alum</t>
  </si>
  <si>
    <t>* Recaudo no efectivo del impuesto.
* Desarticulación administrativa con los recaudadores.
* Inoportuna notificación de liquidación por parte del distrito.
* Cambio normativo.</t>
  </si>
  <si>
    <t>* Afectaciones en la prestación del servicio.
* Afectaciones económicas  por imposibilidad de cumplir con las obligaciones de la Essmar.
* Afectaciones a la reputación.</t>
  </si>
  <si>
    <t xml:space="preserve">* Constate comunicación con los entes recaudadores.
* Verificación del recaudo notificado por los entes recaudadores.
</t>
  </si>
  <si>
    <t>* Notificación al Distrito y a entes de control sobre el imcumplimiento de los recaudadores.
* Conciliación de acuerdos de transferencias con los entes recaudadores.</t>
  </si>
  <si>
    <t>* Apoyo en la gestión técnica de la cartera para la emisión de los mandamientos de pagos a los contribuyentes y recaudadores por parte del Distrito.</t>
  </si>
  <si>
    <t>Alum_7</t>
  </si>
  <si>
    <t>Fallas en la gestión de proveedores</t>
  </si>
  <si>
    <t>Confiabilidad en la operación del servicio de energía</t>
  </si>
  <si>
    <t>* Fallas en la continuidad del servicio de energia electrica.
* Daños en la infraestructura del comercializador.
* Intervensiones a las redes del sistema por parte de terceros.
* Afectaciones ambientales.</t>
  </si>
  <si>
    <t>* Afectaciones en la prestación del servicio.
* Afectaciones a la reputación.
* Incremento de PQR´s.</t>
  </si>
  <si>
    <t>* Comités técnicos periódicos con el operador de red.
* Independización de los circuitos exclusivos (transformadores y redes propias del sistemas, canchas, parques y avenidas)</t>
  </si>
  <si>
    <t>* Notificación de las novedades al operador para implementar las acciones correctivas oportunas.</t>
  </si>
  <si>
    <t>Tolerable</t>
  </si>
  <si>
    <t>Subgerencia_Comercial</t>
  </si>
  <si>
    <t>R1_Cial</t>
  </si>
  <si>
    <t>Comercial</t>
  </si>
  <si>
    <t>Riesgo Comercial</t>
  </si>
  <si>
    <t>Errores en la facturación, recepción y registro de ingresos</t>
  </si>
  <si>
    <t>Inconvenientes asociados a la facturación de acueducto y alcantarillado</t>
  </si>
  <si>
    <t>* Fallas en el proceso de lectura y critica.
* Perdida de información de la base de datos.
* Fallas en los recursos físicos, humanos y técnologicos para emitir las facturas.
* Manualidad en la ejecución de los procesos asociados.
* Limitado control de las bases de la información comercial de la Essmar ESP.
* Dependencia de un tercero para el acceso, ajuste y control de la información.
* Deficiencia del sistema de información comercial que no permita tener trazabilidad.
* Falta de cultura ciudadana.</t>
  </si>
  <si>
    <t>* Afectación economica.
* Sanciones y/o multas.</t>
  </si>
  <si>
    <t>* Se cuenta con un funcionario que realiza lecturas con base en rutas de lectura preestablecidas. 
* Se tiene un supervisor que verifica en tiempo real el cumplimiento en la toma de lecturas.
* Se realiza crítica a la lectura que llega del sistema.
* Se realiza control fotográfica de las lecturas en campo.</t>
  </si>
  <si>
    <t>*Ante lecturas con desviaciones significativas se genera una inspección en campo.
* Requerimientos de actualización al proveedor de software.</t>
  </si>
  <si>
    <t>* Elaborar plan de contingencia para el proceso de facturación. (Documento que describa el paso a paso para operar en contingencia)
* Articulación con el área de TIC´s, para garantizar que se ejecuten los backup de las bases de datos del sistema de gestión comercial suministrados por extreme y se pueda acceder y hacer uso de esta información en el momento que se requiera por parte de la Essmar.
* Adquisición y migración de un nuevo software.</t>
  </si>
  <si>
    <t>Subgerente comercial y de atención al ciudadano.</t>
  </si>
  <si>
    <t>R2_Cial</t>
  </si>
  <si>
    <t>* Deficiencia en la prestación del servicio.
* Indisponibilidad de los canales (fisicos y virtuales) para recepción de pagos.
* Cartera cuantiosa de dificíl recaudo
* Bajo índice de micromedición
* Fallas en la micromedición
* No contar con recursos suficientes para la adquisicion de medidores.
* Oposición de usuarios a la instalación del medidor.
* Malas practicas de usuarios que manipulan o retiran el medidor.
* Poca cultura de pago.
* Deficiencia del actual sistema de información comercial.
* Falta de recurso humano para realizar la gestión de cobro.
* Grandes perdidas en el sistema (ANC)</t>
  </si>
  <si>
    <t>* Insuficiencia financiera (problemas de liquidez).
* Afectación del flujo de caja.
* Quejas y reclamos.
* Incumplimiento al pago de obligaciones.</t>
  </si>
  <si>
    <t>* Se coordina, supervisa y controla el cumplimiento del plan de reposición de medidores.
* Se coordina, supervisa y controla la ejecución del plan de gestión de recuperación de cartera y recaudo.</t>
  </si>
  <si>
    <t>* Implementar acciones que garanticen el adecuado funcionamiento de los canales de pago. (supervisión diaria de funcionamiento de los pagos virtuales y de los canales físicos).
* Ejecutar el plan de instalación de micromedidores para la vigencia  2024.
* Realizar la acción de corte del servicio.
* Ejecutar acciones de cobro persuasivo y prejurídico.
* Realiza acciones de cobro coactivo.
* Proyectar viabilidad para tercerizar cartera de difícil cobro.</t>
  </si>
  <si>
    <t>R3_Cial</t>
  </si>
  <si>
    <t>Incumplimiento normativo asociado a PQR´s</t>
  </si>
  <si>
    <t>* Limitado recurso humano para atender el número de PQR´s que ingresan.
* Retrasos en la emisión de conceptos, ejecución de Ordenes de Trabajo, inspecciones y demás acciones por parte de otras áreas involucradas en el tema reclamado.
* Fallas en los sistemas técnologicos utilizados para la administración de las PQR'S
* Incumplimiento de los ANS por parte del proveedor de mensajería física y electronica.</t>
  </si>
  <si>
    <t>* Afectación de imagen corporativa.
* Configuración del silencio administrativo.
* Afectación económica.
* Afectación/malestar de los usuarios/suscriptores.</t>
  </si>
  <si>
    <t>* Alarmas del sistema para el cumplimiento de los tiempos.
* Archivo de respaldo en excel de PQR'S
* Personal alterno capacitado para apoyar la atención de PQR'S</t>
  </si>
  <si>
    <t>* Activar protocolo de silencio administrativo.</t>
  </si>
  <si>
    <t>* Firmar ANS con las áreas encargadas de ejecutar las OT.
* Capacitación continua al equipo encargado del proceso.
* Requerimientos de actualización para optimización del software existente.</t>
  </si>
  <si>
    <t>Profesional universitario 
responsable del proceso.
Subgerente comercial.</t>
  </si>
  <si>
    <t>R4_Cial</t>
  </si>
  <si>
    <t>Conflicto sociopolítico por altas expectativas de los grupos de interés</t>
  </si>
  <si>
    <t>Afectación por inconvenientes en la gestión del servicio al ciudadano.</t>
  </si>
  <si>
    <t>* Inadecuada asesoría brindada a la comunidad.
* Incumplimiento de compromisos pactados con los grupos de interes.
* Inadecuada interacción entre distintas áreas involucradas en el proceso.</t>
  </si>
  <si>
    <t>* Afectación de imagen corporativa
* Incremento de PQR'S
* Alteración del orden público.
* Afectación economica.</t>
  </si>
  <si>
    <t>* Control y seguimiento a los compromisos pactados con la comunidad.
* Capacitación a los funcionarios de servicio al ciudadano.</t>
  </si>
  <si>
    <t>* Retroalimentación a funcionarios sobre las debilidades detectadas y compromisos de mejora.</t>
  </si>
  <si>
    <t>* Capacitación continua al equipo encargado del proceso.
* Estructurar plan integral de gestión de social a comunidades.
* Matriz de seguimiento y control a compromisos pactados con la comunidad.</t>
  </si>
  <si>
    <t>R5_Cial</t>
  </si>
  <si>
    <t>Dificultad para desarrollar las actividades de la operación comercial (suspensión, corte y reconexión)</t>
  </si>
  <si>
    <t xml:space="preserve">* Materiales, herramientas y equipos menores insuficientes para la ejecución de las actividades.
* Limitación de vehiculos para la logistica operativa comercial.
* Insuficiencia de recurso humano.
* Imposibilidades técnicas.
* Fallas en la prestación del servicio.
* Fallas en los recursos físicos, humanos y técnologicos para programación de la operación comercial.
</t>
  </si>
  <si>
    <t>* Afectación de imagen corporativa
* Alteración del orden público.
* Afectación economica.</t>
  </si>
  <si>
    <t xml:space="preserve">* Se cuenta con stock de herramientas y materiales menores (uniones, tubos pvc, dispositivos de suspención).
* Priorización y segmentación de la gestión operativa comercial.
* Analisis detallado de las actividades de suspensión , corte y reconexión teniendo en cuenta las particularidades de cada suscriptor. </t>
  </si>
  <si>
    <t>* Contratar un proveedor de suministro.
* Gestionar para asignar a la subgerencia comercial los medios de transportes idoneos para la logistica de la operación comercial.
* Fortalecer el recurso humano contratando 15 operarios.
* Proyectar viabilidad para tercerizar cartera de difícil cobro.
* Piloto de medidor para lectura y suspensión remota.</t>
  </si>
  <si>
    <t>CRITERIOS DE VALORACIÓN DE PROBABILIDAD</t>
  </si>
  <si>
    <t>Valor</t>
  </si>
  <si>
    <t>Clasificación</t>
  </si>
  <si>
    <t>Probabilidad estadística</t>
  </si>
  <si>
    <t>Descripción</t>
  </si>
  <si>
    <t>Frecuencia</t>
  </si>
  <si>
    <t>Mayor del 84%</t>
  </si>
  <si>
    <t>El evento ocurre permanentemente</t>
  </si>
  <si>
    <t>Más de 10 veces al año.</t>
  </si>
  <si>
    <t>50.1% - 84%</t>
  </si>
  <si>
    <t>El evento se presenta con cierta regularidad. Ocurre muchas veces</t>
  </si>
  <si>
    <t>Entre 1 vez y 10 veces al año.</t>
  </si>
  <si>
    <t>16.1% - 50%</t>
  </si>
  <si>
    <t>Evento que se presenta en forma esporádica. Ocurre varias veces.</t>
  </si>
  <si>
    <t>Entre una 1 vez y 5 veces al año.</t>
  </si>
  <si>
    <t>2.1% - 16%</t>
  </si>
  <si>
    <t xml:space="preserve">Evento no habitual. Poco frecuente </t>
  </si>
  <si>
    <t>Una vez en los últimos 5 años.</t>
  </si>
  <si>
    <t>Muy baja</t>
  </si>
  <si>
    <t>Menor o igual al 2%</t>
  </si>
  <si>
    <t>Evento que ocurre en forma excepcional. Muy dificil que ocurra</t>
  </si>
  <si>
    <t>Una vez en los últimos 10 años.</t>
  </si>
  <si>
    <t>Valor del proyecto / VPN</t>
  </si>
  <si>
    <t>Tiempo estimado</t>
  </si>
  <si>
    <t>Parametros sugeridos para costo/recurso financiero</t>
  </si>
  <si>
    <t>Criterios</t>
  </si>
  <si>
    <t>Evaluación</t>
  </si>
  <si>
    <t>Costo</t>
  </si>
  <si>
    <t xml:space="preserve">mínimo </t>
  </si>
  <si>
    <t>maxímo</t>
  </si>
  <si>
    <t>Mínima</t>
  </si>
  <si>
    <t>Parametros sugeridos para tiempo</t>
  </si>
  <si>
    <t>CRITERIOS DE VALORACIÓN DE LAS CONSECUENCIAS</t>
  </si>
  <si>
    <t>Costo/ Recurso Financiero</t>
  </si>
  <si>
    <t>Salud personas</t>
  </si>
  <si>
    <t>Imagen / Reputación</t>
  </si>
  <si>
    <t>* Muerte o invalidez mínimo de una (1) persona sea funcionario, contratista, visitante o miembro de la comunidad.
* Secuestro mínimo de una (1) persona sea funcionario, contratista o visitante.</t>
  </si>
  <si>
    <t>* Intensidad total: Cuando el cambio del aspecto ambiental es superior al 80% o se destruye o cambia totalmente.
* Extensión crítica: Cuando el impacto se produce en un lugar crucial o importante (áreas protegidas, captaciones de agua para consumo humano, zonas de retiro, entre otros.).
* Momento crítico: Circunstancia que hace critica la manifestación del impacto.
* Persistencia o duración: Permanente y constante (superior a 7 años).
Recuperabilidad (irrecuperable): Alteración imposible de reparar en su totalidad por actividades humanas. 
* Evolución muy lenta. Si este tiempo es mayor a 24 meses.</t>
  </si>
  <si>
    <t>Período de afectación mayor a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</si>
  <si>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Pérdidas anatómicas o funcionales que se presenten por lo menos en un (1) funcionario, contratista o miembro de la comunidad.</t>
  </si>
  <si>
    <t>* Intensidad muy alta: Cambios del aspecto ambiental entre el 61% y el 80%.
* Extensión total: Efecto generalizado sobre todo el área (100%).
* Momento inmediato.Tiempo nulo.
Persistencia o duración. Pertinaz o persistente entre 4 y 6 años. 
* Recuperabilidad a largo plazo. Entre 7 a 12 años. 
* Evolución lenta. Si este tiempo está entre 18 y 24 meses.</t>
  </si>
  <si>
    <t>* La ocurrencia del evento genera un deterioro en varios indicadores de gestión de compromiso internos y externos del proceso hasta un nivel de alarma, ocasionando algunos incumplimientos de compromisos legales, comerciales y contractuales del negocio con los grupos de interés involucrados; igualmente se presentan algunas desviaciones en la calidad del producto / Servicio prestado que pueden conllevar la interrupción del proceso para su solución.</t>
  </si>
  <si>
    <t>Periodo de afectación entre tres (3) semanas y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</si>
  <si>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xml:space="preserve">* Lesiones con incapacidad mayor a 30 días de por lo menos  una (1) persona sea funcionario o  contratista.
* Lesiones con incapacidad para mínimo un miembro de la comunidad. </t>
  </si>
  <si>
    <t>* Se generan reacciones de alcance e impacto medio de acuerdo a las métricas del monitoreo de redes (media relevencia del autor que publica y entre 500 y 1.000 menciones) en la comunidad, clientes y usuarios a través de redes sociales  por temas asociados a calidad de productos y servicios,  responsabilidad ambiental y social, así como transparencia y apertura en la información.
* Se presenta difusión masiva en medios regionales.</t>
  </si>
  <si>
    <t>* Intensidad alta: Cambios del aspecto ambiental entre el 41% y el 60%.
* Extensión amplia o extensa: Efecto sobre áreas intermedias entre el 51 % y el 80% el área. Momento corto plazo: Inferior a un año.
* Persistencia o duración: Temporal o transitorio  entre 1 y 3 años. 
Recuperabilidad a mediano plazo entre 2 a 6 años. 
* Evolución media: Si este tiempo está entre 12 y 18 meses.</t>
  </si>
  <si>
    <t xml:space="preserve">* La ocurrencia del evento genera un deterioro en algunos indicadores de gestión de compromiso interno del proceso, los cuales pueden ser corregidos con algunas modificaciones en el proceso e incluso puede llegarse a generar algunos cambios en el producto / servicio prestado sin consecuencias de tipo legal, operativo, comercial o contractual.
</t>
  </si>
  <si>
    <t>Periodo de afectación entre diez (10) días y tres (3) semanas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</si>
  <si>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Lesiones con incapacidad hasta 30 días de por lo menos  una (1) persona sea funcionario o  contratista.</t>
  </si>
  <si>
    <t>* Se generan reacciones de alcance e impacto bajo de acuerdo a las métricas del monitoreo de redes (baja relevencia del autor que publica y menos de 200 menciones) en la comunidad, clientes y usuarios a través de redes sociales  por temas asociados a calidad de productos y servicios,  responsabilidad ambiental y social, así como transparencia y apertura en la información.
* Se presenta difusión masiva en medios locales.</t>
  </si>
  <si>
    <t>* Intensidad media: Cambios del aspecto ambiental entre el 21% y el 40%.
Extensión parcial. No admite una ubicación precisa dentro del entorno proyectado (menores al 50%).
* Momento medio plazo. Entre 1 y 10 años.
Persistencia o duración momentáneo. Inferior a un año.
Recuperabilidad a corto plazo. Inferior a un año. 
* Evolución rápida. Si este tiempo está entre 1 y 12 meses.</t>
  </si>
  <si>
    <t>* La ocurrencia del evento genera un deterioro en algunos indicadores de gestión de compromiso interno del proceso, los cuales pueden ser corregidos de forma inmediata y no se generan cambios en el producto / servicio prestado.</t>
  </si>
  <si>
    <t>Periodo de afectación, entre tres (3) días y diez (10)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</si>
  <si>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Lesiones sin incapacidad.</t>
  </si>
  <si>
    <t>* Se presentan comentarios desfavorables directamente a las personas responsables de los proyectos o la operación en la zona de influencia. La confianza por parte grupo de interés y líderes de opinión se recupera rápidamente con las medidas implementadas frente a los comentarios.</t>
  </si>
  <si>
    <t>* Intensidad baja o mínima. Cambios casi imperceptibles del aspecto ambiental (inferior al 20%).
* Extensión puntual. Efecto localizado. 
Momento largo plazo. Superior a 11 años.
Persistencia o duración fugaz o efímera. Cuando cesa la actividad cesa la manifestación.
* Recuperabilidad de manera inmediata. 
Evolución muy rápida. Cuando el impacto alcanza sus máximas consecuencias en un tiempo menor a 1 mes después de su inicio.</t>
  </si>
  <si>
    <t xml:space="preserve">* La ocurrencia del evento no presenta alertas de incumplimientos en los indicadores de gestión, como tampoco se generan desviaciones en la calidad del Producto / Servicio prestado.
</t>
  </si>
  <si>
    <t>Periodo de afectación menor a tres (3)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</si>
  <si>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CONSECUENCIA</t>
  </si>
  <si>
    <t>PROBABILIDAD</t>
  </si>
  <si>
    <t xml:space="preserve">Mayor </t>
  </si>
  <si>
    <t>Extremo</t>
  </si>
  <si>
    <t>Aceptable</t>
  </si>
  <si>
    <t>Total riesgos</t>
  </si>
  <si>
    <t>Inicial</t>
  </si>
  <si>
    <t>Indice de riesgos</t>
  </si>
  <si>
    <t>Cantidad de riesgos</t>
  </si>
  <si>
    <t>Promedio de los controles</t>
  </si>
  <si>
    <t>NIVELES DE RIESGO</t>
  </si>
  <si>
    <t>32-80</t>
  </si>
  <si>
    <t xml:space="preserve">Riesgos de máxima prioridad; se requiere de acciones inmediatas. Deben ponerse en conocimiento del responsable del riesgo. Para medidas de tratamiento que impliquen inversión económica, se sugiere realizar estudios de Costo-Beneficio. Se debe realizar seguimiento continuo a este tipo de riesgos. </t>
  </si>
  <si>
    <t>16-24</t>
  </si>
  <si>
    <t>Riesgos de alta prioridad; se requiere de acciones a corto plazo. Deben ponerse en conocimiento del responsable del riesgo. Para medidas de tratamiento que impliquen inversión económica, se sugiere realizar estudios de Costo-Beneficio. Se debe realizar seguimiento periódico a este tipo de riesgos.</t>
  </si>
  <si>
    <t>5-12</t>
  </si>
  <si>
    <t>Riesgos de prioridad moderada, se requiere de acciones a mediano plazo. Deben ponerse en conocimiento del responsable del riesgo. Se debe realizar seguimiento periódico a este tipo de riesgos.</t>
  </si>
  <si>
    <t>1-4</t>
  </si>
  <si>
    <t>Riesgos de baja prioridad; no son necesarias acciones adicionales.</t>
  </si>
  <si>
    <t>ESCALA DE EVALUACIÓN</t>
  </si>
  <si>
    <t xml:space="preserve">Alto </t>
  </si>
  <si>
    <t>Muy Alto</t>
  </si>
  <si>
    <t>Límites para las franjas de colores en la gráfica (no modificar)</t>
  </si>
  <si>
    <t>Nombre del control</t>
  </si>
  <si>
    <t>Evidencia</t>
  </si>
  <si>
    <t>Frecuencia de aplicación</t>
  </si>
  <si>
    <t>Responsable de aplicación</t>
  </si>
  <si>
    <t>Descripción del control</t>
  </si>
  <si>
    <t>R1_JUR</t>
  </si>
  <si>
    <t>* El (a) jefe de jurídica y contratación. lidera el grupo primero cada semana para revisar los casos y definir acciones de mejora. y queda como evidencia en un acta de reunión.</t>
  </si>
  <si>
    <t>Acta de reunión</t>
  </si>
  <si>
    <t>Semanal</t>
  </si>
  <si>
    <t>Jefe de oficina asesora jurídica y de contratación</t>
  </si>
  <si>
    <t>*Existe comité asesor de contratación el cual se encarga de revisar los procesos presentados para que se revise el tema técnico, administrativo y financiero y emite recomendaciones al competente.</t>
  </si>
  <si>
    <t>*Existe un equipo evaluador por parte del gerente a traves de resolución (Funcionarios de las áreas técnicas, finanieras y jurídicas), para la toma de decisiones.</t>
  </si>
  <si>
    <t>*Cumplimiento estricto del manual de contratación de la Essmar ESP. (Carpeta de los contratos con todos los soportes requeridos por el proceso)</t>
  </si>
  <si>
    <t>R2_JUR</t>
  </si>
  <si>
    <t>* Se realizareuniones de grupo primario cada semana para revisar los casos y definir acciones de mejora.</t>
  </si>
  <si>
    <t>* Se convoca al Comite de conciliación para la revisión de los procesos en contra de la entidad y realizan evaluación del curso de los procesos.</t>
  </si>
  <si>
    <t>* Se diligencia en el archivo en onedrive "curso del proceso judicial", en el cual se detalla la trazabilidad de cada proceso que cursan en contra de la entidad.</t>
  </si>
  <si>
    <t>R3_JUR</t>
  </si>
  <si>
    <t>* Cuadro de control procesos contractuales con la trazabilidad de la documentación pendiente por cargar.</t>
  </si>
  <si>
    <t>* Verificación de los documentos soportes de acuerdo a lo establecido en el manual.</t>
  </si>
  <si>
    <t>Definir los actuales controles correctivos SI EXISTEN / SI APLICAN DE LO CONTRARIO DEJAR EN BLANCO.</t>
  </si>
  <si>
    <t>ACU_3</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</si>
  <si>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</si>
  <si>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</si>
  <si>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del agua a la salida de la planta.</t>
  </si>
  <si>
    <t>* Revisión diario de las tuberías de aducción para la detección de posibles fugas.</t>
  </si>
  <si>
    <t>* Comunicación constante con los líderes y juntas de acción comunal que se abastecen de agua cruda.</t>
  </si>
  <si>
    <t>ACU_4</t>
  </si>
  <si>
    <t>* Extensión de la jornada laboral para cubrir el personal faltante.</t>
  </si>
  <si>
    <t>* Dimensionamiento del personal.</t>
  </si>
  <si>
    <t>ACU_5</t>
  </si>
  <si>
    <t>* Control de ingreso a las instalaciones y de acceso a infraestructura.</t>
  </si>
  <si>
    <t>* Supervisión en las plantas de las variables de caudal y presión de entrada y salida, así como las señales de calidad del agua.</t>
  </si>
  <si>
    <t>* Plan de mantenimiento preventivo</t>
  </si>
  <si>
    <t>* Programa de lavado de estructuras y tanques</t>
  </si>
  <si>
    <t>* Adquisición de materiales y equipos apropiados (calidad, durabilidad, compatibilidad) para uso en sistemas de cloro y sustancias peligrosas y/o explosivas)</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</si>
  <si>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</si>
  <si>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</si>
  <si>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en planta.</t>
  </si>
  <si>
    <t>* Medición de parametro de calidad de los insumos recibidos para la potabilización.</t>
  </si>
  <si>
    <t>* Capacitaciones al personal de los procedimientos.</t>
  </si>
  <si>
    <t>* Creación y/o actualización de los manuales y procedimientos.</t>
  </si>
  <si>
    <t>ACU_6</t>
  </si>
  <si>
    <t xml:space="preserve">* Se tiene ingreso restringido a las instalaciones y la infraestructura </t>
  </si>
  <si>
    <t>* Plan de capacitación y reentrenamiento.</t>
  </si>
  <si>
    <t>* Plan de mantenimiento preventivo.</t>
  </si>
  <si>
    <t>* Hoy se ejecuta parte del plan de inversiones, para la mejora de a infraestructura.</t>
  </si>
  <si>
    <t>* Reposición de tramos de tuberia de aducción.</t>
  </si>
  <si>
    <t>ACU_7</t>
  </si>
  <si>
    <t>* Capacitación a los trabajadores en los riesgos del proceso y el funcionamiento de los equipos utilizados para el proceso de potabilización y debidos a agentes biológicos presentes en el agua</t>
  </si>
  <si>
    <t>* Programa y manual de SST. Plan de trabajo del año en temas SST para la unidad.</t>
  </si>
  <si>
    <t>* Programa de compra, inventario y entrenamiento en equipos de protección y seguridad</t>
  </si>
  <si>
    <t>* Plan de mantenimiento preventivo de los equipos eléctricos, mecánicos, hidráulicos, neumáticos y de instrumentación.</t>
  </si>
  <si>
    <t>* Cumplimiento de la normatividad vigente para transporte de sustancias peligrosas (Dec 1496 de 2018, Decreto 1609 del 31 de julio de 2002)</t>
  </si>
  <si>
    <t>* Instructivo para el montaje de contenedores de cloro.</t>
  </si>
  <si>
    <t>* Instructivo para el manejo de equipos de cloro.</t>
  </si>
  <si>
    <t>ACU_8</t>
  </si>
  <si>
    <t>* Recorridos periódicos a la infraestructura del proceso.</t>
  </si>
  <si>
    <t>* Instructivo de supervisión de cuencas y atención de eventos en fuentes abastecedoras.</t>
  </si>
  <si>
    <t>* Plan de mantenimientos preventivos.</t>
  </si>
  <si>
    <t>* Se cuenta con plantas electricas de energía.</t>
  </si>
  <si>
    <t>ACU_9</t>
  </si>
  <si>
    <t>* Monitoreo de parámetros de interes  antes de captación,  despues de captación y en planta.</t>
  </si>
  <si>
    <t>* Mantenimiento preventivo de los equipos eléctricos y de instrumentación (Verificación metrológica de los equipos).</t>
  </si>
  <si>
    <t>* Participación en las mesas de concesiones de agua</t>
  </si>
  <si>
    <t>* Se cuenta con manuales de operación, guías e instructivos para cada sistema de tratamiento de agua potable.</t>
  </si>
  <si>
    <t>* Ejecución del plan de capacitación y reentrenamiento</t>
  </si>
  <si>
    <t>* Se tiene acceso restringido a las instalaciones y la infraestructura (restricciòn al cuarto de control, control por anillos).</t>
  </si>
  <si>
    <t>* Plan de mantenimiento preventivo (depósitos, hidrantes, purgas y puntos de muestreo).</t>
  </si>
  <si>
    <t>* Monitoreo de parametros fisico quimicos y microbiologicos de acuerdo a al normativo.</t>
  </si>
  <si>
    <t>* Medición de caudal de las fuentes de abastecimiento.</t>
  </si>
  <si>
    <t>* Equipos de medición en linea para las PTAPs.</t>
  </si>
  <si>
    <t>* Matriz de cumplimiento legal.</t>
  </si>
  <si>
    <t>* Identificación de fechas de renovación de conseciones.</t>
  </si>
  <si>
    <t>* Solicitud, análisis y ajustes de la información para reporte y cargue oportuno a los entes de vigilancia y control (SUI, SIGOP)</t>
  </si>
  <si>
    <t>ACU_10</t>
  </si>
  <si>
    <t>* Mantenimiento preventivo y predictivo de los equipos eléctricos y de instrumentación.</t>
  </si>
  <si>
    <t>* Sistema de contingencia ante fallas eléctricas (plantas diésel, circuito eléctrico redundante, UPS, sistema de dosificación de productos químicos por gravedad).</t>
  </si>
  <si>
    <t>ACU_11</t>
  </si>
  <si>
    <t>* Manejo de inventario de insumos en almacenamiento local de las PTAP y generación de alertas por bajo nivel de existencia.</t>
  </si>
  <si>
    <t>* Proyección y control de demanda del servicio y consumo de insumos químicos.</t>
  </si>
  <si>
    <t>* Se tiene plan de compras.</t>
  </si>
  <si>
    <t>* Se tienen contratos vigentes para los suministros y mantenimientos preventivos.</t>
  </si>
  <si>
    <t>ACU_12</t>
  </si>
  <si>
    <t>* Mantenimiento preventivo de la infraestructura y equipos</t>
  </si>
  <si>
    <t>* Monitoreo de aforo de caudales para generar alarmas de cara a la autoridad</t>
  </si>
  <si>
    <t>* Medición de caudal cada hora a la entrada de la planta</t>
  </si>
  <si>
    <t>* Cumplimiento de la normatividad vigente para transporte de sustancias peligrosas (Dec 1496 de 2018, Decreto 1609  del 31 de julio de 2002)</t>
  </si>
  <si>
    <t>* Estructuras de contención (diques) en el almacenamiento de insumos químicos líquidos, sistemas de preparación de insumos químicos, almacenamiento de combustibles</t>
  </si>
  <si>
    <t>* Monitoreo de parámetros fisicoquímicos en corrientes de descarga de proceso de potabilización y en la salida de sistemas de tratamiento de estos lodos de las plantas</t>
  </si>
  <si>
    <t>* Pago de tasas ambientales (uso de agua).</t>
  </si>
  <si>
    <t>ACU_13</t>
  </si>
  <si>
    <t>* Se cuenta con mantenimiento preventivo del sistema y sus componentes.</t>
  </si>
  <si>
    <t>* Se realizan inspecciones para determinar el estado de las tuberias.</t>
  </si>
  <si>
    <t>* Comunicación con las comunidades para informar oportunamentes trabajos por parte de la empresa.</t>
  </si>
  <si>
    <t>ACU_14</t>
  </si>
  <si>
    <t>* Implementación de procedimiento de uso de las plataformas establecidas para el registro de la información.</t>
  </si>
  <si>
    <t>* Formatos impresos de registro de información (laboratorio de calidad de agua, potabilización, registros de continuidad, presión, actas de visitas y OT).</t>
  </si>
  <si>
    <t>ACU_15</t>
  </si>
  <si>
    <t xml:space="preserve">* Implementar las estrategias de seguridad con que cuenta Essmar para trabajos en zonas con presencia de actores armados ilegales </t>
  </si>
  <si>
    <t>* Presencia de vigilancia privada a demanda</t>
  </si>
  <si>
    <t xml:space="preserve">* Presencia de policia o de autoridades locales </t>
  </si>
  <si>
    <t>* Capacitación al personal en tema de riesgo público</t>
  </si>
  <si>
    <t>* Socialización de actividades a atraves de  los canales de comunicación existentes con líderes comunales.</t>
  </si>
  <si>
    <t>* Mantenimientos preventivos a la infraestructura para mitigar las fallas de la misma.</t>
  </si>
  <si>
    <t>ACU_16</t>
  </si>
  <si>
    <t>* Dimensionar tiempos legales de respuestas por parte de las entidades y calcular tiempos reales en las mismas, toda vez que normalmente las respuestas se demoran más tiempo.</t>
  </si>
  <si>
    <t>* Asignación de un rubro presupuestal para los trámites ambientales.</t>
  </si>
  <si>
    <t>ACU_17</t>
  </si>
  <si>
    <t>* Contrato de vigilancia en las EBAP y de las PTAP.</t>
  </si>
  <si>
    <t>* Ruta de revisión de la infraestructura del sistema de acueducto</t>
  </si>
  <si>
    <t>* Socialización de las posibles afetaciones con diferentes comnunidades donde se encuentra la infraestructura de acueducto.</t>
  </si>
  <si>
    <t>ACU_18</t>
  </si>
  <si>
    <t>* Notificacion correo electronico y telefonica</t>
  </si>
  <si>
    <t>* Comites tecnicos interdisciplinarios</t>
  </si>
  <si>
    <t>* Atencion de los requerimientos de las diferentes áreas.</t>
  </si>
  <si>
    <t>* Fortalecimiento de conocimientos tecnicos a otras áreas.</t>
  </si>
  <si>
    <t>ACU_1</t>
  </si>
  <si>
    <t>* Se realizan los mantenimientos correctivos por parte del proveedor.</t>
  </si>
  <si>
    <t>* Se realizar la desinfección con hipoclorito de sodio (NaClO) para no parar la operación.</t>
  </si>
  <si>
    <t>ACU_2</t>
  </si>
  <si>
    <t>* Notificación a la autoridad ambiental de la posible afectación de la fuente hídrica.</t>
  </si>
  <si>
    <t>* Activación del PEC.</t>
  </si>
  <si>
    <t>* Planes de Contingencia.</t>
  </si>
  <si>
    <t>* Sistema contra incendios en algunas plantas y sistemas de detección en otras (red de hidrantes y extintores).</t>
  </si>
  <si>
    <t>* Mantenimiento correctivo (incluye lavado de infraestructura de Captación  y Potabilización).</t>
  </si>
  <si>
    <t>* El operador de planta da la alarma a Operación cuando se disminuye el agua a entregar</t>
  </si>
  <si>
    <t>* Control de abastecimiento a comunidades de agua cruda.</t>
  </si>
  <si>
    <t>* Corrección de fugas sobre líneas de aducción.</t>
  </si>
  <si>
    <t>* Sistema alternativo de generación de energía.</t>
  </si>
  <si>
    <t>* Rotación del personal operativo (de toda la subgerencia de acueducto para atender contingencias).</t>
  </si>
  <si>
    <t>* Plan de mantenimiento correctivo.</t>
  </si>
  <si>
    <t>* Mantenimiento correctivo</t>
  </si>
  <si>
    <t>* Póliza de Responsabilidad Civil Extracontractual.</t>
  </si>
  <si>
    <t>* Póliza Todo Riesgo daño infraestructura y equipos.</t>
  </si>
  <si>
    <t>* Manuales operativos de las plantas (actividades durante contingencia)</t>
  </si>
  <si>
    <t>* Plan local de emergencia</t>
  </si>
  <si>
    <t xml:space="preserve">* Apoyo en capacitaciones de parte de la ARL para empleados en salud fisica, mental y bienestar </t>
  </si>
  <si>
    <t>* Plan de Emergencia Contingencia: Instructivo para la atención de fugas de cloro.</t>
  </si>
  <si>
    <t>* Adquisición de nuevos equipos mecanicos especializados de trabajo.</t>
  </si>
  <si>
    <t>* Acciones correctivas sobre la infraestructura del sistema.</t>
  </si>
  <si>
    <t>* Plan de emergencia y contingencia para Operación de la infraestructura en casos de eventos naturales.</t>
  </si>
  <si>
    <t>* Póliza Todo Riesgo daño infraestructura y equipos</t>
  </si>
  <si>
    <t>* Procedimientos especificos para la operación de procesos de potabilización.</t>
  </si>
  <si>
    <t>* Activación de protocolos de actuación del Plan de Emergencia y Contingencia.</t>
  </si>
  <si>
    <t>* Cuadrillas de mantenimientos correctivos para casos puntuales de viviendas sin agua.</t>
  </si>
  <si>
    <t>* Implementación de operativos de distribuición en la APS.</t>
  </si>
  <si>
    <t>* Implementación de plan de perdidas Técnicas y  comerciales.</t>
  </si>
  <si>
    <t>* Actualización contante en temas normativos y legales aplicables al sector.</t>
  </si>
  <si>
    <t>* Solicitud de reversión de información  reportada con errores, a los entes de vigilancia y control.</t>
  </si>
  <si>
    <t>* Movimiento de inventarios entre plantas y compras inmediatas</t>
  </si>
  <si>
    <t>* Pólizas de cumplimiento en contratos</t>
  </si>
  <si>
    <t>* Traslados de equipos entre sistemas compatibles.</t>
  </si>
  <si>
    <t>* Póliza Todo Riesgo daño infraestructura y  equipos</t>
  </si>
  <si>
    <t>* Protocolos de actuación del Plan de Contingencia y Emergencias.</t>
  </si>
  <si>
    <t>* Se cuenta con cuadrillas para realizar los mttos correctivos ante daños en el sistema.</t>
  </si>
  <si>
    <t>* Se cuenta con póliza de RCE</t>
  </si>
  <si>
    <t>* Se tiene plan de contingencia y emergencia</t>
  </si>
  <si>
    <t>* Se cuenta con maquinaria especializada para la reparación de daños.</t>
  </si>
  <si>
    <t>* Verificación y corrección de la calidad de la información.</t>
  </si>
  <si>
    <t>* Sensibilización, conciliación y acompañamiento del área técnica y social con la comunidad para la atención de sus solicitudes.</t>
  </si>
  <si>
    <t>* Brigadas de acciones correctivas sobre el sistema con las autoridades competentes.</t>
  </si>
  <si>
    <t>* Disposición de material para reposición de los componentes afectados.</t>
  </si>
  <si>
    <t>* Comunicación con las autoridades competentes para el reporte de hurtos.</t>
  </si>
  <si>
    <t>*Comunicación con lideres para la sencibilizacón de la comunidad.</t>
  </si>
  <si>
    <t>CONTROLES</t>
  </si>
  <si>
    <t>Criterios del Nivel de los Controles</t>
  </si>
  <si>
    <t>Atributos de los controles</t>
  </si>
  <si>
    <t>Muy Bajo</t>
  </si>
  <si>
    <t>Atributos</t>
  </si>
  <si>
    <t>El control se ejecuta de forma manual, su frecuencia de aplicación es esporádica, no hay responsable asignado y está sin documentar en sus componentes y/o su aplicación.</t>
  </si>
  <si>
    <t>Hacen referencia a las características de diseño y operación del control, y de su desarrollo y madurez.</t>
  </si>
  <si>
    <t>·         Los controles no cumplen ningún tipo de normativa</t>
  </si>
  <si>
    <t>Efectividad</t>
  </si>
  <si>
    <t>Hace referencia a la suficiencia del control para actuar sobre el riesgo, a partir de su aplicabilidad, cobertura y funcionalidad.</t>
  </si>
  <si>
    <t>·         No se presta ninguna atención al riesgo</t>
  </si>
  <si>
    <t>Eficacia</t>
  </si>
  <si>
    <t>Hace referencia a la capacidad del control para reducir la probabilidad de materialización del evento o mitigar sus consecuencias.</t>
  </si>
  <si>
    <t>·         Confiabilidad: &lt; 30%</t>
  </si>
  <si>
    <t>Efectividad muy deficiente</t>
  </si>
  <si>
    <t>Eficacia muy deficiente</t>
  </si>
  <si>
    <t>El control se ejecuta de forma manual o semiautomática,  su frecuencia de aplicación es esporádica o periódica, hay responsable asignado sin formalizar y está deficientemente documentado en sus componentes y/o su aplicación.</t>
  </si>
  <si>
    <t xml:space="preserve">·         Los controles  cumplen parcialmente requerimientos normativos mínimos </t>
  </si>
  <si>
    <t>·         Atención baja al riesgo</t>
  </si>
  <si>
    <t>·         Confiabilidad: [30% - 50%)</t>
  </si>
  <si>
    <t>Efectividad deficiente</t>
  </si>
  <si>
    <t>Eficacia deficiente</t>
  </si>
  <si>
    <t>El control se ejecuta de forma semiautomática, su frecuencia de aplicación es periódica, hay responsable asignado sin formalizar y está parcialmente documentado en sus componentes y/o su aplicación.</t>
  </si>
  <si>
    <t>·         Los controles cumplen requerimientos normativos mínimos</t>
  </si>
  <si>
    <t>·         Atención moderada al riesgo</t>
  </si>
  <si>
    <t>·         Confiabilidad: [ 50% - 70%)</t>
  </si>
  <si>
    <t>Efectividad moderada</t>
  </si>
  <si>
    <t>Eficacia moderada</t>
  </si>
  <si>
    <t>El control se ejecuta de forma semiautomática o sistematizada,  su frecuencia de aplicación es periódica o continua, hay responsable asignado formalmente y está cerca de documentarse completamente en sus componentes y/o su aplicación.</t>
  </si>
  <si>
    <t>·         Atención significativa al riesgo</t>
  </si>
  <si>
    <t xml:space="preserve">·         Se han implementado  los controles desde la perspectiva  Costo/ Beneficio   </t>
  </si>
  <si>
    <t>·         Confiabilidad : [ 70% -  95%)</t>
  </si>
  <si>
    <t>Alta efectividad</t>
  </si>
  <si>
    <t>Alta eficacia</t>
  </si>
  <si>
    <t>El control se ejecuta  de forma sistematizada, su frecuencia de aplicación es continua, tiene responsable asignado formalmente, está completamente documentado en sus componentes y se documenta su aplicación.</t>
  </si>
  <si>
    <t>·         Redundancia  de controles</t>
  </si>
  <si>
    <t>·         Aplicación de mejores prácticas</t>
  </si>
  <si>
    <t>·         Confiabilidad: ≥ 95%</t>
  </si>
  <si>
    <t>Muy alta efectividad</t>
  </si>
  <si>
    <t>Mul alta eficacia</t>
  </si>
  <si>
    <t>Clasificación para categorías y agrupadores</t>
  </si>
  <si>
    <t xml:space="preserve">Agrupador </t>
  </si>
  <si>
    <t>Definición</t>
  </si>
  <si>
    <t>Errores o deficiencias en la gestión de las operaciones relacionadas con la estructuración e implementación de ofertas comerciales, venta de los productos, servicios y relacionamiento con clientes/usuarios desde la captura, conservación, fidelización y respuesta oportuna a sus requerimientos.</t>
  </si>
  <si>
    <t xml:space="preserve">Cumplimiento </t>
  </si>
  <si>
    <t>Ética y probidad</t>
  </si>
  <si>
    <t xml:space="preserve">Gestión Ética: la Gestión Ética es la actuación autorregulada de las personas orientada a asumir sus responsabilidades frente a los grupos con los que interactúan, a encaminar sus acciones hacia el establecimiento de modelos de trabajo orientados por la ética y a ajustar los planes estratégicos y estructuras organizacionales hacia la búsqueda de los fines sociales que garanticen la aplicación de los Derechos Humanos integrales y el mejoramiento de las condiciones de vida de toda la población. 
Probidad:  para EPM, la probidad es entendida como la actuación de sus colaboradores o de aquellos quienes aspiran a ocupar un cargo en la entidad, con los grupos de interés, y con la sociedad en general, actuación que debe estar fundamentada en las competencias, los valores, y los comportamientos éticos y legales.  </t>
  </si>
  <si>
    <t>LAFT / PADM</t>
  </si>
  <si>
    <t>Lavado de activos: proceso mediante el cual, se trata de dar apariencia de legalidad o de introducir a la economía formal del sector real o financiero, recursos o activos de origen ilícito.  
Financiación del terrorismo: es el proceso por medio del cual se obtienen recursos de procedencia lícita o ilícita, que apoyan y sirven para realizar actividades terroristas. “(…) proveer, recolectar, entregar, recibir, administrar, aportar, custodiar, o guardar fondos, bienes o recursos, o realizar cualquier otro acto que promueva, organice, apoye, mantenga, financie o sostenga económicamente a grupos armados al margen de la ley, a sus integrantes, o a grupos terroristas nacionales o extranjeros…  
Financiación de la proliferación de armas de destrucción masiva:  es todo acto que provea fondos o utilice servicios financieros, para la fabricación adquisición, posesión, desarrollo, exportación, trasiego de material, fraccionamiento, transporte, transferencia, depósito o uso dual para propósitos ilegítimos en contravención con la leyes nacionales u obligaciones internacionales, cuando sea aplicable.</t>
  </si>
  <si>
    <t>Corrupción</t>
  </si>
  <si>
    <t xml:space="preserve">
Corrupción: es la posibilidad de que, por acción u omisión mediante el uso indebido del poder, de los recursos o de la información, se lesionen los intereses de una entidad y en consecuencia del Estado, para la obtención de un beneficio particular. 
</t>
  </si>
  <si>
    <t>Fraude</t>
  </si>
  <si>
    <t xml:space="preserve">Fraude: acción u omisión contraria a la verdad o a la rectitud, que afecta los intereses del Grupo EPM. Uso indebido de los recursos o la información y que puedan lesionar los intereses del Grupo EPM para la obtención de un beneficio, lucro o ventaja particular. 
Fuente: Unidad de Cumplimiento EPM </t>
  </si>
  <si>
    <t>PDP Protección de Datos Personales</t>
  </si>
  <si>
    <t>Medidas de seguridad contempladas por la ley para proteger y preservar la confidencialidad, integridad y disponibilidad de la información.</t>
  </si>
  <si>
    <t xml:space="preserve">Conjunto de elementos y mecanismos que se deben establecer, implementar, mantener y mejorar en todos los niveles de gestión para garantizar el cumplimiento normativo que le sea aplicable a la organización en el ámbito nacional e internacional, de carácter obligatorio o voluntario. Es el cumplimiento a normas nacionales e internacionales, internas y externas, que regulen el actuar de la empresa en cada uno de sus procesos y así aportar al logro de las operaciones, la estrategia de crecimiento y el propósito de sostenibilidad.  </t>
  </si>
  <si>
    <t>Prácticas de libre competencia económica</t>
  </si>
  <si>
    <t>Derecho de interés colectivo que se materializa en el conjunto de esfuerzos que desarrollan los agentes económicos que, actuando independientemente, concurren y rivalizan buscando la participación efectiva de sus bienes y servicios en un mercado determinado</t>
  </si>
  <si>
    <t>Transparencia</t>
  </si>
  <si>
    <t xml:space="preserve">Para EPM la transparencia, es entendida como un ambiente de seguridad, apertura y confianza, prerrequisito de un comportamiento empresarial socialmente responsable. La transparencia requiere de un diálogo continuo entre la organización y los grupos de interés, y está entendida bajo un modelo integrado por los siguientes componentes: Apertura, Diálogo, Reglas Claras y Control.  </t>
  </si>
  <si>
    <t>Gobierno Corporativo</t>
  </si>
  <si>
    <t>Riesgos asociados al sistema interno mediante el cual se establecen las directrices que deben regir el ejercicio de una empresa, en especial, la forma en que se administran, controlan y manejan las relaciones de poder.</t>
  </si>
  <si>
    <t xml:space="preserve">Riesgo ambiental </t>
  </si>
  <si>
    <t xml:space="preserve">Eventos que generan impacto negativo al medio ambiente o causan alteración del factor ambiental del entorno por actividades ejercidas por el Grupo EPM. </t>
  </si>
  <si>
    <t>Condiciones adversas en variables del entorno en sus dimensiones culturales y sociales que afecten la organización en su operación y el logro de los objetivos estratégicos.</t>
  </si>
  <si>
    <t>Actuaciones al margen de la ley en las zonas de influencia del Grupo EPM o dónde éste tiene planeado desarrollar actividades que pueda afectar la infraestructura física, los proyectos, los sistemas de información, supervisión y control de las infraestructuras críticas o a la gente EPM.</t>
  </si>
  <si>
    <t>Riesgo de planeación y crecimiento</t>
  </si>
  <si>
    <t>Dificultad o imposibilidad para incursionar o aumentar participación en los negocios o mercados objetivo, cumplir los supuestos de los planes de negocios, sostener el crecimiento alcanzado. Tomar decisiones de inversión desacertadas. No gestionar adecuadamente los proyectos.</t>
  </si>
  <si>
    <t>Riesgo en el desarrollo y la innovación</t>
  </si>
  <si>
    <t xml:space="preserve">Insuficiencias o deficiencias en la adaptabilidad del Grupo para innovar o incorporar soluciones a partir de tecnologías disponibles para potencializar negocios y optimizar procesos. Esto podría generar productos y servicios no aceptados por el mercado, de fácil imitación, de obsolescencia rápida, difíciles de implementar, con costos no recuperables o que limiten y afecten los productos y servicios actuales. </t>
  </si>
  <si>
    <t>Riesgo en la gestión del grupo empresarial</t>
  </si>
  <si>
    <r>
      <rPr>
        <sz val="12"/>
        <color theme="1"/>
        <rFont val="Calibri"/>
        <family val="2"/>
      </rPr>
      <t>Ausencia de un modelo de gestión integral para el Grupo EPM*, o teniendo el modelo que éste no responda a las necesidades del Grupo EPM, o que no se implemente o difunda adecuadamente.
Está asociado a como ejecuta EPM su papel de matriz del Grupo y el impacto que dicho papel tiene sobre la gestión de las filiales.</t>
    </r>
    <r>
      <rPr>
        <sz val="12"/>
        <color theme="1"/>
        <rFont val="Calibri"/>
        <family val="2"/>
      </rPr>
      <t xml:space="preserve">
Carencia de un direccionamiento estratégico, o existiendo éste que no se implemente de manera adecuada, no se actualice, no sea interiorizado en la cultura organizacional, no consulte la capacidad y competencias del Grupo para responder a las señales del entorno.
Actuación de subordinadas e inversiones por fuera del Gobierno Corporativo.
Ausencia, desacertada definición o implementación de políticas y lineamientos corporativos.
</t>
    </r>
    <r>
      <rPr>
        <sz val="12"/>
        <color theme="1"/>
        <rFont val="Calibri"/>
        <family val="2"/>
      </rPr>
      <t xml:space="preserve">
* Modelo gestión integral: conjunto de valores, principios, políticas, reglas, medios, prácticas y procesos por medio de los cuales el Grupo EPM es dirigido, operado y controlado.</t>
    </r>
  </si>
  <si>
    <t>Riesgo político</t>
  </si>
  <si>
    <t>Intervención contraria al direccionamiento estratégico del Grupo EPM por parte de los agentes políticos que actúan a su alrededor, bien sea por su estructura de propiedad, por la naturaleza de su objeto o por su relevancia en los mercados donde actúa, teniendo en cuenta influencia, poder o necesidad.</t>
  </si>
  <si>
    <t>Riesgo en Derechos Humanos</t>
  </si>
  <si>
    <t>Riesgo de crédito</t>
  </si>
  <si>
    <t>Incumplimiento de las obligaciones de pago por parte de terceros derivadas de contratos o transacciones financieras celebradas con el Grupo EPM.</t>
  </si>
  <si>
    <t>Escasez de fondos o dificultad para obtener los recursos necesarios para cumplir con las obligaciones contractuales y ejecutar estrategias de inversión del Grupo EPM.</t>
  </si>
  <si>
    <t>Riesgo de mercado</t>
  </si>
  <si>
    <t>Cambios en las variables de mercado que puedan generar pérdidas económicas al Grupo EPM. Las variables de mercado hacen referencia a tasas de cambio, tasas de interés, títulos valores, commodities, entre otros. Los cambios desfavorables pueden impactar estados financieros, flujo de caja, indicadores financieros y la viabilidad de proyectos e inversiones.</t>
  </si>
  <si>
    <t xml:space="preserve">Riesgo en la definición del modelo caso base </t>
  </si>
  <si>
    <t xml:space="preserve">Incertidumbre en la definición de supuestos y parámetros utilizados en los modelos cuantitativos o financieros que se utilizan a nivel empresarial. </t>
  </si>
  <si>
    <t>Falla o indisponibilidad de activos. Esto se puede presentar, entre otros, por problemas de  dimensionamiento, diseño, desempeño, adquisición, construcción, información, conocimiento, mantenibilidad, confiabilidad, inversiones, costos o cumplimiento normativo.</t>
  </si>
  <si>
    <t xml:space="preserve">Deficiencias, falta o falla en el ciclo de suministro de bienes y servicios que afecta la operación y/o la continuidad del servicio en el Grupo EPM. 
El ciclo de suministro comprende la planificación operativa de los bienes y servicios requeridos por las dependencias; la contratación de bienes y servicios; la administración de almacenes e inventarios; la gestoría administrativa y técnica de contratos; así como la gestión de los proveedores. 
Incluye incumplimiento por parte de contratistas o proveedores. </t>
  </si>
  <si>
    <t>Actuaciones u omisiones por parte de gente EPM o terceros, que impliquen la alteración de los atributos de confidencialidad, integridad, disponibilidad, trazabilidad y no repudio de los activos de información.</t>
  </si>
  <si>
    <r>
      <rPr>
        <sz val="12"/>
        <color theme="1"/>
        <rFont val="Calibri"/>
        <family val="2"/>
      </rPr>
      <t xml:space="preserve">No disponer de los conocimientos, destrezas, habilidades, talentos y </t>
    </r>
    <r>
      <rPr>
        <i/>
        <sz val="12"/>
        <color theme="1"/>
        <rFont val="Calibri"/>
        <family val="2"/>
      </rPr>
      <t>know-how</t>
    </r>
    <r>
      <rPr>
        <sz val="12"/>
        <color theme="1"/>
        <rFont val="Calibri"/>
        <family val="2"/>
      </rPr>
      <t xml:space="preserve"> requeridos para desarrollar las actividades requeridas por la estrategia.  No contar con las habilidades administrativas para aprovechar y capitalizar el talento humano con el objeto de obtener los objetivos empresariales.
No contar con la cantidad suficiente de personal propio o contratista para cumplir con las actividades requeridas en las condiciones y tiempos establecidos. 
Resistencia o rechazo por parte de las personas a los cambios implementados.
Afectación a la salud individual o colectiva del personal propio o contratista por los accidentes de trabajo y las enfermedades profesionales que le pueden ocurrir durante la realización de su trabajo. Incluye los factores relacionados con riesgo psicosocial. </t>
    </r>
  </si>
  <si>
    <t>Actuaciones u omisiones, no motivadas por la intención de causar un daño u obtener beneficio, o ausencia o deficiencia en la definición, documentación, comunicación, capacitación o aplicación de los procedimientos.</t>
  </si>
  <si>
    <t>Afectación de la operación, prestación y calidad del servicio por condiciones hidrometeorológicas, climáticas y por  fenómenos naturales. 
A qué se refiere: eventos de precipitación o sequías extremas, inundaciones lentas y súbitas, avenidas torrenciales, flujos de lodos, vientos fuertes, huracanes, sequías, olas de frío o calor, incendios forestales, tormentas eléctricas, variabilidad de la disponibilidad del recurso hídrico, entre otros.</t>
  </si>
  <si>
    <t>Seguridad digital</t>
  </si>
  <si>
    <t xml:space="preserve">Seguridad digital: es la situación de normalidad y de tranquilidad en el entorno digital (ciberespacio), derivada de la realización de los fines esenciales del Estado mediante (i) la gestión del riesgo de seguridad digital; (ii) la implementación efectiva de medidas de ciberseguridad; y (iii) el uso efectivo de las capacidades de ciberdefensa; que demanda la voluntad social y política de las múltiples partes interesadas y de los ciudadanos del país. (CONPES 3995) </t>
  </si>
  <si>
    <t>Definiciones detalladas para el despliegue de categoría, agrupador y nombre de riesgos</t>
  </si>
  <si>
    <t>Nombre del riesgo</t>
  </si>
  <si>
    <t xml:space="preserve">Cambios desfavorables en las variables comerciales (oferta, demanda, precios proveedores, precios competidores, entre otros) </t>
  </si>
  <si>
    <t xml:space="preserve">Disminución de la participación en el mercado </t>
  </si>
  <si>
    <t>Inadecuada identificación y cumplimiento de requisitos de participación en licitaciones externas o subastas (EPM con contratista)</t>
  </si>
  <si>
    <t>Restricciones asociadas a alcanzar los límites de participación en el mercado</t>
  </si>
  <si>
    <t>Errores o deficiencias en la gestión de las operaciones relacionadas con la estructuración e implementación de ofertas comerciales</t>
  </si>
  <si>
    <t xml:space="preserve">Insatisfacción de los clientes en la calidad de la prestación del servicio </t>
  </si>
  <si>
    <t>Debilidades o errores en las estrategias de captura, conservación y fidelización de los clientes</t>
  </si>
  <si>
    <t>Debilidades en la gestión y consecución de ingresos derivados de la actividad empresarial</t>
  </si>
  <si>
    <t>Inadecuada gestión y recuperación de las cuentas por cobrar (cartera)</t>
  </si>
  <si>
    <t>Errores o deficiencias en la gestión de las operaciones relacionadas con la venta de los productos y servicios</t>
  </si>
  <si>
    <t>Vinculación de contrapartes en listas restrictivas</t>
  </si>
  <si>
    <t>Vinculación de contrapartes en listas de restricción de lavado de activos y delitos fuente, y financiación de terrorismo, con información publica negativa sobre delitos fuente de lavado de activos y/o, financiación del terrorismo, en un proceso judicial, penal por lavado de activos o sus delito fuentes, o financiación del terrorismo</t>
  </si>
  <si>
    <t>Adquisiciones de bienes de uso u origen ilícito</t>
  </si>
  <si>
    <t>Vinculación de contraparte relacionado en un proceso de extinción de dominio - Sentencia C-327: Adquisiciones de bienes sujeto a registro relacionados con lavado de activos,  sus delitos fuente, y/o financiación del terrorismo, restitución de tierras</t>
  </si>
  <si>
    <t>Tenencia de sustancias controladas sin cumplir los requisitos exigidos por la ley</t>
  </si>
  <si>
    <t>Contaminación de inventario o mercancías con material ilícito</t>
  </si>
  <si>
    <t>Dar o recibir donaciones de origen o uso ilícito</t>
  </si>
  <si>
    <t>Donaciones a contrapartes que destinen el bien donado a lavado de activos,  delitos fuente y/o financiación del terrorismo, o con el propósito de lavar activos.</t>
  </si>
  <si>
    <t>Contrabando / Contrabando de hidrocarburos / Facilitación del contrabando</t>
  </si>
  <si>
    <r>
      <rPr>
        <b/>
        <sz val="12"/>
        <color theme="1"/>
        <rFont val="Calibri"/>
        <family val="2"/>
      </rPr>
      <t>Contrabando: ART 319</t>
    </r>
    <r>
      <rPr>
        <sz val="12"/>
        <color theme="1"/>
        <rFont val="Calibri"/>
        <family val="2"/>
      </rPr>
      <t xml:space="preserve"> "El que introduzca o extraiga mercancías en cuantía superior a cincuenta (50) salarios mínimos legales mensuales, al o desde el territorio colombiano por lugares no habilitados de acuerdo con la normativa aduanera vigente. En que oculte, disimule o sustraiga de la intervención y control aduanero mercancías en cuantía superior a cincuenta (50) salarios mínimos legales mensuales, o las ingrese a zona primaria definida en la normativa aduanera vigente sin el cumplimiento de las formalidades exigidas en la regulación aduanera.
</t>
    </r>
    <r>
      <rPr>
        <b/>
        <sz val="12"/>
        <color theme="1"/>
        <rFont val="Calibri"/>
        <family val="2"/>
      </rPr>
      <t>Favorecimiento o facilitación del contrabando: ART 320</t>
    </r>
    <r>
      <rPr>
        <sz val="12"/>
        <color theme="1"/>
        <rFont val="Calibri"/>
        <family val="2"/>
      </rPr>
      <t xml:space="preserve">   El que posea, tenga, transporte, embarque, desembarque, almacene, oculte, distribuya, enajene mercancías que hayan sido introducidas al país ilegalmente, o que se hayan ocultado, disimulado o sustraído de la intervención y control aduanero o que se hayan ingresado a zona primaria sin el cumplimiento de las formalidades exigidas en la regulación aduanera, cuyo valor supere los cincuenta (50) salarios mínimos legales mensuales vigentes, sin superar los doscientos (200) salarios mínimos legales mensuales vigentes.
</t>
    </r>
    <r>
      <rPr>
        <b/>
        <sz val="12"/>
        <color theme="1"/>
        <rFont val="Calibri"/>
        <family val="2"/>
      </rPr>
      <t>Contrabando de hidrocarburos y sus derivados:  ART 319-1</t>
    </r>
    <r>
      <rPr>
        <sz val="12"/>
        <color theme="1"/>
        <rFont val="Calibri"/>
        <family val="2"/>
      </rPr>
      <t xml:space="preserve">  "El que en cantidad superior a veinte (20) galones e inferior a cincuenta (50) introduzca hidrocarburos o sus derivados al territorio colombiano, o los extraiga desde él, por lugares no habilitados de acuerdo con la normativa aduanera vigente.  El que descargue en lugar de arribo hidrocarburos o sus derivados en cantidad superior a veinte (20) galones e inferior a cincuenta (50), sin el cumplimiento de las formalidades exigidas en la regulación aduanera. El que oculte, disimule o sustraiga
de la intervención y control aduanero hidrocarburos o sus derivados en cantidad superior a veinte (20) galones e inferior a cincuenta (50).
</t>
    </r>
    <r>
      <rPr>
        <b/>
        <sz val="12"/>
        <color theme="1"/>
        <rFont val="Calibri"/>
        <family val="2"/>
      </rPr>
      <t>Favorecimiento de contrabando de hidrocarburos o sus derivados: ART 320-1</t>
    </r>
    <r>
      <rPr>
        <sz val="12"/>
        <color theme="1"/>
        <rFont val="Calibri"/>
        <family val="2"/>
      </rPr>
      <t xml:space="preserve">    "El que posea, tenga, transporte, embarque, desembarque, almacene, oculte, distribuya, enajene hidrocarburos o sus derivados que hayan ingresado al país ilegalmente, o que se hayan descargado en lugar de arribo sin cumplimiento de la normativa aduanera vigente, o que se hayan ocultado, disimulado o sustraído de la intervención
y control aduanero cuya cantidad sea superior a veinte (20) galones e inferior a cincuenta (50).
</t>
    </r>
  </si>
  <si>
    <t>Tráfico (drogas tóxicas, estupefacientes o sustancias psicotrópicas, armas, migrantes, menores de edad, armas químicas, biológicas y nucleares)</t>
  </si>
  <si>
    <r>
      <rPr>
        <b/>
        <sz val="12"/>
        <color theme="1"/>
        <rFont val="Calibri"/>
        <family val="2"/>
      </rPr>
      <t>Tráfico de migrantes: ART 188</t>
    </r>
    <r>
      <rPr>
        <sz val="12"/>
        <color theme="1"/>
        <rFont val="Calibri"/>
        <family val="2"/>
      </rPr>
      <t xml:space="preserve"> El que promueva, induzca, constriña,facilite, financie, colabore o de cualquier otra forma participe en la entrada o salida de personas del país, sin el cumplimiento de los requisitos legales, con el ánimo de lucrarse o cualquier otro provecho para si o otra persona.
</t>
    </r>
    <r>
      <rPr>
        <b/>
        <sz val="12"/>
        <color theme="1"/>
        <rFont val="Calibri"/>
        <family val="2"/>
      </rPr>
      <t>Fabricación, tráfico y porte de armas de fuego o municiones: ART 365</t>
    </r>
    <r>
      <rPr>
        <sz val="12"/>
        <color theme="1"/>
        <rFont val="Calibri"/>
        <family val="2"/>
      </rPr>
      <t xml:space="preserve"> El que sin permiso de autoridad competente
importe, trafique, fabrique, transporte, almacene, distribuya, venda, suministre, repare o porte armas de fuego de defensa personal, municiones o explosivos.
</t>
    </r>
    <r>
      <rPr>
        <b/>
        <sz val="12"/>
        <color theme="1"/>
        <rFont val="Calibri"/>
        <family val="2"/>
      </rPr>
      <t>Fabricación, tráfico y porte de armas y municiones de uso privativo de las fuerzas armadas: ART 366</t>
    </r>
    <r>
      <rPr>
        <sz val="12"/>
        <color theme="1"/>
        <rFont val="Calibri"/>
        <family val="2"/>
      </rPr>
      <t xml:space="preserve">  El que sin permiso de autoridad competente importe, trafique, fabrique, repare, almacene, conserve, adquiera, suministre o porte armas o municiones de uso privativo de las fuerzas armadas.
</t>
    </r>
    <r>
      <rPr>
        <b/>
        <sz val="12"/>
        <color theme="1"/>
        <rFont val="Calibri"/>
        <family val="2"/>
      </rPr>
      <t>Fabricación, importación, tráfico, posesión y uso de armas químicas, biológicas y nucleares</t>
    </r>
    <r>
      <rPr>
        <sz val="12"/>
        <color theme="1"/>
        <rFont val="Calibri"/>
        <family val="2"/>
      </rPr>
      <t xml:space="preserve">: ART 367  El que importe, trafique, fabrique, almacene, conserve, adquiera, suministre, use o porte armas químicas, biológicas o nucleares.
</t>
    </r>
    <r>
      <rPr>
        <b/>
        <sz val="12"/>
        <color theme="1"/>
        <rFont val="Calibri"/>
        <family val="2"/>
      </rPr>
      <t>Tráfico, fabricación o porte de estupefacientes:  ART 376</t>
    </r>
    <r>
      <rPr>
        <sz val="12"/>
        <color theme="1"/>
        <rFont val="Calibri"/>
        <family val="2"/>
      </rPr>
      <t xml:space="preserve">  El que sin permiso de autoridad competente, salvo lo dispuesto sobre dosis para uso personal, introduzca al país, así sea en tránsito o saque de él, transporte, lleve consigo, almacene, conserve, elabore, venda, ofrezca, adquiera, financie o suministre a cualquier título droga que produzca dependencia.
</t>
    </r>
    <r>
      <rPr>
        <b/>
        <sz val="12"/>
        <color theme="1"/>
        <rFont val="Calibri"/>
        <family val="2"/>
      </rPr>
      <t xml:space="preserve">Tráfico de niños, niñas y adolescentes:  ART188C  </t>
    </r>
    <r>
      <rPr>
        <sz val="12"/>
        <color theme="1"/>
        <rFont val="Calibri"/>
        <family val="2"/>
      </rPr>
      <t>El que intervenga en cualquier acto o transacción en virtud de la cual un niño, niña o adolescente sea vendido, entregado o traficado por precio en efectivo o cualquier otra retribución a una persona o grupo de personas.</t>
    </r>
  </si>
  <si>
    <t>Extorsión / Secuestro extorsivo</t>
  </si>
  <si>
    <r>
      <rPr>
        <b/>
        <sz val="12"/>
        <color theme="1"/>
        <rFont val="Calibri"/>
        <family val="2"/>
      </rPr>
      <t xml:space="preserve">Extorsión:  ART 244 </t>
    </r>
    <r>
      <rPr>
        <sz val="12"/>
        <color theme="1"/>
        <rFont val="Calibri"/>
        <family val="2"/>
      </rPr>
      <t xml:space="preserve"> El que constriña a otro a hacer, tolerar u omitir alguna cosa, con el propósito de obtener provecho ilícito o cualquier utilidad ilícita o beneficio ilícito, para sí o para un tercero.
</t>
    </r>
    <r>
      <rPr>
        <b/>
        <sz val="12"/>
        <color theme="1"/>
        <rFont val="Calibri"/>
        <family val="2"/>
      </rPr>
      <t xml:space="preserve">Secuestro Extorsivo: ART 169 </t>
    </r>
    <r>
      <rPr>
        <sz val="12"/>
        <color theme="1"/>
        <rFont val="Calibri"/>
        <family val="2"/>
      </rPr>
      <t>El que arrebate, sustraiga, retenga u oculte a una persona, con el propósito de exigir por su libertad un provecho
o cualquier utilidad, o para que se haga u omita algo, o con fines publicitarios o de carácter político.</t>
    </r>
  </si>
  <si>
    <t>Fraude aduanero</t>
  </si>
  <si>
    <r>
      <rPr>
        <b/>
        <sz val="12"/>
        <color theme="1"/>
        <rFont val="Calibri"/>
        <family val="2"/>
      </rPr>
      <t>ART 321</t>
    </r>
    <r>
      <rPr>
        <sz val="12"/>
        <color theme="1"/>
        <rFont val="Calibri"/>
        <family val="2"/>
      </rPr>
      <t xml:space="preserve">  El que por cualquier medio suministre información falsa, la manipule u oculte cuando le sea requerida por la autoridad aduanera o cuando esté obligado a entregarla por mandato legal, con la finalidad de evadir total o parcialmente el pago de tributos, derechos o gravámenes aduaneros a los que esté obligado en Colombia, en cuantía superior a veinte (20) salarios mínimos legales mensuales vigentes del valor real de la mercancía.</t>
    </r>
  </si>
  <si>
    <t xml:space="preserve">Concierto para delinquir </t>
  </si>
  <si>
    <r>
      <rPr>
        <b/>
        <sz val="12"/>
        <color theme="1"/>
        <rFont val="Calibri"/>
        <family val="2"/>
      </rPr>
      <t>Concierto para delinquir: ART 340</t>
    </r>
    <r>
      <rPr>
        <sz val="12"/>
        <color theme="1"/>
        <rFont val="Calibri"/>
        <family val="2"/>
      </rPr>
      <t xml:space="preserve">  Cuando varias personas se concierten con el fin de cometer delitos.</t>
    </r>
  </si>
  <si>
    <t>Financiación del terrorismo / Administración de recursos relacionados con actividades terroristas / Rebelión</t>
  </si>
  <si>
    <t>ART 345 El que directa o indirectamente provea, recolecte, entregue, reciba, administre, aporte, custodie o guarde fondos, bienes o recursos, o realice cualquier otro acto que promueva, organice, apoye, mantenga, financie o sostenga económicamente a grupos armados al margen de la ley o a sus integrantes, o a grupos terroristas nacionales o extranjeros, o a terroristas nacionales o extranjeros, o a actividades terroristas.</t>
  </si>
  <si>
    <t>Abuso del poder o de la de autoridad</t>
  </si>
  <si>
    <t>Uso indebido de las atribuciones de un colaborador/a frente a alguien que está ubicado en una situación de dependencia o subordinación. Se da cuando una persona se aprovecha de otra que está en una situación de subordinación con respecto a ella, gracias a su cargo superior y a sus atribuciones.</t>
  </si>
  <si>
    <t xml:space="preserve">Alta discrecionalidad en las actuaciones </t>
  </si>
  <si>
    <t>Actuaciones o toma de decisiones que no obedecen a una normativa concreta sino que se basan en un criterio individual o subjetivo.
La discrecionalidad hace referencia a aquello que se hace libremente, a la facultad de gobierno en funciones que no están regladas; es la facultad que se le otorga a un colaborador/a para que decida según los principios o estándares que considere justificadamente de aplicación ante la indeterminación o el carácter abierto de la norma a aplicar.</t>
  </si>
  <si>
    <t>Baja cultura o ausencia de la promoción del control social</t>
  </si>
  <si>
    <t>No promover el derecho y el deber de la ciudadanía de vigilar y fiscalizar la gestión pública; así como, no facilitar su participación para velar por la correcta inversión de los recursos y gestión de los servicios, con el fin de que se haga un  acompañamiento a las empresas a través de: veedurías ciudadanas, juntas de vigilancia, Auditorias ciudadanas, entre otros.</t>
  </si>
  <si>
    <t>Baja cultura o debilidades en el control a la gestión institucional</t>
  </si>
  <si>
    <t>Poco interés por parte de la administración en realizar seguimiento y control de las buenas practicas institucionales.</t>
  </si>
  <si>
    <t>Clientelismo</t>
  </si>
  <si>
    <t>Favorecimiento o preferencia injustificada a determinadas personas, organizaciones, partidos políticos, entre otros, para lograr su apoyo.</t>
  </si>
  <si>
    <t>Colusión</t>
  </si>
  <si>
    <t>Pacto o confabulación que acuerdan dos o más personas u organizaciones con el fin de sacar provecho, perjudicar un tercero o limitar la libre competencia de los mercados.</t>
  </si>
  <si>
    <t>Concentración de poder</t>
  </si>
  <si>
    <t>Concentración o centralización indebida del poder o de la toma de decisiones  y/o de la administración de un área o empresa en una sola instancia o en una sola persona en beneficio propio o de terceros.</t>
  </si>
  <si>
    <t>Concusión</t>
  </si>
  <si>
    <t>Solicitud de cobros injustificados o arbitrarios, regalos, invitaciones o favores (hospitalidades) que exige o hace pagar un colaborador/a o contratista  en provecho propio o de terceros para anticipar o agilizar tramites o para realizar u omitir actividades/requerimientos del proceso.</t>
  </si>
  <si>
    <t>Conflicto de intereses</t>
  </si>
  <si>
    <t>La no declaración oportuna de situaciones directas o indirectas que puedan restar independencia, imparcialidad, u objetividad en las actuaciones o que puedan llevar a adoptar decisiones; o a ejecutar actos que vayan en beneficio propio o de terceros y en detrimento de los intereses del Grupo EPM o alguna de sus empresas.</t>
  </si>
  <si>
    <t>Contribuciones caritativas, filantrópicas y/o patrocinios</t>
  </si>
  <si>
    <t>Conceder, autorizar o aprobar entregar contribuciones caritativas, filantrópicas y/o patrocinios sin una justificación formal suscrita y aprobada, para la obtención de un beneficio particular o de un tercero.</t>
  </si>
  <si>
    <t>Interés indebido en la celebración de contratos</t>
  </si>
  <si>
    <t>Interés indebido en cualquier clase de contrato u operación en que deba intervenir por razón de su cargo o de sus funciones para favorecerse a si mismo o a un tercero.</t>
  </si>
  <si>
    <t>Intervención en política/aportes indebidos en campañas políticas</t>
  </si>
  <si>
    <t>El colaborador/a que utilice su poder o posición para favorecer o perjudicar a un candidato, partido o movimiento político.</t>
  </si>
  <si>
    <t>Nepotismo</t>
  </si>
  <si>
    <t>Uso inadecuado del poder con el fin de dar preferencia para un cargo, empleo u ocupación a familiares o amigos sin importar el mérito para ocuparlo en el Grupo EPM, alguna de sus empresas o en un contrato.</t>
  </si>
  <si>
    <t>Poca credibilidad o desconocimiento de canales de denuncia internos y externos</t>
  </si>
  <si>
    <t>Desconocer la existencia  de los canales de denuncia (Línea Ética: "Contacto Transparente"), o baja credibilidad, o desconfianza en la gestión de éstos.</t>
  </si>
  <si>
    <t>Presiones adversas por parte de agentes privados o terceros/ ejercer violencia contra un funcionario o contratista</t>
  </si>
  <si>
    <t>Ejercer violencia o intimidación contra colaborador/a o contratista, para obligarlo a ejecutar u omitir algún acto propio de su cargo o a realizar uno contrario a sus deberes.
El que constriña a otro a hacer, tolerar u omitir alguna cosa, con el propósito de obtener provecho ilícito o cualquier utilidad ilícita o beneficio ilícito, para sí o para un tercero.</t>
  </si>
  <si>
    <t>Prevaricato</t>
  </si>
  <si>
    <t>Prevaricato por acción u omisión: el funcionario que de un concepto, resolución o dictamen contrario a la ley o que omita, retarde, reúse, o deniegue un acto propio de sus funciones</t>
  </si>
  <si>
    <t>Soborno / Cohecho</t>
  </si>
  <si>
    <t>El colaborador/a o contratista que reciba para sí o para otro, dinero u otra utilidad, o acepte promesa remuneratoria, directa o indirectamente, para retardar u omitir un acto propio de su cargo, o para ejecutar uno contrario a sus deberes.
El proveedor o contratista que ofrezca, prometa o de regalos, invitaciones o favores (hospitalidades) o de algo de valor a otra persona, de forma directa o indirecta, a cambio de realizar u omitir un acto inherente a su cargo o función, con la intención de inducir a esa persona a actuar inapropiadamente en el desempeño de sus funciones.</t>
  </si>
  <si>
    <t>Soborno Trasnacional</t>
  </si>
  <si>
    <t>Colaborador/a, asociado o aliado, proveedor o contratista que de, ofrezca o prometa a un servidor público extranjero, de manera directa o indirecta: sumas de dinero, objetos de valor pecuniario o cualquier beneficio o utilidad a cambio de que dicho servidor público realice, omita o retarde cualquier acto relacionado con sus funciones y en relación con un negocio o transacción internacional.</t>
  </si>
  <si>
    <t>Tráfico de influencias</t>
  </si>
  <si>
    <t>Utilizar o ejercer indebidamente influencia personal a través de conexiones con personas con el fin de obtener favores, algún beneficio económico o tratamiento preferencial para si mismo o de un tercero.</t>
  </si>
  <si>
    <t>Uso inadecuado de los activos - Peculado (por apropiación o uso diferente)</t>
  </si>
  <si>
    <t>El colaborador/a o contratista que respecto a los bienes de las empresas del Grupo EMP cuya administración, tenencia o custodia se le haya confiado por razón o con ocasión de sus funciones, se apropie en provecho suyo o de un tercero o que indebidamente use o permita que otro use bienes de las empresas del Grupo EPM o dé lugar a que se extravíen, pierdan o dañen.
V.gr.
* Uso inadecuado del servicio de transporte para destinarlo a actividades personales o en beneficio de terceros.
* Uso inadecuado de los recursos humanos, herramientas o equipos (entre ellos software desarrollados/ comprados por EPM) de EPM para destinarlo a actividades personales o en beneficio de terceros.
* Uso inadecuado de activos, insumos o materiales en los procesos de reposición, operación, venta de aprovechamientos, entre otros.
* Uso inadecuado de instalaciones físicas para actividades personales o en beneficio de terceros.
* Uso inadecuado de la imagen y marca de la empresa.
Los anteriores casos, se pueden presentar por servidores o terceros.</t>
  </si>
  <si>
    <t>Uso indebido de información privilegiada/uso o revelación de secreto</t>
  </si>
  <si>
    <t>Uso indebido de información privilegiada o secreto que como empleado, asesor, directivo o miembro de una junta u órgano de administración o contratista, haya conocido por razón o con ocasión de su cargo o función y que no sea objeto de conocimiento público,  con el fin de obtener provecho para sí o para un tercero.</t>
  </si>
  <si>
    <t>Uso indebido de la información</t>
  </si>
  <si>
    <t>Utilización o divulgación de información obtenida en razón del cargo o función (colaborador/ra o contratista) con el fin de obtener beneficio propio o para un tercero(s).</t>
  </si>
  <si>
    <t>Incumplimiento de la normatividad relacionada con protección de datos personales</t>
  </si>
  <si>
    <t>Incumplimiento por parte de algún servidor o contratista de EPM, de alguna de las disposiciones contenidas en la Ley 1266 de 2008, Ley 1581 de 2012 y sus Decretos Reglamentarios, Decreto 2573 "Gobierno en Línea", así como de las políticas internas de EPM: Decreto 1946 de 2013 y las reglas de negocio asociadas. De igual las Guías que en tal sentido establezca la SIC</t>
  </si>
  <si>
    <t>Debilidades en los atributos de la información que contiene datos personales</t>
  </si>
  <si>
    <t>Hacer tratamiento de datos personales sin constatar su idoneidad, integridad, confidencialidad, confiabilidad y no repudiad, confidencialidad, confiabilidad y no repudio</t>
  </si>
  <si>
    <t>Inadecuada recolección de datos personales</t>
  </si>
  <si>
    <t>Recaudar datos personales de miembros de algun grupo de interés sin la debida autorización previa y expresa o sin guardar prueba de ello, o sin la autorización del representante cuando se trate de menores de edad y en caso de datos sensibles sin la explicación de sus derechos, el porque de la recolección y el caracter facultativo de la respuesta
No solicitud a terceros  de autorización para el tratamiento de datos personales</t>
  </si>
  <si>
    <t>Uso indebido de las bases de datos personales</t>
  </si>
  <si>
    <t>Tratar información para fines distintos a los autorizados, ceder bases de datos sin autorización del titular o sin informarle, tanto con público interno como externo</t>
  </si>
  <si>
    <t>Desconocimiento / Desactualización en capacidades técnicas necesarias para el tratamiento de datos personales</t>
  </si>
  <si>
    <t>Los funcionarios y contratistas de EPM que realicen tratamiento de datos personales con ocasión o en razón de sus funciones, deben conocer y estar entrenados en las normas que rigen en la materia, tanto internas como externas</t>
  </si>
  <si>
    <t>Deficiencias en los canales de comunicación de Habeas Data</t>
  </si>
  <si>
    <t>Deficiencias en los canales de comunicación oficiales definidos para Habeas Data</t>
  </si>
  <si>
    <t>Recursos insuficientes para la administración de datos personales</t>
  </si>
  <si>
    <t>No designación por parte de la Alta Dirección de una esctructura responsable del tema acorde al tamaño de la organización y no designación de presupuesto para ello</t>
  </si>
  <si>
    <t xml:space="preserve">Inadecuada  gestión de la privacidad de los datos personales </t>
  </si>
  <si>
    <t xml:space="preserve">Medidas de seguridad inadecuadas para cada tipo de dato personal.
Insuficiencia de politicas y lineamientos.
Fuga de datos personales o datos personales sensibles
Inadecuada transmisión de datos a instancias internacionales 
</t>
  </si>
  <si>
    <t xml:space="preserve">No dar cumplimiento a la normatividad o regulación  aplicable a las actividades desarrolladas por EPM (actividades de soporte o los negocios) 
Posible causa:No identificar oportunamente obligaciones normativas nuevas o cambios en las existentes, no aplicar los controles y obligaciones exigidos por la normativiada interna y externa, Inadecuada interpretación de la normatividad / ambieguedad normativa </t>
  </si>
  <si>
    <t>Incumplimiento a la presentación de información a entes externos de vigilacia y control</t>
  </si>
  <si>
    <t>Trato inadecuado a lo grupos de interés: discriminación, maltrato, abuso, entre otros</t>
  </si>
  <si>
    <t xml:space="preserve">Incumplimiento de compromisos declarados frente a los grupos de interés </t>
  </si>
  <si>
    <t xml:space="preserve">Incumplimiento al código de ética y/o manual de conducta empresarial </t>
  </si>
  <si>
    <t>Actuaciones de servidores no coherentes con las competencias definidas por la empresa</t>
  </si>
  <si>
    <t>Incumplimiento del código único disciplinario</t>
  </si>
  <si>
    <t>Bajos estándares éticos</t>
  </si>
  <si>
    <t>Tanto colaboradores como directivos no consideren pertinente actuar de manera ética, lo cual no genera un adecuado clima ético dentro de la empresa.</t>
  </si>
  <si>
    <t>Prácticas generales que limiten la libre la competencia y la equidad en los precios</t>
  </si>
  <si>
    <t>Acuerdos o convenios que directa o indirectamente tengan por objeto limitar la producción, abastecimiento, distribución o consumo de materias primas, productos, mercancías o servicios nacionales o extranjeros, y en general, toda clase de prácticas, procedimientos o sistemas tendientes a limitar la libre competencia y a mantener o determinar precios inequitativos.</t>
  </si>
  <si>
    <t>Fijar directa o indirectamente los precios</t>
  </si>
  <si>
    <t>Esta conducta no está limitada a que dos o más competidores tengan un mismo precio en el mercado, sino que encierra la determinación conjunta de precios distintos que serán cobrados por uno u otro competidor; la fijación de márgenes diferenciales entre los precios de los competidores; y, en general, cualquier elemento que  de una u otra forma evidencie que dos competidores se han puesto de acuerdo, en forma escrita o verbal, expresa o tácita, acerca del valor que pagan los clientes por adquirir un producto o beneficiarse de un servicio.
Ejemplos: 
*	Ponerse de acuerdo dos competidores para vender el producto o servicio al mismo precio o, a precio diferente.
*	Ponerse de acuerdo con el distribuidor para determinar el precio final del producto en beneficio de un competidor o de varios. 
*	Fijar entre competidores márgenes diferenciales. 
*	Acordar entre competidores los descuentos a ofrecer en el mercado.
*	Acordar los competidores los precios de compra de insumos.</t>
  </si>
  <si>
    <t>Condicionar las ventas o comercialización discriminatoria</t>
  </si>
  <si>
    <t xml:space="preserve">Llegar a acuerdos entre competidores para tratar a compradores de iguales condiciones objetivas, de manera diferente.  </t>
  </si>
  <si>
    <t>Repartición de mercados</t>
  </si>
  <si>
    <t xml:space="preserve">Acordar repartirse territorios, mercados o clientes.
Repartirse entre las competidores zonas en las que cada uno ofrecerá sus productos o servicios, el segmento (tipo) de clientes a los que comercializará sus productos o servicios, o el tipo de productos que ofrecen o distribuyen en zonas específicas.
</t>
  </si>
  <si>
    <t>Abstenerse de producir un bien o servicio o afectar sus niveles de producción</t>
  </si>
  <si>
    <t>Los competidores deciden entre sí, pactar cuál será la cantidad de producto que cada uno ofrezca.
Dos o más empresas acuerdan disminuir o abstenerse de producir un bien o suministrar un servicio. 
Esta conducta afectaría la oferta reduciéndola y por ende podría aumentar el precio de los productos o servicios.</t>
  </si>
  <si>
    <t>Asignación, repartición o limitación de fuentes de abastecimiento de insumos productivos</t>
  </si>
  <si>
    <t xml:space="preserve">Los competidores deciden no adquirir productos de cierto productor o proveedor. 
Los competidores deciden a cuál proveedor comprará cada uno de ellos.
</t>
  </si>
  <si>
    <t>Limitación a los desarrollos técnicos</t>
  </si>
  <si>
    <t xml:space="preserve">Dos o más empresas acuerdan limitar o bloquear los desarrollos tecnológicos de terceros.
Dos o más empresas acuerdan no desarrollar, innovar en productos saturando el mercado con la misma tecnología afectando la calidad y  explotando el precio.
</t>
  </si>
  <si>
    <t>Realización de ventas atadas de productos o servicios</t>
  </si>
  <si>
    <t>Dos o más competidores o participantes en el mercado se ponen de acuerdo para realizar ventas atadas, es decir vender un producto amarrado a otro cuando esto no es necesario. Por ejemplo, vender la instalación de un servicio bajo la condición de que el mantenimiento solo lo hace un sujeto determinado (puede no ser competidor, pero participa en el mercado en la cadena). Esta conducta no debe ser confundida con los “combos promocionales”, en los que los productos sí se venden por separado, pero en condiciones menos favorables que las que se obtienen cuando se ofrecen en conjunto.</t>
  </si>
  <si>
    <t xml:space="preserve">Colusión en las licitaciones o concursos
</t>
  </si>
  <si>
    <t>Dos participantes en una licitación o concurso público se ponen de acuerdo en las condiciones en las que van a ofertar en un concurso, contrato o licitación. 
Dos participantes deciden repartirse entre ellos las licitaciones en las que participarán para no competir.
Los participantes acuerdan la distribución de adjudicaciones de contratos, distribución de concursos o fijación de términos de las propuestas.</t>
  </si>
  <si>
    <t>Impedir a terceros el acceso a los mercados</t>
  </si>
  <si>
    <t>Obstruir el acceso a terceros competidores (o posibles competidores) o a los canales de comercialización, el libre aceso al mercado.</t>
  </si>
  <si>
    <t>Infringir la ley del consumidor en asuntos de publicidad</t>
  </si>
  <si>
    <t xml:space="preserve">Divulgar publicidad engañosa.
No ofrecer información clara en relación a condiciones de tiempo, modo, lugar y cualquier requisito para acceder a las promociones y ofertas. </t>
  </si>
  <si>
    <t>Influir de manera malintencionada en la modificación de precios de una empresa</t>
  </si>
  <si>
    <t>No existe un acuerdo entre dos empresas, en este caso es una sola empresa la que despliega actuaciones con el fin de instigar a otra u otras para que aumente (n) los precios o no los disminiya (n) en un determinado momento.</t>
  </si>
  <si>
    <t>Retaliación a la política de precios de un tercero</t>
  </si>
  <si>
    <t>Abstenerse de prestar un servicio como represalia por la política de precios de un tercero que favorezca mas a los consumidores.</t>
  </si>
  <si>
    <t>Disminuir precios por debajo de costo</t>
  </si>
  <si>
    <t>La disminución de precios por debajo de los costos cuando tengan por objeto eliminar uno varios competidores o prevenir la entrada o expansión de éstos (precios predatorios). Es importante tener en cuenta que, si bien la norma reprime la disminución de precios por debajo de los costos, existen situaciones en las que se permite la reducción, por ejemplo, en la venta de saldos o en promociones.</t>
  </si>
  <si>
    <t>Aplicar condiciones discriminatorias en operaciones equivalentes</t>
  </si>
  <si>
    <t>La aplicación de condiciones discriminatorias para operaciones equivalentes, que coloquen a un consumidor o proveedor en situación desventajosa frente a otro consumidor o proveedor de condiciones análogas.</t>
  </si>
  <si>
    <t>Subordinar el suministro de un producto a obligaciones adicionales</t>
  </si>
  <si>
    <t>Los que tengan por objeto o tengan como efecto subordinar el suministro de un producto a la aceptación de obligaciones adicionales, que por su naturaleza no constituían el objeto del negocio, sin perjuicio de lo establecido por otras disposiciones.</t>
  </si>
  <si>
    <t>Realizar ventas diferenciales a compradores equivalentes</t>
  </si>
  <si>
    <t>La venta a un comprador en condiciones diferentes de las que se ofrecen a otro comprador cuando sea con la intención de disminuir o eliminar la competencia.</t>
  </si>
  <si>
    <t>Ofrecer precios diferenciales con el fin de restringir o eliminar la competencia</t>
  </si>
  <si>
    <t>Vender o prestar servicios en alguna parte del territorio colombiano a un precio diferente de aquel al que se ofrece en otra parte del territorio colombiano, cuando la intención o el efecto de la práctica sea disminuir o eliminar la competencia en esa parte del país y el precio no corresponda a la estructura de costos de la transacción.</t>
  </si>
  <si>
    <t>Impedir u obstruir el acceso de terceros al mercado</t>
  </si>
  <si>
    <t>Obstruir o impedir a terceros, el acceso a los mercados o a los canales de comercialización.</t>
  </si>
  <si>
    <t>Realización de actos generales de competencia desleal</t>
  </si>
  <si>
    <t>Todo acto o hecho que se realice en el mercado con fines concurrenciales, cuando resulte contrario a las sanas costumbres mercantiles, al principio de la buena fe comercial, a los usos honestos en materia industrial o comercial, o bien cuando esté encaminado a afectar o afecte la libertad de decisión del comprador o consumidor, o el funcionamiento concurrencial del mercado.</t>
  </si>
  <si>
    <t>Desviación de la clientela</t>
  </si>
  <si>
    <t>Toda conducta que tenga como objeto o como efecto desviar la clientela de la actividad, prestaciones mercantiles o establecimientos ajenos, siempre que sea contraria a las sanas costumbres mercantiles o a los usos honestos en materia industrial o comercial.</t>
  </si>
  <si>
    <t>Actos de desorganización</t>
  </si>
  <si>
    <t>Toda conducta que tenga por objeto o como efecto desorganizar internamente la empresa, las prestaciones mercantiles o el establecimiento ajeno.</t>
  </si>
  <si>
    <t>Actos de confusión</t>
  </si>
  <si>
    <t>Toda conducta que tenga por objeto o como efecto crear confusión con la actividad, las prestaciones mercantiles o el establecimiento ajenos.</t>
  </si>
  <si>
    <t>Actos de engaño</t>
  </si>
  <si>
    <t>Toda conducta que tenga por objeto o como efecto inducir al público a error sobre la actividad, las prestaciones mercantiles o el establecimiento ajenos.
Se presume desleal la utilización o difusión de indicaciones o aseveraciones incorrectas o falsas, la omisión de las verdaderas y cualquier otro tipo de práctica que, por las circunstancias en que tenga lugar, sea susceptible de inducir a error a las personas a las que se dirige o alcanza sobre la actividad, las prestaciones mercantiles o el establecimiento ajenos, así como sobre la naturaleza, el modo de fabricación, las características, la aptitud en el empleo o la cantidad de los productos.</t>
  </si>
  <si>
    <t>Actos de descrédito</t>
  </si>
  <si>
    <t>La utilización o difusión de indicaciones o aseveraciones incorrectas o falsas, la omisión de las verdaderas y cualquier otro tipo de práctica que tenga por objeto o como efecto desacreditar la actividad, las prestaciones, el establecimiento o las relaciones mercantiles de un tercero, a no ser que sean exactas, verdaderas y pertinentes.</t>
  </si>
  <si>
    <t>Actos de comparación</t>
  </si>
  <si>
    <t>La comparación pública de la actividad, las prestaciones mercantiles o el establecimiento propios o ajenos con los de un tercero, cuando dicha comparación utilice indicaciones o aseveraciones incorrectas o falsas, u omita las verdaderas. Así mismo, se considera desleal toda comparación que se refiera a extremos que no sean análogos, ni comprobables.</t>
  </si>
  <si>
    <t>Actos de imitación</t>
  </si>
  <si>
    <t>La imitación exacta y minuciosa de las prestaciones de un tercero se considerará desleal cuando genere confusión acerca de la procedencia empresarial de la prestación o comporte un aprovechamiento indebido de la reputación ajena.
La inevitable existencia de los indicados riesgos de confusión o de aprovechamiento de la reputación ajena excluye la deslealtad de la práctica.
También se considerará desleal la imitación sistemática de las prestaciones e iniciativas empresariales de un competidor cuando dicha estrategia se halle encaminada a impedir u obstaculice su afirmación en el mercado y exceda de lo que según las circunstancias, pueda reputarse como una respuesta natural del mercado.</t>
  </si>
  <si>
    <t>Explotación de la reputación ajena</t>
  </si>
  <si>
    <t>El aprovechamiento en beneficio propio o ajeno de las ventajas de la reputación industrial, comercial o profesional adquirida por otro en el mercado.
Se considerará desleal el empleo no autorizado de signos distintivos ajenos o de denominaciones de origen falsas o engañosas aunque estén acompañadas de la indicación acerca de la verdadera procedencia del producto o de expresiones tales como "modelo", "sistema", "tipo" , "clase", "género", "manera", "imitación", y "similares".</t>
  </si>
  <si>
    <t>Violación de secretos</t>
  </si>
  <si>
    <t>La divulgación o explotación, sin autorización de su titular, de secretos industriales o de cualquiera otra clase de secretos empresariales a los que se haya tenido acceso legítimamente pero con deber de reserva, o ilegítimamente.
Tendrá así mismo la consideración de desleal, la adquisición de secretos por medio de espionaje o procedimientos análogos.
Las acciones referentes a la violación de secretos.</t>
  </si>
  <si>
    <t>Inducción a la ruptura contractual</t>
  </si>
  <si>
    <t>La inducción a trabajadores, proveedores, clientes y demás obligados, a infringir los deberes contractuales básicos que han contraído con los competidores.
La inducción a la terminación regular de un contrato o el aprovechamiento en beneficio propio o ajeno de una infracción contractual ajena sólo se califica desleal cuando, siendo conocida, tenga por objeto la expansión de un sector industrial o empresarial o vaya acompañada de circunstancias tales como el engaño, la intención de eliminar a un competidor del mercado u otros análogos.</t>
  </si>
  <si>
    <t>Violación de normas jurídicas o regulatorias que impacten negativamente el mercado</t>
  </si>
  <si>
    <t>La efectiva realización en el mercado de una ventaja competitiva adquirida frente a los competidores mediante la infracción de una norma jurídica. La ventaja ha de ser significativa.</t>
  </si>
  <si>
    <t>Generación de pactos desleales de exclusividad</t>
  </si>
  <si>
    <t>Pactar en los contratos de suministro cláusulas de exclusividad, cuando dichas cláusulas tengan por objeto o como efecto, restringir el acceso de los competidores al mercado, o monopolizar la distribución de productos o servicios, excepto las industrias licoreras mientras éstas sean de propiedad de los entes territoriales.</t>
  </si>
  <si>
    <t>Inadecuada rendición de cuentas</t>
  </si>
  <si>
    <t>TRANSPARENCIA:  diálogo continuo entre la empresa y sus grupos de interés, y está entendida bajo un modelo integrado por los siguientes componentes: apertura, diálogo, reglas claras y control.</t>
  </si>
  <si>
    <t>Falta de apertura en la entrega de información a los grupos de interés</t>
  </si>
  <si>
    <t>La información que la empresa emitirá para los diferentes grupos de interés y para la sociedad en general debe ser completa, oportuna y confiable
•	Completa: Incluye temas claves. Se asocia con los  principios GRI  de materialidad,  precisión, exhaustividad  y equilibrio. 
•	Oportuna: Disponible dentro de los plazos que permitan retroalimentar a la empresa a través de las sugerencias, comentarios e inquietudes sobre sus contenidos.  Se asocia con el principio GRI de periodicidad (la periodicidad de la información depende de los temas y de los destinatarios). 
•	Confiable: Garantía de veracidad. Se asocia con el principio GRI de fiabilidad.</t>
  </si>
  <si>
    <t>Inadecuada comunicación y dialogo con los grupos de interés</t>
  </si>
  <si>
    <t xml:space="preserve">El diálogo se establece a través del cumplimiento de los principios de relevancia, exhaustividad y respuesta.
•	Relevancia: saber qué es importante para la empresa y para sus grupos de interés.
•	Exhaustividad: comprender las opiniones, necesidades,  percepciones y expectativas de los grupos de interés, así como los impactos relevantes y su gestión. 
•	Respuesta: capacidad de abordar las soluciones adecuadas a los impactos relevantes y a las inquietudes de los grupos de interés. </t>
  </si>
  <si>
    <t>Bajo nivel de publicidad de la información - Opacidad de la información en la página web</t>
  </si>
  <si>
    <t>No publicar los diferentes documentos calificados como  clasificados o reservados en la página web de manera proactiva y eficiente, de acuerdo con la Ley 1712 de 2014 de Acceso a la Información Pública, trae consigo riesgos en el proceder de las empresas, ya que no se facilita el acceso a la información pública como mecanismo de transparencia para ejercer el control público de las actuaciones de la empresa.</t>
  </si>
  <si>
    <t>Malversación de fondos - Peculado (por aplicación diferente)</t>
  </si>
  <si>
    <t>El colaborador/a que respecto a los recursos financieros de las empresas del Grupo EMP cuya administración, tenencia o custodia se le haya confiado por razón o con ocasión de sus funciones, les dé aplicación diferente de aquella a que están destinados, o comprometa sumas superiores a las fijadas en el presupuesto, o las invierta o utilice en forma no prevista en éste, en provecho suyo o de un tercero; es decir, emplear recursos financieros con un fin diferente al establecido por las  normas  (sustracción de fondos, jineteo de fondos, aplicación diferente, negativa a efectuar pago o entrega sin justificación).</t>
  </si>
  <si>
    <t>Defraudación o evasión tributaria</t>
  </si>
  <si>
    <t>El colaborador/a que dolosamente, estando la empresa que representa obligada a declarar no declare, o que en una declaración tributaria omita ingresos, o incluya costos o gastos inexistentes, o reclame créditos fiscales, retenciones o anticipos improcedentes.</t>
  </si>
  <si>
    <t>Obtención de subvención, ayuda o subsidio mediante engaño</t>
  </si>
  <si>
    <t>Obtener una subvención, ayuda o subsidio (beneficio), proveniente de recursos públicos o privados mediante, engaño sobre las condiciones, requeridas para su concesión o callando total o parcialmente la verdad.</t>
  </si>
  <si>
    <t>Representación no autorizada de la entidad de tipo judicial, administrativa o policiva</t>
  </si>
  <si>
    <t>Asumir representación de la entidad no autorizada o mediante de actos ilegales</t>
  </si>
  <si>
    <t>Manipulación de Métricas Financieras</t>
  </si>
  <si>
    <t>Distorsionar indicadores de los estados financieros o su base de calculo de forma que mejoren o deterioren la realidad de estos</t>
  </si>
  <si>
    <t>Distorsión del Flujo de Caja</t>
  </si>
  <si>
    <t>Reemplazar entradas de efectivo financiero a la sección operativa
Desplazar salidas de Caja de operación al rubro de inversiones
Inflar el flujo de caja operativo usando adquisiciones o cesiones
Impulsar el flujo de caja operativo usando operaciones insostenibles</t>
  </si>
  <si>
    <t>Reconocimiento inapropiado de Ingresos</t>
  </si>
  <si>
    <t>Reconocimiento de Ingresos Anticipados
Registrar ingresos falsos - Ventas ficticias
Impulsar el ingreso utilizando actividades insostenibles
Desplazar los gastos corrientes a un periodo posterior
Utilizar otras técnicas para ocultar gastos o pérdidas
Desplazar los ingresos corrientes a un periodo posterior
Desplazar gastos futuros a un periodo anterior</t>
  </si>
  <si>
    <t>Hurto / Robo</t>
  </si>
  <si>
    <t>Robo de dinero en efectivo
Robo de otros activos (activos fijos, inventarios, suministros, herramientas, útiles de oficina, etc.)
Defraudación de fluidos (Energía, Gas, Agua, etc.)
Ventas o servicios no contabilizados depositándose a cuentas bancarias personales o de terceros
Recuperación de cuentas por cobrar o créditos no contabilizados
Pagos a Proveedores falsos
Pagos a Terceros de Recaudo falsos
Pago de sueldos a personal que no labora
Sueldos pagados a jubilados o personas inexistentes
Pagos por horas extras ficticias
Anulación de facturas cobradas</t>
  </si>
  <si>
    <t>Fraude en gastos de viaje y de representación</t>
  </si>
  <si>
    <t>Se produce cuando a un colaborador/a se le pagan  gastos ficticios o inflados. Por ejemplo, cuando presenta un informe de gastos fraudulento y reclama reembolsos entre otros por viajes personales, alimentos, viáticos o transportes inexistentes,  kilometraje extra, etc.</t>
  </si>
  <si>
    <t>Manipulación indebida de Estados Financieros</t>
  </si>
  <si>
    <t>Es la inclusión de información falsa como parte de los estados financieros, por lo general sobreestimando los activos o ingresos o subestimando pasivos y gastos para mostrar resultados ficticios o para ocultar otros fraudes.</t>
  </si>
  <si>
    <t>Alteración/Manipulación/Falsificación de:
- Cuentas y soportes contables
- Documentos jurídicos o legales
- Certificaciones</t>
  </si>
  <si>
    <t>Alteración de Cuentas por Cobrar y/o por Pagar (alteración de los documentos que las soportan)
Alteración / Falsificación de recibos o facturas
Partidas contables sin conciliar
Alteración de pérdidas
Ventas ficticias Vs. Devoluciones
Alteración de Pliegos de Contratación
Alteración de Escrituras Públicas
Alteración de documentos (archivos) que sirvan de soporte legal
Alteración / Falsificación de certificados de estudio, certificaciones (de calidad, de seguridad y salud en el trabajo, de trabajo en alturas, etc.) o de cualquier documento que sea soporte de un proceso de contratación.</t>
  </si>
  <si>
    <t>Fraude cibernético</t>
  </si>
  <si>
    <t>Secuestro de bases de datos / Ramsomware
Reproducción / Utilización no autorizada de propiedad intelectual
Distribución no autorizada de Propiedad Intelectual
Acceso abusivo a un sistema de información
Robo de Identidad
Interceptación de información
Negación de Servicio
Destrucción de Información
Suplantación de Sitio Web
Utilización de software malicioso</t>
  </si>
  <si>
    <t xml:space="preserve">Inadecuada delegación de poder </t>
  </si>
  <si>
    <t xml:space="preserve">Concentración de poder en un agente especifico
Inadecuado equilibrio en la definición de roles y responsabilidades en la organización 
Inadecuada segregación de funciones 
Amplia delegación que excede funciones del cargo o capacidad financiera de la empresa 
Decisiones no consultadas </t>
  </si>
  <si>
    <t>Asimetria de información para la toma de decisiones</t>
  </si>
  <si>
    <t>Falta de información detallada a las altas instancias de la organización lo cual dificulta la toma de decisiones o puede llevar a una selección adversa
Hay diferencia de información entre los participantes, lo que conlleva ventaja de una sobre la otra. Al mismo tiempo, la información asimétrica genera diferencias sustanciales entre la propiedad y la administración</t>
  </si>
  <si>
    <t>Información oculta de perfiles, formación, experiencia y habilidades de agentes</t>
  </si>
  <si>
    <t>Las calificaciones, características y destrezas de los agentes no son verificables</t>
  </si>
  <si>
    <t>Acciones ocultas o no observables por parte de agentes</t>
  </si>
  <si>
    <t>Las decisiones, actividades y desempeños de los agentes no son observables.
Se toman decisiones adversas (selección) en temas relacionados con estructura de capital, administradores, objeto social, inversiones etc</t>
  </si>
  <si>
    <t xml:space="preserve">Injerencia política en la gestión empresarial </t>
  </si>
  <si>
    <t>Inadecuada injerencia por parte de agentes políticos.
Ejercer presiones asociadas a la agenda política en la gestión y dinámica empresarial
Irrespetar la dinámica e independencia empresarial
Acciones que impacten la administración profesional de la empresa y su rigor técnico, que estén asociadas a interses partidistas, que no tengan en cuenta las necesidades de desarrollo del servicios a mediano y largo plazo, que afecten la continuidad de los negocios.</t>
  </si>
  <si>
    <t>Acciones contrarias a lo establecido en los estatutos y prácticas de gobierno de la empresa</t>
  </si>
  <si>
    <t>Acciones que  incumplen lo estipulado en los estatutos de la organización, convenio marco, código de gobierno y anexos  que impactan la relación propietario- empresa o los demás organos de gobierno (Junta Directiva y Gerencia).</t>
  </si>
  <si>
    <t>Incumplimiento en el  reporte de información relevante para terceros</t>
  </si>
  <si>
    <t>No suministrar información veraz, oportuna y ampliamente disponible para inversionistas y demás grupos de interes 
No suministrar información oportuna, completa y exacta
Acciones que conlleven incumplimiento a las prácticas de gobierno definidas para el reporte de información relevante considerando que todo emisor de valores deberá divulgar, en forma veraz, clara, suficiente y oportuna al mercado, a través de la Superfinanciera, toda situación relacionada con el emisor o su emisión que habría sido tenida en cuenta por un experto prudente y diligente al comprar, vender o conservar los valores del emisor o al momento de ejercer los derechos políticos inherentes a tales valores</t>
  </si>
  <si>
    <t>Inadecuado funcionamiento de la Junta Directiva</t>
  </si>
  <si>
    <t>Posibles elementos para conformar el escenario de riesgo: 
Inadecuada conformación de la Junta
Funcionamiento inadecuado de los comités de apoyo
Multiplicidad de temas 
Análisis de temas informativos y no decisorios
Recomendaciones poco claras a la Junta Directiva
Desconocimiento de la organización
Cambios constantes de actores
Debilidades de conocimiento
Incumplimiento del reglamento del funcionamiento de la Junta
Inadecuados mecanismos para evaluar la junta</t>
  </si>
  <si>
    <t>Inadecuado funcionamiento de la alta dirección de la empresa</t>
  </si>
  <si>
    <t>Posibles elementos a considerar para el escenario de riesgo:
Definición inadecuada de perfiles para la alta dirección
Definiciones normativas de perfiles de cargos que no se adecuan a los cargos de EPM 
Inadecuada selección de personal para los cargos 
Desconocimiento del sector y de los negocios
Inadecuado diseño o funcionamiento de los comités 
Estilo de liderazgo no alineado a la cultura de la organización</t>
  </si>
  <si>
    <t>Acciones que perjudiquen los derechos de los accionistas minoritarios de las filiales del Grupo EPM</t>
  </si>
  <si>
    <t>Abuso de la propiedad del accionista mayoritario
Toma de decisiones sin tener en cuenta los intereses y sin consultar con los accionistas minoritarios
Pérdida de confianza por parte de los accionistas minoritarios</t>
  </si>
  <si>
    <t>Acciones del propietario que perjudiquen a los inversionistas, usuarios y demas grupos de interés de EPM</t>
  </si>
  <si>
    <t>Abuso del ejercicio de la propiedad por parte del dueño, toma de decisiones asociadas a la propiedad sin tener en cuenta los intereses y sin observancia de los derechos de los grupos de interés, pérdida de confianza por parte de los grupos de interés</t>
  </si>
  <si>
    <t>Búsqueda de beneficios particulares a costa de que alguna de las partes no puede observar o estar informada de las condiciones de las otras  (riesgo moral)</t>
  </si>
  <si>
    <t>Una parte toma riesgos adicionales en detrimento de otra parte
Incentivo para tomar riesgos para obtener una ventaja particular 
-ESFUERZO INSUFICIENTE
-INVERSIONES EXTRAVAGANTES
- ESTRATEGIA DE PERMANENCIA
-OCULTAR INFORMACIÓN ANTES DE TOMAR UN SEGURO</t>
  </si>
  <si>
    <t xml:space="preserve">Remuneración e incentivos inadecuados </t>
  </si>
  <si>
    <t xml:space="preserve">Dar remuneración e incentivos por logros o metas que induzcan al personal a tomar riesgos excesivos </t>
  </si>
  <si>
    <t xml:space="preserve">Inadecuada alineación entre los objetivos organizacionales y las metas de los agentes </t>
  </si>
  <si>
    <t>Falta de alineación entre la estrategia de la empresa y los objetivos o metas de caracter particular de los agentes
Falta de alineación de los órganos de gobierno hacia la expectativa de generación de valor
Intereses diferentes entre Nucleo y filiales</t>
  </si>
  <si>
    <t>Proliferación de bacterias y plagas</t>
  </si>
  <si>
    <t xml:space="preserve">Uso inadecuado de los recursos naturales </t>
  </si>
  <si>
    <t>Mayores exigencias ambientales</t>
  </si>
  <si>
    <t>Percepción de gratuidad en suministro de agua</t>
  </si>
  <si>
    <t>Redensificación urbana</t>
  </si>
  <si>
    <t>Afectación al patrimonio cultural y/o arqueológico</t>
  </si>
  <si>
    <t>Conflicto sociopolítico asociado a la obtención, administración y disposición del activo inmobiliario</t>
  </si>
  <si>
    <t>Conflicto sociopolítico asociados a la vulneración de derechos de comunidades étnicas</t>
  </si>
  <si>
    <t>Conflicto sociopolítico por la constitución de servidumbres o adquisición de predios con solicitud o en proceso de restitución a víctimas del conflicto armado</t>
  </si>
  <si>
    <t>Conflicto sociopolítico por la oposición de actores políticos con capacidad de influencia y decisión amparado en facultades jurídicas y administrativas</t>
  </si>
  <si>
    <t>Conflicto sociopolítico por malas prácticas de contratistas durante los diseños y/o construcción de los proyectos que afectan a los diferentes grupos de interés</t>
  </si>
  <si>
    <t>Conflicto sociopolítico por oposición de organizaciones y movimientos ambientales, sociales y de derechos humanos</t>
  </si>
  <si>
    <t>Acoso sexual</t>
  </si>
  <si>
    <t>Amenazas</t>
  </si>
  <si>
    <t>Atentados terroristas</t>
  </si>
  <si>
    <t>Extorsion</t>
  </si>
  <si>
    <t>Homicidio</t>
  </si>
  <si>
    <t>Bloqueo de vías</t>
  </si>
  <si>
    <t>Economias y rentas ilegales</t>
  </si>
  <si>
    <t>Constreñimiento</t>
  </si>
  <si>
    <t xml:space="preserve">Hurto </t>
  </si>
  <si>
    <t>Invasión de predios</t>
  </si>
  <si>
    <t>Intrusión</t>
  </si>
  <si>
    <t>Lesiones personales</t>
  </si>
  <si>
    <t>Saboteo</t>
  </si>
  <si>
    <t>Secuestro</t>
  </si>
  <si>
    <t xml:space="preserve">Manifestación con vías de hecho </t>
  </si>
  <si>
    <t>MAP - MUSE - AEI</t>
  </si>
  <si>
    <t>Paro armado</t>
  </si>
  <si>
    <t>Espionaje</t>
  </si>
  <si>
    <t>Conflicto de interes</t>
  </si>
  <si>
    <t>Deficiencias en la planeación estratégica, táctica u operativa</t>
  </si>
  <si>
    <t>Debilidad en el diseño o implementación del direccionamiento estratégico</t>
  </si>
  <si>
    <t>Deterioro de la calificación de riesgo de emisor</t>
  </si>
  <si>
    <t>Dificultad para cumplir los supuestos de los planes de negocios</t>
  </si>
  <si>
    <t>Falta de apoyo/compromiso de la alta dirección</t>
  </si>
  <si>
    <t xml:space="preserve">Inadecuada definición de los supuestos o estructura de los modelos cuantitativos y financieros </t>
  </si>
  <si>
    <t>Inoportunidad en la incorporación de tecnologías disponibles en el mercado</t>
  </si>
  <si>
    <t>Inestabilidad jurídica o regulatoria</t>
  </si>
  <si>
    <t xml:space="preserve">Respuesta inoportuna a cambios en el mercado  </t>
  </si>
  <si>
    <t>Debilidad en la priorización de iniciativas y proyectos</t>
  </si>
  <si>
    <t>Inadecuadas estrategias de continuidad de negocio</t>
  </si>
  <si>
    <t>Definición o implementación errónea de estrategias</t>
  </si>
  <si>
    <t>Entrega deficiente o inoportuna de proyectos a la operación</t>
  </si>
  <si>
    <t>Escasa capacidad de resiliencia</t>
  </si>
  <si>
    <t xml:space="preserve">Insuficiencias o deficiencias en la adaptabilidad para incorporar soluciones a partir de tecnologías disponibles </t>
  </si>
  <si>
    <t>Incapacidad para desarrollar oportunamente nuevos negocios</t>
  </si>
  <si>
    <t>Lanzamiento de productos o servicios que no son aceptados por el mercado o no alcanzan la rentabilidad requerida</t>
  </si>
  <si>
    <t>Lanzamiento de productos o servicios que compiten con otros que ya existen a nivel empresarial</t>
  </si>
  <si>
    <t>Indisponibilidad en el mercado de la tecnología requerida para el diseño de productos o servicios</t>
  </si>
  <si>
    <t>Definición o implementación errónea de estrategias de grupo empresarial</t>
  </si>
  <si>
    <t>Inadecuada implementación del modelo de negocio en el Grupo EPM</t>
  </si>
  <si>
    <t xml:space="preserve">Inadecuada alineación en la estrategia de las empresas del grupo empresarial </t>
  </si>
  <si>
    <t>Dificultades asociadas a la integración vertical</t>
  </si>
  <si>
    <t>Lentitud en la toma de decisiones asociadas a grupo empresarial</t>
  </si>
  <si>
    <t>Dificultades asociadas a la integración horizontal</t>
  </si>
  <si>
    <t>Expropiación</t>
  </si>
  <si>
    <t>Transferencia coactiva de la propiedad / infraestructura de la empresa filial al Estado mediante la Expedición de leyes, órdenes o acciones administrativas.</t>
  </si>
  <si>
    <t>Nacionalización</t>
  </si>
  <si>
    <t>Transferencias de bienes y servicios privados de un sector determinado a dominio del estado (dando lugar a la transferencia de la propiedad de la empresa filial al estado)</t>
  </si>
  <si>
    <t>Abandono forzoso</t>
  </si>
  <si>
    <t xml:space="preserve">Abandono necesario y completo de las operaciones de la empresa filial </t>
  </si>
  <si>
    <t>Discriminación selectiva</t>
  </si>
  <si>
    <t>Imposición de manera selectiva y discriminatoria de una ley, orden, decreto, regulación impuesta específicamente contra la empresa filial por parte del Gobierno extranjero, o la variación unilateral de las condiciones preestablecidas para la operación de la empresa filial. También contra la matriz por parte del Gobierno Colombiano.</t>
  </si>
  <si>
    <t>Guerra / Guerra Civil</t>
  </si>
  <si>
    <t>Estar expuestos a enfrentamiento entre países, y/o a enfrentamientos bélicos donde los participantes están generalmente formados por dos o más ejes políticos contrarios generados en el mismo Estado.</t>
  </si>
  <si>
    <t>Desinversión forzosa</t>
  </si>
  <si>
    <t>Imposición de cualquier ley, orden, decreto, regulación, directiva, restricción o decisión por parte del Gobierno que nos obligue a la venta de la totalidad o parte de la participación en la empresa filial o nos limite la participación en todo o parte de los beneficios de la inversión en la filial</t>
  </si>
  <si>
    <t>Cancelación / modificación de concesión y / o licencia de operación</t>
  </si>
  <si>
    <t>Retiro parcial o total, o variaciones gravosas, de manera unilateral por parte del Gobierno, de la autorización emitida previamente y actualmente válida, de uso o explotación de la cosa concedida o de los derechos otorgados por medio de la licencia.</t>
  </si>
  <si>
    <t>Inconvertibilidad / no transferencia de moneda, que normalmente tiene un superávit en el precio.</t>
  </si>
  <si>
    <t>Imposibilidad por parte de EPM operar en los mercados de divisas, efectuar conversión de moneda y / o transferir los fondos en nombre de la empresa filial
Característica del dinero que no es liquido ya que los inversionistas no pueden comprar, vender  intercambiar estas monedas debido a sanciones políticas, restricciones gubernamentales, regulaciones de cambio o alta volatibilidad</t>
  </si>
  <si>
    <t>Imposibilidad o dificultad de ejecutar el laudo arbitral</t>
  </si>
  <si>
    <t>Actuaciones o decisiones por parte de órganos del estado, que dificulten o impidan la ejecución de un laudo arbitral en el país de la empresa filial</t>
  </si>
  <si>
    <t>Restricciones o cancelación de las licencias de importación / exportación o embargos comerciales</t>
  </si>
  <si>
    <t>Decisiones unilaterales del gobierno, sobre las licencias de importación / exportación, prohibiciones de comerciar y negociar con determinados países</t>
  </si>
  <si>
    <t xml:space="preserve">Cambios adversos en la normatividad o regulación </t>
  </si>
  <si>
    <t>Cambios en el marco regulatorio o normativo por intereses políticos que modifiquen negativamente la tarifa o dificulten el recaudo del servicio prestado. ( El Salvador)</t>
  </si>
  <si>
    <t>Uso indebido de la fuerza por parte de personal de vigilancia privada</t>
  </si>
  <si>
    <t>Incumplimiento de la normatividad emitida por la Superintendencia de Vigilancia y Seguridad Privada para el uso de la fuerza en empresas de vigilancia privada contra terceros en el desarrollo de las actividades empresariales.</t>
  </si>
  <si>
    <t>Uso indebido de la fuerza por parte de personal dea fuerza pública</t>
  </si>
  <si>
    <t>Ejercicio excesivo de autoridad y uso indebido de las armas por parte de la Fuerza Pública contra terceros en la protección de la infraestructura y en el acompañamiento de las actividades empresariales.</t>
  </si>
  <si>
    <t xml:space="preserve">Afectación del derecho a la salud y vida digna de usuarios en condición de especial protección constitucional </t>
  </si>
  <si>
    <t>Afectación debido a: (i) la suspensión indebida del servicio por mora, (ii) la demora en el restablecimiento del servicio de energía en un escenario de falla técnica y (iii) falta de continuidad en la prestación del servicio.</t>
  </si>
  <si>
    <t xml:space="preserve">Desconocimiento de los derechos culturales de las comunidades étnicas. </t>
  </si>
  <si>
    <t xml:space="preserve">Afectación de los derechos culturales: usos, costumbres o cosmovisiones de comunidades étnicas del área de prestación del servicio o del área de influencia de infraestructura de la Empresa. </t>
  </si>
  <si>
    <t>Afectaciones a funcionario de EPM por situaciones de seguridad del entorno en el desarrollo de las actividades empresariales</t>
  </si>
  <si>
    <t>Afectación a la vida o a la integridad de los funcionarios de EPM por actuaciones al margen de la ley de grupos armados, no armados o personas naturales, en el desarrollo de las actividades empresariales.</t>
  </si>
  <si>
    <t>Desconocimiento de condiciones de trabajo digno y seguro en la cadena de suministro.</t>
  </si>
  <si>
    <t>Vulneración del derecho al trabajo en condiciones dignas y justas (no discriminación, justa remuneración, igualdad de oportunidades de promoción, ambiente laboral seguro y saludable, descanso y capacitación,  pago oportuno y correcto de aportes a la seguridad social; pago oportuno de horas extras, festivos y vacaciones, entre otras) en las empresas de la cadena de suministro.</t>
  </si>
  <si>
    <t>Afectación a derechos de comunidades asentadas en territorios de proyectos</t>
  </si>
  <si>
    <t>Afectación a los derechos de poblaciones asentadas en zonas donde la empresa pretende llevar a cabo proyectos cuyo despliegue hace necesaria el reasentamiento o reubicación de las mismas.</t>
  </si>
  <si>
    <t xml:space="preserve">Afectación a derechos de víctimas solicitantes de tierras y/o restituidas </t>
  </si>
  <si>
    <t xml:space="preserve">Afectaciones a los  derechos a la  reparación de las  víctimas solicitantes de restitución de tierras asociada a (i) la eventual negociación directa de servidumbres con titulares actuales de los predios, o (ii) intervenciones indebidas que afecten el uso y el goce del predio ya restituido. </t>
  </si>
  <si>
    <t>Abusos a los derechos del usuario por parte de contratistas y/o  personal vinculado a EPM</t>
  </si>
  <si>
    <t>Afectación a los derechos de los usuarios por conductas inapropiadas o arbitrarias de los contratistas como: entrada a predios sin autorización de propietarios, actitudes irrespetuosas, exigencias injustificadas, entre otras.</t>
  </si>
  <si>
    <t>Afectación del derecho a la tranquilidad de comunidades aledañas a la infraestructura y la operación</t>
  </si>
  <si>
    <t xml:space="preserve">Afectación al derecho de las comunidades a la tranquilidad y la vivienda digna debido a emisiones de olores y ruido de infraestructura de la empresa, entre otros. </t>
  </si>
  <si>
    <t>Acusaciones infundadas sobre supuestas vulneraciones en DDHH</t>
  </si>
  <si>
    <t>Acusaciones sobre supuestas afectaciones en DDHH motivadas en intereses diversos que pretendan afectar la reputación y operaciones de la empresa</t>
  </si>
  <si>
    <t>Explotación laboral infantil</t>
  </si>
  <si>
    <t>Vinculación de menores de 18 años como parte de su personal en las empresas de la cadena de suministro.</t>
  </si>
  <si>
    <t>Afectación al derecho a un trabajo digno en la empresa</t>
  </si>
  <si>
    <t>Conductas de acoso laboral, sexual y sicológico al interior de la empresa</t>
  </si>
  <si>
    <t>Afectación del derecho a la igualdad de trato y oportunidades</t>
  </si>
  <si>
    <t>Posibles prácticas discriminatorias (raza, religión, filiaciones políticas, género, etc.) en los procesos internos.</t>
  </si>
  <si>
    <t>Afectación del derecho a la intimidad</t>
  </si>
  <si>
    <t>Uso inadecuado de los datos personales o sensibles que pueda generar una afectación al derecho a la intimidad</t>
  </si>
  <si>
    <t>Desprotección a la mujer gestante o durante su licencia de maternidad por parte de contratistas</t>
  </si>
  <si>
    <t>Desvinculación o cambio de condiciones laborales que afecten la calidad de vida de la mujer durante el embarazo, licencia de maternidad o periodo de lactancia protegido por la ley.</t>
  </si>
  <si>
    <t>Incumplimiento en las cuotas de género o inclusión laboral (discapacidad, primer empleo, etc.), definidos por la ley</t>
  </si>
  <si>
    <t>Desconocimiento de la normatividad o incumplimiento total o parcial de la misma por EPM, sus filiales o sus contratistas</t>
  </si>
  <si>
    <t>Incumplimiento de las obligaciones de pago a terceros</t>
  </si>
  <si>
    <t>Dificultad en la consecución de recursos de deuda</t>
  </si>
  <si>
    <t>Cambios desfavorables en las variables de mercado</t>
  </si>
  <si>
    <t>Inadecuada definición de los supuestos o estructura de los modelos cuantitativos y financieros</t>
  </si>
  <si>
    <t>Dificultad para cumplir la rentabilidad del caso base</t>
  </si>
  <si>
    <t>Fallas en el ciclo del mantenimiento</t>
  </si>
  <si>
    <t>Inadecuada gestión de activos</t>
  </si>
  <si>
    <t>Insuficiencia o indisponibilidad de infraestructura</t>
  </si>
  <si>
    <t>Inadecuada administración de los contratos</t>
  </si>
  <si>
    <t>Inadecuada gestión de inventarios</t>
  </si>
  <si>
    <t>Insuficiencia de proveedores que cumplan requisitos de participación</t>
  </si>
  <si>
    <t>Litigios o controversias con contratistas</t>
  </si>
  <si>
    <t>Fallas en las tecnologías de información u operación que soportan el proceso</t>
  </si>
  <si>
    <t>Inadecuado manejo de perfiles y claves de usuario</t>
  </si>
  <si>
    <t>Insuficiencia o indisponibilidad de recursos informáticos o tecnológicos</t>
  </si>
  <si>
    <t>Deficiencias en la definición de indicadores o metas de desempeño</t>
  </si>
  <si>
    <t>Dificultad para conseguir la fuerza laboral idónea en el mercado</t>
  </si>
  <si>
    <t>Falta de idoneidad del talento humano existente</t>
  </si>
  <si>
    <t>Resistencia al cambio</t>
  </si>
  <si>
    <t>Pérdida del conocimiento clave</t>
  </si>
  <si>
    <t>Diseño o Implementación errónea de metodologías</t>
  </si>
  <si>
    <t>Incumplimientos contractuales de EPM por asunción de obligaciones desfavorables o excesivas en el contrato</t>
  </si>
  <si>
    <t>Incumplimientos contractuales por cambios adversos en la normatividad o regulación</t>
  </si>
  <si>
    <t>Inconvenientes asociados a la constitución de servidumbres o adquisición de predios</t>
  </si>
  <si>
    <t>Dificultad para acceder a recursos naturales para la prestación de los servicios</t>
  </si>
  <si>
    <t>Escasez de recursos naturales para la prestación de los servicios</t>
  </si>
  <si>
    <t>Riesgo climático</t>
  </si>
  <si>
    <t>Manipulación física o lógica de los equipos o ciberactivos</t>
  </si>
  <si>
    <t>Un atacante puede tener acceso lógico o físico sin autorización a un Ciberactivo y realizar acciones maliciosas sobre él.</t>
  </si>
  <si>
    <t>Procesamiento ilegal de datos</t>
  </si>
  <si>
    <t>Aprovechamiento de forma no autorizada o furtiva de infraestructura tecnológica de la operación con el fin de aprovechar capacidad de procesamiento para realizar criptomineria, escaneo de vulnerabilidades, entre otros</t>
  </si>
  <si>
    <t>Uso de equipos no autorizados</t>
  </si>
  <si>
    <t>Uso de equipos que estén dentro o fuera del dominio de control de seguridad (sean autorizados o no), (Dispositivos Móviles, Accesos Lógicos ó Conexiones)</t>
  </si>
  <si>
    <t>Ataques a sitios y aplicaciones web</t>
  </si>
  <si>
    <t>Realizar ataques a sitios web con el fin de afectar la disponibilidad del sitio web y/o acceso a un dispositivo y provocar fallas en disponibilidad, integridad y confidencialidad del proceso de operación</t>
  </si>
  <si>
    <t>Accesos físicos no autorizados</t>
  </si>
  <si>
    <t>Un atacante externo puede acceder sin autorización a Ciberactivos debido a debilidades en los controles físicos de ingreso/egreso de personas en los activos.</t>
  </si>
  <si>
    <t>Ciber terrorismo / Hacktivismo</t>
  </si>
  <si>
    <t>Un atacante (interno/externo) puede realizar acciones maliciosas que afecten la disponibilidad, integridad y confidencialidad de la información y procesos de operación de la empresa.</t>
  </si>
  <si>
    <t>Operaciones indebidas a nivel de los activos y ciberactivos críticos de TO</t>
  </si>
  <si>
    <t>Un usuario podría realizar acciones incorrectas sin mala intención, así como acciones maliciosas sobre Ciberactivos críticos, provocando afectaciones de servicio o afectación de la disponibilidad, integridad y confidencialidad del proceso.</t>
  </si>
  <si>
    <t>Amenazas avanzadas persistentes</t>
  </si>
  <si>
    <t>realizar ataques sofisticados sobre la infraestructura de operación de la empresa, que no son detectados fácilmente por la mayoría de los controles de seguridad, con el fin de afectar la disponibilidad, integridad y confidencialidad del proceso.</t>
  </si>
  <si>
    <t>Intrusión en el sistema</t>
  </si>
  <si>
    <t>Acceder lógicamente al sistema del proceso sin ser detectado o monitoreado.</t>
  </si>
  <si>
    <t>Robo de identidad</t>
  </si>
  <si>
    <t>Apropiación de la identidad de una persona natural o jurídica con el fin de asumir su identidad ante otras personas en público o en privado, y de esta manera acceder a recursos, obtención de créditos o realizar acciones en su nombre</t>
  </si>
  <si>
    <t>Suplantación</t>
  </si>
  <si>
    <t>Suplantar la identidad de una persona o dispositivo autorizado dentro del proceso de operación de la empresa con el fin de robar, extraer, manipular o secuestrar información.</t>
  </si>
  <si>
    <t>Uso de software o licencias ilegales, copias fraudulentas de software</t>
  </si>
  <si>
    <t>Un usuario podría descargar programas o aplicaciones no autorizadas o no licenciadas en los equipos de la empresa.</t>
  </si>
  <si>
    <t>Robo / Fuga de Información</t>
  </si>
  <si>
    <t>Se denomina robo o fuga de información al incidente que pone en poder de una persona ajena a la organización, información confidencial y que sólo debería estar disponible para integrantes de esta, Se trata de un incidente que puede ser tanto interno como externo, y a la vez intencional o no.</t>
  </si>
  <si>
    <t>Abuso de privilegios o actuaciones malintencionadas</t>
  </si>
  <si>
    <t>Un atacante (interno o externo) con privilegios elevados puede realizar cambios y acciones maliciosas sobre un Ciberactivo.</t>
  </si>
  <si>
    <t>Corrupción o pérdida de datos (Tránsito, almacenado, procesamiento)</t>
  </si>
  <si>
    <t>Fallos o inapropiada configuración en procesos y aplicaciones que podrían provocar pérdida de los datos o fallas en la integridad y confidencialidad de estas.</t>
  </si>
  <si>
    <t>Amenazas de usuario final</t>
  </si>
  <si>
    <t>Son las técnicas de Ingeniería Social para lograr introducir en la empresa software espía, malware, etc. con el fin de extraer, manipular o secuestrar información sensible del proceso de operación.</t>
  </si>
  <si>
    <t>Fallos a la integridad de la información</t>
  </si>
  <si>
    <t>Un atacante (interno/externo) puede modificar o extraer información sensible o alterar las características de un sistema o aplicación para su beneficio.</t>
  </si>
  <si>
    <t>Intrusiones e interrupciones en la plataforma de control (SCADA, HMI)</t>
  </si>
  <si>
    <t>Accesos no autorizados a una red o a un equipo del proceso que soporta el Sistema de Control de Datos.</t>
  </si>
  <si>
    <t>Obsolescencia tecnológica en funciones de ciberseguridad</t>
  </si>
  <si>
    <t>Ciberactivos que son deficientes o carecen de capacidades o funciones propias o complementarias para proteger el proceso al que pertenecen.</t>
  </si>
  <si>
    <t>Espionaje industrial</t>
  </si>
  <si>
    <t>Obtener información sensible a través de ayuda interna, soborno, chantaje, ingeniería social y/o software espía con el fin de generar un ataque o aprovechar una ventaja competitiva.</t>
  </si>
  <si>
    <t>Fallas en la protección de la privacidad de los datos personales</t>
  </si>
  <si>
    <t>Deficiencias en la aplicación e interpretación de principios y    garantías que deben prevalecer en la protección de datos que describen y precisan a las personas.</t>
  </si>
  <si>
    <t>Seleccione el seguimiento</t>
  </si>
  <si>
    <t>Seguimiento 1</t>
  </si>
  <si>
    <t>#</t>
  </si>
  <si>
    <t>Impacto relevante</t>
  </si>
  <si>
    <t>P</t>
  </si>
  <si>
    <t>C</t>
  </si>
  <si>
    <t>Nivel</t>
  </si>
  <si>
    <t>Recomendaciones</t>
  </si>
  <si>
    <t>valor</t>
  </si>
  <si>
    <t>Nivel control</t>
  </si>
  <si>
    <t>Gráficas asociadas a la categoría de riesgos</t>
  </si>
  <si>
    <t>Total</t>
  </si>
  <si>
    <t>Gráficas asociadas al objeto de impacto</t>
  </si>
  <si>
    <t>Objeto de impacto / nivel de riesgo</t>
  </si>
  <si>
    <t>Objetivo de impacto / nivel de control</t>
  </si>
  <si>
    <t>Lista de chequeo "Restricciones típicas en los estados de formulación y ejecución de proyectos"</t>
  </si>
  <si>
    <r>
      <rPr>
        <b/>
        <sz val="11"/>
        <color theme="1"/>
        <rFont val="Arial"/>
        <family val="2"/>
      </rPr>
      <t xml:space="preserve">Objetivo. </t>
    </r>
    <r>
      <rPr>
        <sz val="11"/>
        <color theme="1"/>
        <rFont val="Arial"/>
        <family val="2"/>
      </rPr>
      <t>Contribuir a la identificación de restricciones o señales durante los estado de formulación y ejecución mediante el análisis de los escenarios de riesgos típicos que han impactado el desarrollo de proyectos. Esto se constituye en información útil para la toma de decisiones, así como un dato de entrada para la elaboración de la matriz de riesgos durante la formulación y, posteriormente,insumo tanto para la planeación de la ejecución del proyecto como para la actualización y seguimiento de la matriz de riesgos.</t>
    </r>
  </si>
  <si>
    <r>
      <rPr>
        <b/>
        <sz val="11"/>
        <color theme="1"/>
        <rFont val="Arial"/>
        <family val="2"/>
      </rPr>
      <t xml:space="preserve">Definiciones.
Restricciones típicas. </t>
    </r>
    <r>
      <rPr>
        <sz val="11"/>
        <color theme="1"/>
        <rFont val="Arial"/>
        <family val="2"/>
      </rPr>
      <t xml:space="preserve">Aquellas situaciones específicas que pueden obstaculizar el normal desarrollo de un proyecto en cada una de sus fases. </t>
    </r>
    <r>
      <rPr>
        <b/>
        <sz val="11"/>
        <color theme="1"/>
        <rFont val="Arial"/>
        <family val="2"/>
      </rPr>
      <t xml:space="preserve">
Componente. </t>
    </r>
    <r>
      <rPr>
        <sz val="11"/>
        <color theme="1"/>
        <rFont val="Arial"/>
        <family val="2"/>
      </rPr>
      <t xml:space="preserve">Agrupador de los criterios por temática particular de los proyectos de infraestructura. 
</t>
    </r>
    <r>
      <rPr>
        <b/>
        <sz val="11"/>
        <color theme="1"/>
        <rFont val="Arial"/>
        <family val="2"/>
      </rPr>
      <t xml:space="preserve">
Criterio. </t>
    </r>
    <r>
      <rPr>
        <sz val="11"/>
        <color theme="1"/>
        <rFont val="Arial"/>
        <family val="2"/>
      </rPr>
      <t xml:space="preserve">Elementos típicos, percepciones o lecciones aprendidas de proyectos anteriores que pueden generar restricciones en el desarrollo del proyecto. </t>
    </r>
    <r>
      <rPr>
        <b/>
        <sz val="11"/>
        <color theme="1"/>
        <rFont val="Arial"/>
        <family val="2"/>
      </rPr>
      <t xml:space="preserve">
Aplica.</t>
    </r>
    <r>
      <rPr>
        <sz val="11"/>
        <color theme="1"/>
        <rFont val="Arial"/>
        <family val="2"/>
      </rPr>
      <t xml:space="preserve"> Campo en el cual se debe indicar si el criterio impacta o no el desempeño de las alternativas de solución del proyecto.
</t>
    </r>
    <r>
      <rPr>
        <b/>
        <sz val="11"/>
        <color theme="1"/>
        <rFont val="Arial"/>
        <family val="2"/>
      </rPr>
      <t xml:space="preserve">
Señales identificadas. </t>
    </r>
    <r>
      <rPr>
        <sz val="11"/>
        <color theme="1"/>
        <rFont val="Arial"/>
        <family val="2"/>
      </rPr>
      <t xml:space="preserve">Campo en el cual se debe especificar, para aquellos criterios que aplique, la medida en que estos pueden afectar el proyecto y especificar para que etapa se hace el análisis (formulación o ejecución). </t>
    </r>
  </si>
  <si>
    <t xml:space="preserve"> Lista de chequeo</t>
  </si>
  <si>
    <t>Componente</t>
  </si>
  <si>
    <t>Criterio</t>
  </si>
  <si>
    <t>Aplica</t>
  </si>
  <si>
    <t xml:space="preserve">Señales identificadas </t>
  </si>
  <si>
    <t>Ambiental y Social</t>
  </si>
  <si>
    <t>Inconveniente en la obtención de permisos / licencias ( o la no obtención de los mismos)</t>
  </si>
  <si>
    <t>Inconveniente en la obtención certificaciones de procedencia de consulta previa con la entidad competente / otras aprobaciones ambientales para el proyecto. </t>
  </si>
  <si>
    <t>  </t>
  </si>
  <si>
    <t>Afectación a patrimonio cultural o arquitectónico. </t>
  </si>
  <si>
    <t>Daño o impacto grave a los recursos naturales agua superficial o subterránea (ejemplo vertimientos, derrames, sedimentos). </t>
  </si>
  <si>
    <t>Daño o impacto grave a los recursos naturales suelo (ejemplo derrames, calidad del suelo, movimientos en masa). </t>
  </si>
  <si>
    <t>Daño o impacto grave a los recursos naturales flora. </t>
  </si>
  <si>
    <t>Daño o impacto grave a los recursos naturales fauna. </t>
  </si>
  <si>
    <t>Daño o impacto grave a los recursos naturales aire (ejemplo ruido, material particulado, gases y olores ofensivos). </t>
  </si>
  <si>
    <t>Desplazamiento de problación - Reasentamiento de familias.</t>
  </si>
  <si>
    <t>Afectación a terceros (daños a infraestructura, afectación al proceso productivo, etc.) por actividades del proyecto. </t>
  </si>
  <si>
    <t>Afectación por oposición de organizaciones y movimientos ambientales, sociales y de derechos humanos.</t>
  </si>
  <si>
    <t>Afectación por la constitución de servidumbres o adquisición de predios con solicitud o en proceso de restitución a víctimas del conflicto armado.</t>
  </si>
  <si>
    <t>Conflicto sociopolítico asociados a la vulneración de derechos de comunidades étnicas.</t>
  </si>
  <si>
    <t>Conflicto sociopolítico por altas expectativas de los grupos de interés.</t>
  </si>
  <si>
    <t>Conflicto sociopolítico por malas prácticas de contratistas durante los diseños y/o construcción de los proyectos que afectan a los diferentes grupos de interés. Esto afecta la credibilidad y reputación de la empresa y más cuando se trata de pasivos en los territorios.</t>
  </si>
  <si>
    <t>Dificultades en la ejecución de proyectos nuevos o mejoras en los existentes por falta de presencia de EPM en los territorios donde se emplanzan los proyectos.</t>
  </si>
  <si>
    <t>Construcción</t>
  </si>
  <si>
    <t>Afectación a infraestructura existente en operación. </t>
  </si>
  <si>
    <t>Dificultades en la consecución de permisos no ambientales (PMT, intervención de espacio público, licencia de construcción, rotura, permisos con la Aero Civil, cruces de vías, permisos con otros operadores de red). </t>
  </si>
  <si>
    <t>Deficiente ejecución de pruebas que pongan en riesgo la infraestructura o la funcionalidad del sistema.</t>
  </si>
  <si>
    <t>Inadecuados o insuficientes procedimientos y protocolos para montaje, comisionamiento, puesta en marcha y manuales de operación a partir de la documentación de fabricantes o proveedores.</t>
  </si>
  <si>
    <t xml:space="preserve">Falta de supervisión  especializada durante la construcción ( comítes de obra) ,  montaje ( fabricante) y pruebas de puesta en servicio. </t>
  </si>
  <si>
    <t xml:space="preserve">Modificaciones de diseños o programación acelerada   de:  obra, proceso de montaje o pruebas de puesta en servicio. </t>
  </si>
  <si>
    <t xml:space="preserve">Falta de monitoreo y análisis de variables geotécnicas, geológicas  y estructurales en proyectos de gran magnitud o cerca de fallas identificadas en los estudios de factibilidad </t>
  </si>
  <si>
    <t>Inadecuado o insuficiente plan de trasferencia de tecnología y entrenamiento.</t>
  </si>
  <si>
    <t xml:space="preserve">Interferencia entre proyectos (propios o externos) que se estén desarrollando en el mismo territorio y que puedan generar impactos técnicos o sociales al mismo. </t>
  </si>
  <si>
    <t>Obstaculización a la movilidad vehicular, peatonal o aérea, con la infraestructura instalada del proyecto o durante el transporte de maquinaria y equipos y la construcción de las obras.</t>
  </si>
  <si>
    <t>Demoras en los procesos de contratación.</t>
  </si>
  <si>
    <t>Retrasos en la entrega de equipos importados.</t>
  </si>
  <si>
    <t xml:space="preserve">Daños de equipos durante el transporte marítimo o terrestre. </t>
  </si>
  <si>
    <t>Diferencias de conceptos entre la infraestructura acordada en el caso de negocio y la requerida en etapas posteriores por Operación y Mantenimiento, en el proceso de Comisionamiento.</t>
  </si>
  <si>
    <t>Futuros desarrollos de la infraestructura del municipio que afecten el proyecto.  (planes viales, POT).  </t>
  </si>
  <si>
    <t>Diseños</t>
  </si>
  <si>
    <t>Problemas con la calidad y oportunidad de los estudios y diseños. </t>
  </si>
  <si>
    <t xml:space="preserve">Inadecuado analisis o interventoría de los diseños. </t>
  </si>
  <si>
    <t xml:space="preserve">Ausencia de especialistas </t>
  </si>
  <si>
    <r>
      <rPr>
        <sz val="11"/>
        <color theme="1"/>
        <rFont val="Arial"/>
        <family val="2"/>
      </rPr>
      <t>Uso de tecnología inadecuada, obsoleta</t>
    </r>
    <r>
      <rPr>
        <sz val="11"/>
        <color rgb="FFFF0000"/>
        <rFont val="Arial"/>
        <family val="2"/>
      </rPr>
      <t xml:space="preserve"> </t>
    </r>
    <r>
      <rPr>
        <sz val="11"/>
        <color theme="1"/>
        <rFont val="Arial"/>
        <family val="2"/>
      </rPr>
      <t>o desconocida. </t>
    </r>
  </si>
  <si>
    <t>Limitaciones de tiempo y recursos para profundizar en la recopilación y levantamiento de información de mejor calidad para hacer la estructuración técnica y/o los diseños (estudios, ensayos, modelos).</t>
  </si>
  <si>
    <t>Tener en cuenta NO omitir las recomendaciones del negocio (operación y mantenimiento) en relación con el desempeño y funcionamiento de los equipos. </t>
  </si>
  <si>
    <t>Gestión de desastre</t>
  </si>
  <si>
    <t>Afectaciones a la construcción del proyecto por amenazas naturales. (tener en cuenta Registro de eventos históricos de desastres reportados en la zona de influencia del proyecto sismos, inundaciones, deslizamientos, incendios, explosiones, etc). </t>
  </si>
  <si>
    <t>Omisiones y/o falencias de diseño y construcción. </t>
  </si>
  <si>
    <t>Gestión de proyectos</t>
  </si>
  <si>
    <t>Recurso humano no idóneo o insuficiente para el desarrollo del proyecto.</t>
  </si>
  <si>
    <t xml:space="preserve">Para  los grandes proyectos  (plantas de generación, bombeos, tratamiento de agua)  falta o inapropiada supervisión durante la fabricación de los equipos electromecánicos  esenciales. </t>
  </si>
  <si>
    <t>Diferencias entre los supuestos considerados en la valoración del caso de negocio del proyecto y los valores reales del mismo. </t>
  </si>
  <si>
    <t>LA/FT</t>
  </si>
  <si>
    <t>Contacto con personas naturales o jurídicas inmersas en actividades ilícitas de LA/FT. </t>
  </si>
  <si>
    <t>Orden Público</t>
  </si>
  <si>
    <t>Problemas por orden público.</t>
  </si>
  <si>
    <t>Movilizaciones o azonadas en contra del proyecto, amenazas, extorsiones, retensiones</t>
  </si>
  <si>
    <t>Predial</t>
  </si>
  <si>
    <t xml:space="preserve">Inconvenientes asociados a la negociación de bienes inmuebles y/o servidumbres (restitución, estado jurídico del inmueble, costo) </t>
  </si>
  <si>
    <t>Seguridad y Salud en el Trabajo (SST)</t>
  </si>
  <si>
    <t>Afectaciones a la salud física, mental y al bienestar de los trabajadores y contratistas del proyecto. </t>
  </si>
  <si>
    <t>Transversal</t>
  </si>
  <si>
    <t>No considerar expectativas, solicitudes, pasivos y/o necesidades de los grupos de interés.</t>
  </si>
  <si>
    <t>Deficiente o escasa información secundaria y de grupos de interés, relevante para la estructuración técnica.</t>
  </si>
  <si>
    <t>Obsolescencia de la información (diferencias entre la información cartográfica y la información de campo).</t>
  </si>
  <si>
    <t>Sistema</t>
  </si>
  <si>
    <t>No cumplir la propuesta de valor del proyecto.</t>
  </si>
  <si>
    <t>Desabastecimiento del servicio. Riesgo de falla del servicio.</t>
  </si>
  <si>
    <t>Conteo de riesgos</t>
  </si>
  <si>
    <t>Categorías</t>
  </si>
  <si>
    <t>Clasificación control</t>
  </si>
  <si>
    <t>Preventivo</t>
  </si>
  <si>
    <t>Correctivo</t>
  </si>
  <si>
    <t>Preventivo/Correctivo</t>
  </si>
  <si>
    <t>Riesgo en la definición del modelo caso base</t>
  </si>
  <si>
    <t>Riesgo Político</t>
  </si>
  <si>
    <t>Fases</t>
  </si>
  <si>
    <t>Controles</t>
  </si>
  <si>
    <t>Impactos</t>
  </si>
  <si>
    <t>Formulación</t>
  </si>
  <si>
    <t>Ejecución</t>
  </si>
  <si>
    <t>Terminación</t>
  </si>
  <si>
    <t>Seguimiento 2</t>
  </si>
  <si>
    <t>Seguimiento 3</t>
  </si>
  <si>
    <t>Seguimiento 4</t>
  </si>
  <si>
    <t>Desmantelamiento</t>
  </si>
  <si>
    <t>Seguimiento 5</t>
  </si>
  <si>
    <t>Seguimiento 6</t>
  </si>
  <si>
    <t>Seguimiento 7</t>
  </si>
  <si>
    <t>Seguimiento 8</t>
  </si>
  <si>
    <t>Seguimiento 9</t>
  </si>
  <si>
    <t>Seguimiento 10</t>
  </si>
  <si>
    <t>Seguimiento 11</t>
  </si>
  <si>
    <t>Seguimiento 12</t>
  </si>
  <si>
    <t>Seguimiento 13</t>
  </si>
  <si>
    <t>Seguimiento 14</t>
  </si>
  <si>
    <t>Seguimiento 15</t>
  </si>
  <si>
    <t>Seguimiento 16</t>
  </si>
  <si>
    <t>Seguimiento 17</t>
  </si>
  <si>
    <t>Seguimiento 18</t>
  </si>
  <si>
    <t>Seguimiento 19</t>
  </si>
  <si>
    <t>Seguimiento 20</t>
  </si>
  <si>
    <t>Seguimiento 21</t>
  </si>
  <si>
    <t>Seguimiento 22</t>
  </si>
  <si>
    <t>Seguimiento 23</t>
  </si>
  <si>
    <t>Seguimiento 24</t>
  </si>
  <si>
    <t>Referencia para activar lista nombre de riesgos</t>
  </si>
  <si>
    <t>Abuso de posición dominante</t>
  </si>
  <si>
    <t>Nombre original</t>
  </si>
  <si>
    <t>Nombre del agrupador</t>
  </si>
  <si>
    <t>Abuso del poder / Abuso de la autoridad / Discrecionalidad en la toma de decisiones</t>
  </si>
  <si>
    <t>A100_Riesgo_Comercial</t>
  </si>
  <si>
    <t>100 - Comercial</t>
  </si>
  <si>
    <t>A200_Etica_Probidad</t>
  </si>
  <si>
    <t xml:space="preserve">200 - Cumplimiento </t>
  </si>
  <si>
    <t>Acciones del propietario que perjudiquen a los inversionistas, usuarios y demás grupos de interés de EPM</t>
  </si>
  <si>
    <t>A201_Corrupcion</t>
  </si>
  <si>
    <t xml:space="preserve">201 - Cumplimiento </t>
  </si>
  <si>
    <t>A202_Gestion_Normativa</t>
  </si>
  <si>
    <t xml:space="preserve">202 - Cumplimiento </t>
  </si>
  <si>
    <t>A203_LAFT_PADM</t>
  </si>
  <si>
    <t xml:space="preserve">203 - Cumplimiento </t>
  </si>
  <si>
    <t>A204_Proteccion_Datos_Personales</t>
  </si>
  <si>
    <t xml:space="preserve">204 - Cumplimiento </t>
  </si>
  <si>
    <t>Actuaciones adversas de grupos armados ilegales</t>
  </si>
  <si>
    <t>A205_Libre_Competencia_Economica</t>
  </si>
  <si>
    <t xml:space="preserve">205 - Cumplimiento </t>
  </si>
  <si>
    <t>A206_Transparencia</t>
  </si>
  <si>
    <t xml:space="preserve">206 - Cumplimiento </t>
  </si>
  <si>
    <t>A207_Fraude</t>
  </si>
  <si>
    <t xml:space="preserve">207 - Cumplimiento </t>
  </si>
  <si>
    <t>A300_Gobierno_Corporativo</t>
  </si>
  <si>
    <t>300 - Estratégico</t>
  </si>
  <si>
    <t>A301_Riesgo_Ambiental</t>
  </si>
  <si>
    <t>301 - Estratégico</t>
  </si>
  <si>
    <t>A302_Conflicto_Cultural_Social_Politicos</t>
  </si>
  <si>
    <t>302 - Estratégico</t>
  </si>
  <si>
    <t>A303_Orden_Publico</t>
  </si>
  <si>
    <t>303 - Estratégico</t>
  </si>
  <si>
    <t>A304_Planeacion_crecimiento</t>
  </si>
  <si>
    <t>304 - Estratégico</t>
  </si>
  <si>
    <t>Asimetría de información para la toma de decisiones</t>
  </si>
  <si>
    <t>A305_Gestion_Grupo_Empresarial</t>
  </si>
  <si>
    <t>305 - Estratégico</t>
  </si>
  <si>
    <t>Búsqueda de beneficios particulares a costa de que alguna de las partes no puede observar o estar informada de las condiciones de las otras (riesgo moral)</t>
  </si>
  <si>
    <t>A306_Desarrollo_Innovacion</t>
  </si>
  <si>
    <t>306 - Estratégico</t>
  </si>
  <si>
    <t>A307_Riesgo_Politico</t>
  </si>
  <si>
    <t>307 - Estratégico</t>
  </si>
  <si>
    <t>A308_Riesgo_DerechosHumanos</t>
  </si>
  <si>
    <t>308 - Estratégico</t>
  </si>
  <si>
    <t>A400_Definicion_Modelo_Base</t>
  </si>
  <si>
    <t>400 - Financiero</t>
  </si>
  <si>
    <t>Cancelación o modificación de concesión y / o licencia de operación</t>
  </si>
  <si>
    <t>A401_Riesgo_Credito</t>
  </si>
  <si>
    <t>401 - Financiero</t>
  </si>
  <si>
    <t xml:space="preserve">Celebración indebida de contratos </t>
  </si>
  <si>
    <t>A402_Riesgo_Liquidez</t>
  </si>
  <si>
    <t>402 - Financiero</t>
  </si>
  <si>
    <t>Ciberataques</t>
  </si>
  <si>
    <t>A403_Riesgo_Mercado</t>
  </si>
  <si>
    <t>403 - Financiero</t>
  </si>
  <si>
    <t>A500_Indisponiblidad_Activos</t>
  </si>
  <si>
    <t>500 - Operacional</t>
  </si>
  <si>
    <t>A501_Gestion_Cadena_Suministros</t>
  </si>
  <si>
    <t>501 - Operacional</t>
  </si>
  <si>
    <t>Colusión en las licitaciones o concursos</t>
  </si>
  <si>
    <t>A502_Tecnologia_Informacion_Operacion</t>
  </si>
  <si>
    <t>502 - Operacional</t>
  </si>
  <si>
    <t xml:space="preserve">Concentración del poder </t>
  </si>
  <si>
    <t>A503_Talento_Humano</t>
  </si>
  <si>
    <t>503 - Operacional</t>
  </si>
  <si>
    <t>A504_Procesos_Procedimiento</t>
  </si>
  <si>
    <t>504 - Operacional</t>
  </si>
  <si>
    <t>A505_Naturales_Atropicos</t>
  </si>
  <si>
    <t>505 - Operacional</t>
  </si>
  <si>
    <t>A506_Seguridad_Digital</t>
  </si>
  <si>
    <t>506 - Operacional</t>
  </si>
  <si>
    <t xml:space="preserve">Contribuciones caritativas, filantrópicas y/o patrocinios para la obtención de un beneficio particular o de un tercero </t>
  </si>
  <si>
    <t>Deficiencias en la adaptación frente a la variabilidad climática</t>
  </si>
  <si>
    <t>Defraudación de fluidos</t>
  </si>
  <si>
    <t>Destinación de recursos públicos para beneficiar minería ilegal</t>
  </si>
  <si>
    <t>Deterioro en la calidad de los recursos naturales para la prestación del servicio</t>
  </si>
  <si>
    <t xml:space="preserve">Determinación de condiciones de venta o comercialización discriminatoria </t>
  </si>
  <si>
    <t>Enriquecimiento ilícito</t>
  </si>
  <si>
    <t>Fijación directa o indirecta de los precios</t>
  </si>
  <si>
    <t>Impedir a terceros el acceso a los mercados o a los canales de comercialización</t>
  </si>
  <si>
    <t xml:space="preserve">Inadecuada gestión de la privacidad de los datos personales </t>
  </si>
  <si>
    <t>Inadecuada o no atención de grupos de interés</t>
  </si>
  <si>
    <t>Inadecuado relacionamiento y/o comunicación de la información a grupos de interés</t>
  </si>
  <si>
    <t>Incumplimiento a la presentación de información a entes externos de vigilancia y control</t>
  </si>
  <si>
    <t>Incumplimiento en el reporte de información relevante para terceros</t>
  </si>
  <si>
    <t>Intervención en política / Aportes indebidos en campañas políticas</t>
  </si>
  <si>
    <t>Malversación de fondos y peculado</t>
  </si>
  <si>
    <t>Presiones adversas por parte de agentes privados o terceros / violencia contra el servidor públicos o contratistas</t>
  </si>
  <si>
    <t>Reclamaciones de terceros</t>
  </si>
  <si>
    <t>Representación judicial, administrativa o policiva de la entidad de forma ilegal</t>
  </si>
  <si>
    <t xml:space="preserve">Respuesta inoportuna a cambios en el mercado </t>
  </si>
  <si>
    <t>Subordinar el suministro de un producto a aceptación de obligaciones adicionales no relacionadas con el negocio</t>
  </si>
  <si>
    <t xml:space="preserve">Tráfico de influencias del servidor público o de un particular </t>
  </si>
  <si>
    <t>Uso inadecuado de los activos</t>
  </si>
  <si>
    <t>Uso indebido de información privilegiada / uso o revelación de secreto</t>
  </si>
  <si>
    <t>R15_Acu</t>
  </si>
  <si>
    <t>Lookup</t>
  </si>
  <si>
    <t>Prob</t>
  </si>
  <si>
    <t>Imp</t>
  </si>
  <si>
    <t>Risk Score</t>
  </si>
  <si>
    <t>Combined</t>
  </si>
  <si>
    <t>Level of Risk</t>
  </si>
  <si>
    <t>E.Controls</t>
  </si>
  <si>
    <t>Treatment</t>
  </si>
  <si>
    <t>Muy Alta</t>
  </si>
  <si>
    <t>* Prioridad Baja
* Mantener el evento de riesgo en este nivel de aceptabilidad, se le debe realizar  un seguimiento rutinarios para evitar que pase a niveles de menor aceptabilidad.
* Evaluar la posibilidad de retener el riesgo</t>
  </si>
  <si>
    <r>
      <rPr>
        <sz val="11"/>
        <color theme="1"/>
        <rFont val="Calibri"/>
        <family val="2"/>
      </rPr>
      <t xml:space="preserve">* Prioridad Media
* Evaluar  desde el punto de vista del  Costo/ beneficio la posibilidad de implementar  medidas de protección con el objetivo de reducir su imapcto y pasar a al nivel de aceptabilidad </t>
    </r>
    <r>
      <rPr>
        <b/>
        <u/>
        <sz val="10"/>
        <color rgb="FF0070C0"/>
        <rFont val="Times New Roman"/>
        <family val="1"/>
      </rPr>
      <t>Aceptable</t>
    </r>
    <r>
      <rPr>
        <b/>
        <sz val="10"/>
        <color rgb="FF0070C0"/>
        <rFont val="Times New Roman"/>
        <family val="1"/>
      </rPr>
      <t xml:space="preserve"> .
* Evaluar la posibilidad de retener el riesgo</t>
    </r>
  </si>
  <si>
    <t>Inaceptable</t>
  </si>
  <si>
    <r>
      <rPr>
        <b/>
        <sz val="10"/>
        <color rgb="FFFF0000"/>
        <rFont val="Times New Roman"/>
        <family val="1"/>
      </rPr>
      <t>* Prioridad Alta</t>
    </r>
    <r>
      <rPr>
        <b/>
        <sz val="10"/>
        <color rgb="FF0070C0"/>
        <rFont val="Times New Roman"/>
        <family val="1"/>
      </rPr>
      <t xml:space="preserve">
* Implementar medidas de protección con el objetivo de pasar a un nivel de aceptabilidad mas alto (Tolerable o Aceptable).
* Transferir el riesgo a compañías aseguradoras si es asegurable y/o vía contrato a terceros</t>
    </r>
  </si>
  <si>
    <t>Inadmisible</t>
  </si>
  <si>
    <t>Muy Baja</t>
  </si>
  <si>
    <r>
      <rPr>
        <b/>
        <sz val="10"/>
        <color rgb="FFFF0000"/>
        <rFont val="Times New Roman"/>
        <family val="1"/>
      </rPr>
      <t>* Prioridad  Muy Alta</t>
    </r>
    <r>
      <rPr>
        <b/>
        <sz val="10"/>
        <color rgb="FF0070C0"/>
        <rFont val="Times New Roman"/>
        <family val="1"/>
      </rPr>
      <t xml:space="preserve">
* Implementar medidas de protección  en el corto plazo  con el objetivo de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</si>
  <si>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la probabilidad de ocurrencia y/o impacto de sus pérdidas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</si>
  <si>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</si>
  <si>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</si>
  <si>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su imapcto  y/o la probabilidad de ocurrencia, y así pasar a un  nivel de mayor aceptabilidad  .
* Evaluar la posibilidad de retener el riesgo</t>
  </si>
  <si>
    <t>* Prioridad Media
* Evaluar  desde el punto de vista del  Costo/ beneficio la posibilidad de implementar  medidas de  prevención y protección con el objetivo de reducir su imapcto  y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</si>
  <si>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</si>
  <si>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</si>
  <si>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Baja
* Mantener el evento de riesgo en este nivel de aceptabilidad, se le debe realizar  un seguimiento rutinarios para evitar que pase a niveles de menor aceptabilidad.
* Evaluar si justifica desde el punto de vista costo/ beneficio implementar medidas de prevención con el objetivo de reducir la probabilidad de ocurrencia.
* Evaluar la posibilidad de retener el riesgo</t>
  </si>
  <si>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</si>
  <si>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</si>
  <si>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</si>
  <si>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con el objetivo de reducir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</si>
  <si>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y/o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</si>
  <si>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</si>
  <si>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</si>
  <si>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1 de julio de 2024</t>
  </si>
  <si>
    <t>* Antigüedad u obsolescencia de equipos en las PTAP de P&amp;K SAS ESP.
* Error humano o impericia durante la operación.
* Averías internas.
* Fallas en el transporte, manejo y almacenamiento de cloro.
* Deficiente calidad de materiales, equipos e insumos.
* Actos mal intencionados de terceros.</t>
  </si>
  <si>
    <t>* Se generen fallos o pronunciamientos en contra de P&amp;K SAS ESP por parte de entes de control y/o autoridades competentes (Estado), que produzcan graves sanciones (multas, pérdidas de licencias, sanciones o investigaciones a directivos) por temas asociados a impacto al medio ambiente, incumplimiento normativo, derechos humanos,  lavado de activos y financiación del terrorismo (LAFT), así como fraude y/o corrupción.
* Se generen fallos o pronunciamientos en contra de P&amp;K SAS ESP ,  por parte de entes de control y/o autoridades competentes (Estado), que produzcan reacciones adversas (disminución de la calificación de riesgo, reclamos de tenedores de bonos, exposición en redes sociales por más de un mes) de inversionistas, calificadoras de riesgos y/o medios de difusión internacionales y nacionales, por temas asociados a impacto al medio ambiente, incumplimiento normativo, derechos humanos,  lavado de activos y financiación del terrorismo (LAFT), así como fraude y/o corrupción.</t>
  </si>
  <si>
    <t xml:space="preserve">* Disponibilidad. El acceso a la información presenta restricciones que impiden la operación del proceso, proyecto o actividad.
* Confidencialidad.  La información revelada es clave para la competencia y su conocimiento tiene efectos negativos para P&amp;K SAS ESP , sin posibilidad de acciones de mitigación.
La información revelada puede representar sanciones o demandas representativas para P&amp;K SAS ESP , sin posibilidad de acciones de mitigación.
* Integridad. El impacto sobre la condición de exactitud y estado completo de la información impide la operación del proceso, proyecto o actividad. </t>
  </si>
  <si>
    <t>* La ocurrencia del evento genera un deterioro en indicadores claves de gestión del proceso (internos y externos) hasta un nivel inaceptable generando desviaciones en la calidad del producto / Servicio prestado, afectando el cumplimiento de compromisos legales, comerciales y contractuales de P&amp;K SAS ESP  con los grupos de interés involucrados; su atención requiere de grandes modificaciones y reprocesos que conllevan necesariamente a la interrupción del proceso para su solución.</t>
  </si>
  <si>
    <t>*Se generen fallos o pronunciamientos en contra de P&amp;K SAS ESP ,  por parte de entes de control y/o autoridades competentes (Estado), que produzcan investigaciones y/o pronunciamientos de estas, pero sin sanciones, por temas asociados a impacto al medio ambiente, incumplimiento normativo, derechos humanos,  lavado de activos y financiación del terrorismo (LAFT), así como fraude y/o corrupción.
* Se producen reacciones adversas en medios de difusión nacionales o que tienen un alcance e impacto alto de acuerdo a las métricas del monitoreo de redes (alta relevencia del autor que publica y más de 1.000 menciones), por temas asociados a impacto al medio ambiente, incumplimiento normativo, derechos humanos,  lavado de activos y financiación del terrorismo (LAFT), así como fraude y/o corrupción.</t>
  </si>
  <si>
    <t xml:space="preserve">* Disponibilidad: El acceso a la información presenta restricciones tal que solo se pueden realizar algunos procedimientos menores del proceso, proyecto o actividad.
* Confidencialidad:  La información revelada es clave para la competencia y su conocimiento tiene efectos negativos para P&amp;K SAS ESP , pero es posible implementar algunas acciones de mitigación.
La información revelada puede representar sanciones o demandas representativas para P&amp;K SAS ESP ,  pero existe la posibilidad de implementar acciones de mitigación.
* Integridad. El impacto sobre la condición de exactitud y estado completo de la información solo permite realizar algunos procedimientos menores del proceso, proyecto o actividad. </t>
  </si>
  <si>
    <t xml:space="preserve">* Disponibilidad. El acceso a la información presenta restricciones tal que se pueden realizar todos los procedimiento menores del proceso, proyecto o actividad, pero se afectan algunos procedimientos básicos.
* Confidencialidad.  La información revelada es de utilidad de manera informativa para la competencia pero no tiene efectos negativos para P&amp;K SAS ESP . 
La información revelada puede representar algunas sanciones o demandas poco costosas para P&amp;K SAS ESP , con posibilidad de implementar acciones de mitigación.
* Integridad: El impacto sobre la condición de exactitud y estado completo de la información permite realizar todos los procedimiento menores del proceso, proyecto o actividad, pero se afectan algunos procedimientos básicos. </t>
  </si>
  <si>
    <t>* Disponibilidad: El acceso a la información presenta restricciones que solo afecta algunos procedimientos menores del proceso, proyecto o actividad, pero es posible realizar todos los procedimiento básicos.
* Confidencialidad:  La información revelada entrega mensajes incompletos y de baja utilidad para la competencia. 
La información revelada puede representar  alguna llamada de atención formal para P&amp;K SAS ESP , con posibilidad de implementar acciones de mitigación.
* Integridad: El impacto sobre la condición de exactitud y estado completo de la información solo afecta algunos procedimientos menores del proceso, proyecto o actividad, pero es posible realizar todos los procedimientos básicos.</t>
  </si>
  <si>
    <t xml:space="preserve">* Disponibilidad. El acceso a la información tiene restricciones que no afectan la operación del proceso, proyecto o actividad.
* Confidencialidad.  La información revelada no es de utilidad para la competencia y no tiene repercusiones negativas a P&amp;K SAS ESP . 
* Integridad. El impacto sobre la condición de exactitud y estado completo de la información no afecta la operación del proceso, proyecto o actividad. </t>
  </si>
  <si>
    <t>Profesional de operaciones, Supervisor Acueducto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</si>
</sst>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2]\ * #,##0.00_ ;_ [$€-2]\ * \-#,##0.00_ ;_ [$€-2]\ * &quot;-&quot;??_ "/>
    <numFmt numFmtId="165" formatCode="dd/mm/yyyy"/>
    <numFmt numFmtId="166" formatCode="_-* #,##0_-;\-* #,##0_-;_-* &quot;-&quot;??_-;_-@"/>
    <numFmt numFmtId="167" formatCode="#,##0.000"/>
    <numFmt numFmtId="168" formatCode="_(* #,##0.0_);_(* \(#,##0.0\);_(* &quot;-&quot;?_);_(@_)"/>
    <numFmt numFmtId="169" formatCode="0.0%"/>
    <numFmt numFmtId="170" formatCode="#,##0.0"/>
    <numFmt numFmtId="171" formatCode="_-* #,##0.00\ _€_-;\-* #,##0.00\ _€_-;_-* &quot;-&quot;??\ _€_-;_-@"/>
    <numFmt numFmtId="172" formatCode="#,##0_ ;\-#,##0\ "/>
  </numFmts>
  <fonts count="47">
    <font>
      <sz val="11"/>
      <color theme="1"/>
      <name val="Calibri"/>
      <scheme val="minor"/>
    </font>
    <font>
      <sz val="12"/>
      <color theme="1"/>
      <name val="Calibri"/>
      <family val="2"/>
    </font>
    <font>
      <b/>
      <sz val="14"/>
      <color rgb="FF92D050"/>
      <name val="Calibri"/>
      <family val="2"/>
    </font>
    <font>
      <b/>
      <sz val="12"/>
      <color theme="1"/>
      <name val="Calibri"/>
      <family val="2"/>
    </font>
    <font>
      <sz val="12"/>
      <color rgb="FF003300"/>
      <name val="Calibri"/>
      <family val="2"/>
    </font>
    <font>
      <sz val="11"/>
      <name val="Calibri"/>
      <family val="2"/>
    </font>
    <font>
      <b/>
      <sz val="12"/>
      <color theme="1"/>
      <name val="Arial"/>
      <family val="2"/>
    </font>
    <font>
      <b/>
      <sz val="10"/>
      <color theme="1"/>
      <name val="Arial"/>
      <family val="2"/>
    </font>
    <font>
      <sz val="12"/>
      <color theme="1"/>
      <name val="Arial"/>
      <family val="2"/>
    </font>
    <font>
      <sz val="10"/>
      <color theme="1"/>
      <name val="Arial Narrow"/>
      <family val="2"/>
    </font>
    <font>
      <b/>
      <sz val="10"/>
      <color theme="1"/>
      <name val="Arial Narrow"/>
      <family val="2"/>
    </font>
    <font>
      <sz val="12"/>
      <color rgb="FFA5A5A5"/>
      <name val="Arial"/>
      <family val="2"/>
    </font>
    <font>
      <sz val="10"/>
      <color rgb="FF000000"/>
      <name val="Arial Narrow"/>
      <family val="2"/>
    </font>
    <font>
      <sz val="11"/>
      <color theme="1"/>
      <name val="Calibri"/>
      <family val="2"/>
    </font>
    <font>
      <b/>
      <sz val="14"/>
      <color theme="1"/>
      <name val="Calibri"/>
      <family val="2"/>
    </font>
    <font>
      <sz val="14"/>
      <color theme="1"/>
      <name val="Calibri"/>
      <family val="2"/>
    </font>
    <font>
      <b/>
      <sz val="12"/>
      <color rgb="FF000000"/>
      <name val="Calibri"/>
      <family val="2"/>
    </font>
    <font>
      <b/>
      <sz val="11"/>
      <color theme="1"/>
      <name val="Calibri"/>
      <family val="2"/>
    </font>
    <font>
      <b/>
      <sz val="11"/>
      <color rgb="FFFFFFFF"/>
      <name val="Calibri"/>
      <family val="2"/>
    </font>
    <font>
      <sz val="1"/>
      <color theme="1"/>
      <name val="Calibri"/>
      <family val="2"/>
    </font>
    <font>
      <b/>
      <sz val="10"/>
      <color theme="1"/>
      <name val="Calibri"/>
      <family val="2"/>
    </font>
    <font>
      <sz val="9"/>
      <color theme="1"/>
      <name val="Calibri"/>
      <family val="2"/>
    </font>
    <font>
      <b/>
      <sz val="11"/>
      <color rgb="FF92D050"/>
      <name val="Calibri"/>
      <family val="2"/>
    </font>
    <font>
      <b/>
      <sz val="16"/>
      <color theme="1"/>
      <name val="Calibri"/>
      <family val="2"/>
    </font>
    <font>
      <sz val="10"/>
      <color theme="1"/>
      <name val="Arial"/>
      <family val="2"/>
    </font>
    <font>
      <sz val="12"/>
      <color rgb="FF000000"/>
      <name val="Calibri"/>
      <family val="2"/>
    </font>
    <font>
      <sz val="11"/>
      <color rgb="FFA5A5A5"/>
      <name val="Calibri"/>
      <family val="2"/>
    </font>
    <font>
      <sz val="11"/>
      <color rgb="FF7F7F7F"/>
      <name val="Calibri"/>
      <family val="2"/>
    </font>
    <font>
      <sz val="11"/>
      <color rgb="FFBFBFBF"/>
      <name val="Calibri"/>
      <family val="2"/>
    </font>
    <font>
      <b/>
      <sz val="16"/>
      <color rgb="FF92D050"/>
      <name val="Calibri"/>
      <family val="2"/>
    </font>
    <font>
      <b/>
      <u/>
      <sz val="16"/>
      <color theme="1"/>
      <name val="Arial"/>
      <family val="2"/>
    </font>
    <font>
      <sz val="16"/>
      <color theme="1"/>
      <name val="Calibri"/>
      <family val="2"/>
    </font>
    <font>
      <b/>
      <sz val="11"/>
      <color theme="1"/>
      <name val="Arial"/>
      <family val="2"/>
    </font>
    <font>
      <sz val="48"/>
      <color rgb="FFFF0000"/>
      <name val="Calibri"/>
      <family val="2"/>
    </font>
    <font>
      <sz val="11"/>
      <color theme="1"/>
      <name val="Arial"/>
      <family val="2"/>
    </font>
    <font>
      <sz val="8"/>
      <color theme="1"/>
      <name val="Calibri"/>
      <family val="2"/>
    </font>
    <font>
      <sz val="24"/>
      <color theme="1"/>
      <name val="Times New Roman"/>
      <family val="1"/>
    </font>
    <font>
      <sz val="10"/>
      <color theme="1"/>
      <name val="Times New Roman"/>
      <family val="1"/>
    </font>
    <font>
      <sz val="16"/>
      <color theme="1"/>
      <name val="Times New Roman"/>
      <family val="1"/>
    </font>
    <font>
      <b/>
      <sz val="10"/>
      <color theme="1"/>
      <name val="Times New Roman"/>
      <family val="1"/>
    </font>
    <font>
      <sz val="12"/>
      <color rgb="FFFF0000"/>
      <name val="Arial "/>
    </font>
    <font>
      <b/>
      <sz val="12"/>
      <color rgb="FFFF0000"/>
      <name val="Arial "/>
    </font>
    <font>
      <i/>
      <sz val="12"/>
      <color theme="1"/>
      <name val="Calibri"/>
      <family val="2"/>
    </font>
    <font>
      <sz val="11"/>
      <color rgb="FFFF0000"/>
      <name val="Arial"/>
      <family val="2"/>
    </font>
    <font>
      <b/>
      <u/>
      <sz val="10"/>
      <color rgb="FF0070C0"/>
      <name val="Times New Roman"/>
      <family val="1"/>
    </font>
    <font>
      <b/>
      <sz val="10"/>
      <color rgb="FF0070C0"/>
      <name val="Times New Roman"/>
      <family val="1"/>
    </font>
    <font>
      <b/>
      <sz val="10"/>
      <color rgb="FFFF0000"/>
      <name val="Times New Roman"/>
      <family val="1"/>
    </font>
  </fonts>
  <fills count="33">
    <fill>
      <patternFill patternType="none"/>
    </fill>
    <fill>
      <patternFill patternType="gray125"/>
    </fill>
    <fill>
      <patternFill patternType="solid">
        <fgColor theme="0"/>
        <bgColor theme="0"/>
      </patternFill>
    </fill>
    <fill>
      <patternFill patternType="solid">
        <fgColor rgb="FF66FF33"/>
        <bgColor rgb="FF66FF33"/>
      </patternFill>
    </fill>
    <fill>
      <patternFill patternType="solid">
        <fgColor rgb="FFC2D69B"/>
        <bgColor rgb="FFC2D69B"/>
      </patternFill>
    </fill>
    <fill>
      <patternFill patternType="solid">
        <fgColor rgb="FFFFC000"/>
        <bgColor rgb="FFFFC000"/>
      </patternFill>
    </fill>
    <fill>
      <patternFill patternType="solid">
        <fgColor rgb="FF92D050"/>
        <bgColor rgb="FF92D050"/>
      </patternFill>
    </fill>
    <fill>
      <patternFill patternType="solid">
        <fgColor rgb="FFB8CCE4"/>
        <bgColor rgb="FFB8CCE4"/>
      </patternFill>
    </fill>
    <fill>
      <patternFill patternType="solid">
        <fgColor rgb="FFBFBFBF"/>
        <bgColor rgb="FFBFBFBF"/>
      </patternFill>
    </fill>
    <fill>
      <patternFill patternType="solid">
        <fgColor rgb="FFF2DBDB"/>
        <bgColor rgb="FFF2DBDB"/>
      </patternFill>
    </fill>
    <fill>
      <patternFill patternType="solid">
        <fgColor rgb="FFDAEEF3"/>
        <bgColor rgb="FFDAEEF3"/>
      </patternFill>
    </fill>
    <fill>
      <patternFill patternType="solid">
        <fgColor rgb="FFD8D8D8"/>
        <bgColor rgb="FFD8D8D8"/>
      </patternFill>
    </fill>
    <fill>
      <patternFill patternType="solid">
        <fgColor rgb="FFB2A1C7"/>
        <bgColor rgb="FFB2A1C7"/>
      </patternFill>
    </fill>
    <fill>
      <patternFill patternType="solid">
        <fgColor rgb="FFFFFFFF"/>
        <bgColor rgb="FFFFFFFF"/>
      </patternFill>
    </fill>
    <fill>
      <patternFill patternType="solid">
        <fgColor rgb="FFF2F2F2"/>
        <bgColor rgb="FFF2F2F2"/>
      </patternFill>
    </fill>
    <fill>
      <patternFill patternType="solid">
        <fgColor rgb="FFCCFF99"/>
        <bgColor rgb="FFCCFF99"/>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8DB3E2"/>
        <bgColor rgb="FF8DB3E2"/>
      </patternFill>
    </fill>
    <fill>
      <patternFill patternType="solid">
        <fgColor rgb="FFA5A5A5"/>
        <bgColor rgb="FFA5A5A5"/>
      </patternFill>
    </fill>
    <fill>
      <patternFill patternType="solid">
        <fgColor rgb="FFD6E3BC"/>
        <bgColor rgb="FFD6E3BC"/>
      </patternFill>
    </fill>
    <fill>
      <patternFill patternType="solid">
        <fgColor rgb="FFFABF8F"/>
        <bgColor rgb="FFFABF8F"/>
      </patternFill>
    </fill>
    <fill>
      <patternFill patternType="solid">
        <fgColor rgb="FFDBE5F1"/>
        <bgColor rgb="FFDBE5F1"/>
      </patternFill>
    </fill>
    <fill>
      <patternFill patternType="solid">
        <fgColor rgb="FFEAF1DD"/>
        <bgColor rgb="FFEAF1DD"/>
      </patternFill>
    </fill>
    <fill>
      <patternFill patternType="solid">
        <fgColor rgb="FFFBD4B4"/>
        <bgColor rgb="FFFBD4B4"/>
      </patternFill>
    </fill>
    <fill>
      <patternFill patternType="solid">
        <fgColor rgb="FFC4BD97"/>
        <bgColor rgb="FFC4BD97"/>
      </patternFill>
    </fill>
    <fill>
      <patternFill patternType="solid">
        <fgColor rgb="FFE5B8B7"/>
        <bgColor rgb="FFE5B8B7"/>
      </patternFill>
    </fill>
    <fill>
      <patternFill patternType="solid">
        <fgColor rgb="FFE5DFEC"/>
        <bgColor rgb="FFE5DFEC"/>
      </patternFill>
    </fill>
    <fill>
      <patternFill patternType="solid">
        <fgColor rgb="FF7F7F7F"/>
        <bgColor rgb="FF7F7F7F"/>
      </patternFill>
    </fill>
    <fill>
      <patternFill patternType="solid">
        <fgColor rgb="FFFDE9D9"/>
        <bgColor rgb="FFFDE9D9"/>
      </patternFill>
    </fill>
    <fill>
      <patternFill patternType="solid">
        <fgColor rgb="FF00B0F0"/>
        <bgColor rgb="FF00B0F0"/>
      </patternFill>
    </fill>
  </fills>
  <borders count="116">
    <border>
      <left/>
      <right/>
      <top/>
      <bottom/>
      <diagonal/>
    </border>
    <border>
      <left style="medium">
        <color rgb="FF92D050"/>
      </left>
      <right style="medium">
        <color rgb="FF92D050"/>
      </right>
      <top style="medium">
        <color rgb="FF92D050"/>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style="medium">
        <color rgb="FF92D050"/>
      </right>
      <top/>
      <bottom/>
      <diagonal/>
    </border>
    <border>
      <left style="medium">
        <color rgb="FF92D050"/>
      </left>
      <right/>
      <top/>
      <bottom/>
      <diagonal/>
    </border>
    <border>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thin">
        <color rgb="FF92D050"/>
      </bottom>
      <diagonal/>
    </border>
    <border>
      <left/>
      <right style="medium">
        <color rgb="FF92D050"/>
      </right>
      <top/>
      <bottom style="thin">
        <color rgb="FF92D050"/>
      </bottom>
      <diagonal/>
    </border>
    <border>
      <left style="medium">
        <color rgb="FF92D050"/>
      </left>
      <right/>
      <top style="thin">
        <color rgb="FF92D050"/>
      </top>
      <bottom style="thin">
        <color rgb="FF92D050"/>
      </bottom>
      <diagonal/>
    </border>
    <border>
      <left/>
      <right style="medium">
        <color rgb="FF92D050"/>
      </right>
      <top style="thin">
        <color rgb="FF92D050"/>
      </top>
      <bottom style="thin">
        <color rgb="FF92D05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A5A5A5"/>
      </left>
      <right/>
      <top/>
      <bottom style="thin">
        <color rgb="FFA5A5A5"/>
      </bottom>
      <diagonal/>
    </border>
    <border>
      <left/>
      <right/>
      <top/>
      <bottom style="thin">
        <color rgb="FFA5A5A5"/>
      </bottom>
      <diagonal/>
    </border>
    <border>
      <left/>
      <right/>
      <top/>
      <bottom style="thin">
        <color rgb="FFA5A5A5"/>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A5A5A5"/>
      </left>
      <right style="thin">
        <color rgb="FFA5A5A5"/>
      </right>
      <top/>
      <bottom/>
      <diagonal/>
    </border>
    <border>
      <left/>
      <right style="thin">
        <color rgb="FFA5A5A5"/>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diagonal/>
    </border>
    <border>
      <left style="thin">
        <color rgb="FF7F7F7F"/>
      </left>
      <right style="thin">
        <color rgb="FF7F7F7F"/>
      </right>
      <top style="thin">
        <color rgb="FF7F7F7F"/>
      </top>
      <bottom/>
      <diagonal/>
    </border>
    <border>
      <left style="thin">
        <color rgb="FF7F7F7F"/>
      </left>
      <right/>
      <top style="thin">
        <color rgb="FF7F7F7F"/>
      </top>
      <bottom style="thin">
        <color rgb="FF7F7F7F"/>
      </bottom>
      <diagonal/>
    </border>
    <border>
      <left style="thin">
        <color rgb="FFA5A5A5"/>
      </left>
      <right style="thin">
        <color rgb="FFA5A5A5"/>
      </right>
      <top style="thin">
        <color rgb="FFA5A5A5"/>
      </top>
      <bottom/>
      <diagonal/>
    </border>
    <border>
      <left style="thin">
        <color rgb="FFA5A5A5"/>
      </left>
      <right style="thin">
        <color rgb="FFA5A5A5"/>
      </right>
      <top style="thin">
        <color rgb="FFA5A5A5"/>
      </top>
      <bottom style="thin">
        <color rgb="FFA5A5A5"/>
      </bottom>
      <diagonal/>
    </border>
    <border>
      <left/>
      <right style="thin">
        <color rgb="FF7F7F7F"/>
      </right>
      <top style="thin">
        <color rgb="FF7F7F7F"/>
      </top>
      <bottom/>
      <diagonal/>
    </border>
    <border>
      <left/>
      <right style="thin">
        <color rgb="FF000000"/>
      </right>
      <top style="thin">
        <color rgb="FF000000"/>
      </top>
      <bottom style="thin">
        <color rgb="FF000000"/>
      </bottom>
      <diagonal/>
    </border>
    <border>
      <left/>
      <right/>
      <top/>
      <bottom style="double">
        <color rgb="FF92D050"/>
      </bottom>
      <diagonal/>
    </border>
    <border>
      <left/>
      <right style="thin">
        <color rgb="FF92D050"/>
      </right>
      <top/>
      <bottom/>
      <diagonal/>
    </border>
    <border>
      <left style="thin">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thin">
        <color rgb="FF92D050"/>
      </left>
      <right/>
      <top/>
      <bottom/>
      <diagonal/>
    </border>
    <border>
      <left/>
      <right style="double">
        <color rgb="FF92D050"/>
      </right>
      <top/>
      <bottom/>
      <diagonal/>
    </border>
    <border>
      <left style="thin">
        <color rgb="FF92D050"/>
      </left>
      <right/>
      <top/>
      <bottom style="double">
        <color rgb="FF92D050"/>
      </bottom>
      <diagonal/>
    </border>
    <border>
      <left/>
      <right style="double">
        <color rgb="FF92D050"/>
      </right>
      <top/>
      <bottom style="double">
        <color rgb="FF92D050"/>
      </bottom>
      <diagonal/>
    </border>
    <border>
      <left/>
      <right/>
      <top/>
      <bottom style="double">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000000"/>
      </left>
      <right/>
      <top/>
      <bottom/>
      <diagonal/>
    </border>
    <border>
      <left/>
      <right/>
      <top/>
      <bottom/>
      <diagonal/>
    </border>
    <border>
      <left/>
      <right/>
      <top/>
      <bottom/>
      <diagonal/>
    </border>
    <border>
      <left style="thin">
        <color rgb="FF000000"/>
      </left>
      <right style="thin">
        <color rgb="FF7F7F7F"/>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top style="thin">
        <color rgb="FF7F7F7F"/>
      </top>
      <bottom style="thin">
        <color rgb="FF000000"/>
      </bottom>
      <diagonal/>
    </border>
    <border>
      <left style="thin">
        <color rgb="FF7F7F7F"/>
      </left>
      <right/>
      <top style="thin">
        <color rgb="FF7F7F7F"/>
      </top>
      <bottom style="thin">
        <color rgb="FF000000"/>
      </bottom>
      <diagonal/>
    </border>
    <border>
      <left style="thin">
        <color rgb="FF000000"/>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rgb="FF7F7F7F"/>
      </left>
      <right style="thin">
        <color rgb="FF000000"/>
      </right>
      <top/>
      <bottom style="thin">
        <color rgb="FF7F7F7F"/>
      </bottom>
      <diagonal/>
    </border>
    <border>
      <left/>
      <right/>
      <top/>
      <bottom style="thin">
        <color rgb="FF7F7F7F"/>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rgb="FFA5A5A5"/>
      </left>
      <right style="thin">
        <color rgb="FFA5A5A5"/>
      </right>
      <top/>
      <bottom style="thin">
        <color rgb="FFA5A5A5"/>
      </bottom>
      <diagonal/>
    </border>
    <border>
      <left/>
      <right/>
      <top style="thin">
        <color theme="0"/>
      </top>
      <bottom style="thin">
        <color theme="0"/>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92D050"/>
      </left>
      <right style="thin">
        <color theme="0"/>
      </right>
      <top style="thin">
        <color theme="0"/>
      </top>
      <bottom style="thin">
        <color rgb="FF92D050"/>
      </bottom>
      <diagonal/>
    </border>
    <border>
      <left style="thin">
        <color theme="0"/>
      </left>
      <right style="thin">
        <color theme="0"/>
      </right>
      <top style="thin">
        <color theme="0"/>
      </top>
      <bottom style="thin">
        <color rgb="FF92D050"/>
      </bottom>
      <diagonal/>
    </border>
    <border>
      <left style="thin">
        <color rgb="FF92D050"/>
      </left>
      <right style="thin">
        <color rgb="FF92D050"/>
      </right>
      <top style="thin">
        <color rgb="FF92D050"/>
      </top>
      <bottom/>
      <diagonal/>
    </border>
    <border>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7F7F7F"/>
      </left>
      <right style="thin">
        <color rgb="FF7F7F7F"/>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1">
    <xf numFmtId="164" fontId="0" fillId="0" borderId="0"/>
  </cellStyleXfs>
  <cellXfs count="426">
    <xf numFmtId="164" fontId="0" fillId="0" borderId="0" xfId="0"/>
    <xf numFmtId="164" fontId="1" fillId="0" borderId="0" xfId="0" applyFont="1" applyAlignment="1">
      <alignment vertical="center"/>
    </xf>
    <xf numFmtId="164" fontId="2" fillId="0" borderId="0" xfId="0" applyFont="1" applyAlignment="1">
      <alignment vertical="center"/>
    </xf>
    <xf numFmtId="164" fontId="3" fillId="0" borderId="0" xfId="0" applyFont="1" applyAlignment="1">
      <alignment vertical="center"/>
    </xf>
    <xf numFmtId="164" fontId="1" fillId="2" borderId="1" xfId="0" applyFont="1" applyFill="1" applyBorder="1" applyAlignment="1">
      <alignment vertical="center"/>
    </xf>
    <xf numFmtId="164" fontId="1" fillId="2" borderId="5" xfId="0" applyFont="1" applyFill="1" applyBorder="1" applyAlignment="1">
      <alignment vertical="center"/>
    </xf>
    <xf numFmtId="164" fontId="1" fillId="2" borderId="8" xfId="0" applyFont="1" applyFill="1" applyBorder="1" applyAlignment="1">
      <alignment vertical="center"/>
    </xf>
    <xf numFmtId="164" fontId="6" fillId="0" borderId="0" xfId="0" applyFont="1" applyAlignment="1">
      <alignment horizontal="center" vertical="center" wrapText="1" readingOrder="1"/>
    </xf>
    <xf numFmtId="164" fontId="6" fillId="0" borderId="18" xfId="0" applyFont="1" applyBorder="1" applyAlignment="1">
      <alignment horizontal="center" vertical="center" wrapText="1" readingOrder="1"/>
    </xf>
    <xf numFmtId="164" fontId="6" fillId="0" borderId="18" xfId="0" applyFont="1" applyBorder="1" applyAlignment="1">
      <alignment horizontal="left" vertical="center" wrapText="1" readingOrder="1"/>
    </xf>
    <xf numFmtId="1" fontId="6" fillId="0" borderId="18" xfId="0" applyNumberFormat="1" applyFont="1" applyBorder="1" applyAlignment="1">
      <alignment horizontal="center" vertical="center" wrapText="1" readingOrder="1"/>
    </xf>
    <xf numFmtId="3" fontId="6" fillId="3" borderId="19" xfId="0" applyNumberFormat="1" applyFont="1" applyFill="1" applyBorder="1" applyAlignment="1">
      <alignment horizontal="center" vertical="center" wrapText="1" readingOrder="1"/>
    </xf>
    <xf numFmtId="3" fontId="6" fillId="0" borderId="18" xfId="0" applyNumberFormat="1" applyFont="1" applyBorder="1" applyAlignment="1">
      <alignment horizontal="center" vertical="center" wrapText="1" readingOrder="1"/>
    </xf>
    <xf numFmtId="3" fontId="6" fillId="0" borderId="18" xfId="0" applyNumberFormat="1" applyFont="1" applyBorder="1" applyAlignment="1">
      <alignment horizontal="left" vertical="center" wrapText="1" readingOrder="1"/>
    </xf>
    <xf numFmtId="3" fontId="6" fillId="5" borderId="26" xfId="0" applyNumberFormat="1" applyFont="1" applyFill="1" applyBorder="1" applyAlignment="1">
      <alignment horizontal="center" vertical="center"/>
    </xf>
    <xf numFmtId="3" fontId="6" fillId="0" borderId="0" xfId="0" applyNumberFormat="1" applyFont="1" applyAlignment="1">
      <alignment horizontal="center" vertical="center"/>
    </xf>
    <xf numFmtId="166" fontId="7" fillId="6" borderId="27" xfId="0" applyNumberFormat="1" applyFont="1" applyFill="1" applyBorder="1" applyAlignment="1">
      <alignment horizontal="center" vertical="center" wrapText="1"/>
    </xf>
    <xf numFmtId="166" fontId="7" fillId="6" borderId="27" xfId="0" applyNumberFormat="1" applyFont="1" applyFill="1" applyBorder="1" applyAlignment="1">
      <alignment horizontal="center" vertical="center" wrapText="1" readingOrder="1"/>
    </xf>
    <xf numFmtId="1" fontId="7" fillId="6" borderId="27" xfId="0" applyNumberFormat="1" applyFont="1" applyFill="1" applyBorder="1" applyAlignment="1">
      <alignment horizontal="center" vertical="center" textRotation="90" wrapText="1"/>
    </xf>
    <xf numFmtId="1" fontId="7" fillId="6" borderId="27" xfId="0" applyNumberFormat="1" applyFont="1" applyFill="1" applyBorder="1" applyAlignment="1">
      <alignment horizontal="center" vertical="center" wrapText="1"/>
    </xf>
    <xf numFmtId="166" fontId="7" fillId="4" borderId="27" xfId="0" applyNumberFormat="1" applyFont="1" applyFill="1" applyBorder="1" applyAlignment="1">
      <alignment horizontal="center" vertical="center" wrapText="1"/>
    </xf>
    <xf numFmtId="166" fontId="7" fillId="4" borderId="27" xfId="0" applyNumberFormat="1" applyFont="1" applyFill="1" applyBorder="1" applyAlignment="1">
      <alignment vertical="center" wrapText="1"/>
    </xf>
    <xf numFmtId="166" fontId="7" fillId="7" borderId="27" xfId="0" applyNumberFormat="1" applyFont="1" applyFill="1" applyBorder="1" applyAlignment="1">
      <alignment horizontal="center" vertical="center" wrapText="1"/>
    </xf>
    <xf numFmtId="166" fontId="6" fillId="4" borderId="27" xfId="0" applyNumberFormat="1" applyFont="1" applyFill="1" applyBorder="1" applyAlignment="1">
      <alignment horizontal="center" vertical="center" wrapText="1"/>
    </xf>
    <xf numFmtId="164" fontId="6" fillId="0" borderId="0" xfId="0" applyFont="1" applyAlignment="1">
      <alignment horizontal="center" vertical="center" wrapText="1"/>
    </xf>
    <xf numFmtId="3" fontId="6" fillId="0" borderId="0" xfId="0" applyNumberFormat="1" applyFont="1" applyAlignment="1">
      <alignment horizontal="center" vertical="center" wrapText="1"/>
    </xf>
    <xf numFmtId="166" fontId="6" fillId="4" borderId="28" xfId="0" applyNumberFormat="1" applyFont="1" applyFill="1" applyBorder="1" applyAlignment="1">
      <alignment horizontal="center" vertical="center" wrapText="1"/>
    </xf>
    <xf numFmtId="166" fontId="6" fillId="4" borderId="29" xfId="0" applyNumberFormat="1" applyFont="1" applyFill="1" applyBorder="1" applyAlignment="1">
      <alignment horizontal="center" vertical="center" wrapText="1"/>
    </xf>
    <xf numFmtId="167" fontId="8" fillId="8" borderId="30" xfId="0" applyNumberFormat="1" applyFont="1" applyFill="1" applyBorder="1" applyAlignment="1">
      <alignment horizontal="center" vertical="center"/>
    </xf>
    <xf numFmtId="164" fontId="9" fillId="2" borderId="31" xfId="0" applyFont="1" applyFill="1" applyBorder="1" applyAlignment="1">
      <alignment horizontal="center" vertical="center" wrapText="1"/>
    </xf>
    <xf numFmtId="1" fontId="9" fillId="0" borderId="27" xfId="0" applyNumberFormat="1" applyFont="1" applyBorder="1" applyAlignment="1">
      <alignment horizontal="center" vertical="center" wrapText="1" readingOrder="1"/>
    </xf>
    <xf numFmtId="164" fontId="9" fillId="0" borderId="27" xfId="0" applyFont="1" applyBorder="1" applyAlignment="1">
      <alignment horizontal="center" vertical="center" wrapText="1" readingOrder="1"/>
    </xf>
    <xf numFmtId="164" fontId="9" fillId="0" borderId="31" xfId="0" applyFont="1" applyBorder="1" applyAlignment="1">
      <alignment horizontal="center" vertical="center" wrapText="1" readingOrder="1"/>
    </xf>
    <xf numFmtId="164" fontId="9" fillId="0" borderId="31" xfId="0" applyFont="1" applyBorder="1" applyAlignment="1">
      <alignment horizontal="center" vertical="center" wrapText="1"/>
    </xf>
    <xf numFmtId="164" fontId="9" fillId="0" borderId="32" xfId="0" applyFont="1" applyBorder="1" applyAlignment="1">
      <alignment horizontal="left" vertical="center" wrapText="1" readingOrder="1"/>
    </xf>
    <xf numFmtId="164" fontId="9" fillId="0" borderId="32" xfId="0" applyFont="1" applyBorder="1" applyAlignment="1">
      <alignment horizontal="left" vertical="center" wrapText="1"/>
    </xf>
    <xf numFmtId="164" fontId="9" fillId="2" borderId="33" xfId="0" applyFont="1" applyFill="1" applyBorder="1" applyAlignment="1">
      <alignment horizontal="left" vertical="center" wrapText="1"/>
    </xf>
    <xf numFmtId="164" fontId="9" fillId="9" borderId="31" xfId="0" applyFont="1" applyFill="1" applyBorder="1" applyAlignment="1">
      <alignment horizontal="left" vertical="center" wrapText="1" readingOrder="1"/>
    </xf>
    <xf numFmtId="166" fontId="9" fillId="0" borderId="27" xfId="0" applyNumberFormat="1" applyFont="1" applyBorder="1" applyAlignment="1">
      <alignment horizontal="center" vertical="center" wrapText="1" readingOrder="1"/>
    </xf>
    <xf numFmtId="1" fontId="9" fillId="10" borderId="27" xfId="0" applyNumberFormat="1" applyFont="1" applyFill="1" applyBorder="1" applyAlignment="1">
      <alignment horizontal="center" vertical="center" wrapText="1" readingOrder="1"/>
    </xf>
    <xf numFmtId="166" fontId="10" fillId="0" borderId="27" xfId="0" applyNumberFormat="1" applyFont="1" applyBorder="1" applyAlignment="1">
      <alignment horizontal="center" vertical="center" wrapText="1" readingOrder="1"/>
    </xf>
    <xf numFmtId="166" fontId="6" fillId="11" borderId="27" xfId="0" applyNumberFormat="1" applyFont="1" applyFill="1" applyBorder="1" applyAlignment="1">
      <alignment horizontal="center" vertical="center" wrapText="1" readingOrder="1"/>
    </xf>
    <xf numFmtId="0" fontId="10" fillId="12" borderId="34" xfId="0" applyNumberFormat="1" applyFont="1" applyFill="1" applyBorder="1" applyAlignment="1">
      <alignment horizontal="left" vertical="center" wrapText="1" readingOrder="1"/>
    </xf>
    <xf numFmtId="164" fontId="10" fillId="0" borderId="27" xfId="0" applyFont="1" applyBorder="1" applyAlignment="1">
      <alignment horizontal="center" vertical="center" wrapText="1"/>
    </xf>
    <xf numFmtId="164" fontId="8" fillId="0" borderId="27" xfId="0" applyFont="1" applyBorder="1" applyAlignment="1">
      <alignment horizontal="center" vertical="center" wrapText="1" readingOrder="1"/>
    </xf>
    <xf numFmtId="166" fontId="6" fillId="0" borderId="27" xfId="0" applyNumberFormat="1" applyFont="1" applyBorder="1" applyAlignment="1">
      <alignment horizontal="center" vertical="center" wrapText="1" readingOrder="1"/>
    </xf>
    <xf numFmtId="164" fontId="11" fillId="0" borderId="0" xfId="0" applyFont="1" applyAlignment="1">
      <alignment horizontal="center" vertical="center" wrapText="1" readingOrder="1"/>
    </xf>
    <xf numFmtId="1" fontId="8" fillId="0" borderId="30" xfId="0" applyNumberFormat="1" applyFont="1" applyBorder="1" applyAlignment="1">
      <alignment horizontal="center" vertical="center"/>
    </xf>
    <xf numFmtId="3" fontId="8" fillId="0" borderId="30" xfId="0" applyNumberFormat="1" applyFont="1" applyBorder="1" applyAlignment="1">
      <alignment horizontal="center" vertical="center"/>
    </xf>
    <xf numFmtId="3" fontId="8" fillId="0" borderId="0" xfId="0" applyNumberFormat="1" applyFont="1" applyAlignment="1">
      <alignment horizontal="center" vertical="center"/>
    </xf>
    <xf numFmtId="164" fontId="12" fillId="2" borderId="33" xfId="0" applyFont="1" applyFill="1" applyBorder="1" applyAlignment="1">
      <alignment horizontal="left" vertical="center" wrapText="1"/>
    </xf>
    <xf numFmtId="164" fontId="8" fillId="0" borderId="0" xfId="0" applyFont="1" applyAlignment="1">
      <alignment horizontal="center" vertical="center"/>
    </xf>
    <xf numFmtId="164" fontId="9" fillId="0" borderId="35" xfId="0" applyFont="1" applyBorder="1" applyAlignment="1">
      <alignment horizontal="center" vertical="center" wrapText="1" readingOrder="1"/>
    </xf>
    <xf numFmtId="164" fontId="9" fillId="0" borderId="36" xfId="0" applyFont="1" applyBorder="1" applyAlignment="1">
      <alignment horizontal="left" vertical="center" wrapText="1" readingOrder="1"/>
    </xf>
    <xf numFmtId="164" fontId="9" fillId="2" borderId="31" xfId="0" applyFont="1" applyFill="1" applyBorder="1" applyAlignment="1">
      <alignment horizontal="left" vertical="center" wrapText="1"/>
    </xf>
    <xf numFmtId="164" fontId="9" fillId="2" borderId="31" xfId="0" applyFont="1" applyFill="1" applyBorder="1" applyAlignment="1">
      <alignment vertical="center" wrapText="1"/>
    </xf>
    <xf numFmtId="164" fontId="9" fillId="0" borderId="27" xfId="0" applyFont="1" applyBorder="1" applyAlignment="1">
      <alignment horizontal="center" vertical="center" wrapText="1"/>
    </xf>
    <xf numFmtId="164" fontId="9" fillId="0" borderId="27" xfId="0" applyFont="1" applyBorder="1" applyAlignment="1">
      <alignment horizontal="left" vertical="center" wrapText="1" readingOrder="1"/>
    </xf>
    <xf numFmtId="164" fontId="9" fillId="0" borderId="27" xfId="0" applyFont="1" applyBorder="1" applyAlignment="1">
      <alignment horizontal="left" vertical="center" wrapText="1"/>
    </xf>
    <xf numFmtId="164" fontId="9" fillId="2" borderId="34" xfId="0" applyFont="1" applyFill="1" applyBorder="1" applyAlignment="1">
      <alignment horizontal="left" vertical="center" wrapText="1"/>
    </xf>
    <xf numFmtId="164" fontId="9" fillId="0" borderId="31" xfId="0" applyFont="1" applyBorder="1" applyAlignment="1">
      <alignment horizontal="left" vertical="center" wrapText="1" readingOrder="1"/>
    </xf>
    <xf numFmtId="164" fontId="9" fillId="2" borderId="31" xfId="0" applyFont="1" applyFill="1" applyBorder="1" applyAlignment="1">
      <alignment horizontal="left" vertical="center" wrapText="1" readingOrder="1"/>
    </xf>
    <xf numFmtId="164" fontId="9" fillId="0" borderId="37" xfId="0" applyFont="1" applyBorder="1" applyAlignment="1">
      <alignment horizontal="left" vertical="center" wrapText="1" readingOrder="1"/>
    </xf>
    <xf numFmtId="164" fontId="9" fillId="2" borderId="33" xfId="0" applyFont="1" applyFill="1" applyBorder="1" applyAlignment="1">
      <alignment horizontal="left" vertical="center" wrapText="1" readingOrder="1"/>
    </xf>
    <xf numFmtId="164" fontId="9" fillId="0" borderId="32" xfId="0" applyFont="1" applyBorder="1" applyAlignment="1">
      <alignment horizontal="center" vertical="center" wrapText="1" readingOrder="1"/>
    </xf>
    <xf numFmtId="164" fontId="9" fillId="0" borderId="18" xfId="0" applyFont="1" applyBorder="1" applyAlignment="1">
      <alignment horizontal="center" vertical="center" wrapText="1" readingOrder="1"/>
    </xf>
    <xf numFmtId="164" fontId="9" fillId="0" borderId="18" xfId="0" applyFont="1" applyBorder="1" applyAlignment="1">
      <alignment horizontal="center" vertical="center" wrapText="1"/>
    </xf>
    <xf numFmtId="164" fontId="9" fillId="0" borderId="18" xfId="0" applyFont="1" applyBorder="1" applyAlignment="1">
      <alignment horizontal="left" vertical="center" wrapText="1" readingOrder="1"/>
    </xf>
    <xf numFmtId="164" fontId="9" fillId="9" borderId="31" xfId="0" applyFont="1" applyFill="1" applyBorder="1" applyAlignment="1">
      <alignment horizontal="center" vertical="center" wrapText="1" readingOrder="1"/>
    </xf>
    <xf numFmtId="164" fontId="9" fillId="0" borderId="38" xfId="0" applyFont="1" applyBorder="1" applyAlignment="1">
      <alignment horizontal="left" vertical="center" wrapText="1" readingOrder="1"/>
    </xf>
    <xf numFmtId="164" fontId="9" fillId="13" borderId="31" xfId="0" applyFont="1" applyFill="1" applyBorder="1" applyAlignment="1">
      <alignment horizontal="center" vertical="center" wrapText="1"/>
    </xf>
    <xf numFmtId="164" fontId="10" fillId="0" borderId="27" xfId="0" applyFont="1" applyBorder="1" applyAlignment="1">
      <alignment horizontal="center" vertical="center" wrapText="1" readingOrder="1"/>
    </xf>
    <xf numFmtId="164" fontId="8" fillId="0" borderId="27" xfId="0" applyFont="1" applyBorder="1" applyAlignment="1">
      <alignment horizontal="left" vertical="top" wrapText="1" readingOrder="1"/>
    </xf>
    <xf numFmtId="164" fontId="8" fillId="0" borderId="30" xfId="0" applyFont="1" applyBorder="1" applyAlignment="1">
      <alignment horizontal="center" vertical="center"/>
    </xf>
    <xf numFmtId="164" fontId="8" fillId="0" borderId="27" xfId="0" applyFont="1" applyBorder="1" applyAlignment="1">
      <alignment horizontal="left" vertical="center" wrapText="1" readingOrder="1"/>
    </xf>
    <xf numFmtId="164" fontId="9" fillId="0" borderId="36" xfId="0" applyFont="1" applyBorder="1" applyAlignment="1">
      <alignment horizontal="center" vertical="center" wrapText="1" readingOrder="1"/>
    </xf>
    <xf numFmtId="164" fontId="9" fillId="2" borderId="36" xfId="0" applyFont="1" applyFill="1" applyBorder="1" applyAlignment="1">
      <alignment horizontal="left" vertical="center" wrapText="1" readingOrder="1"/>
    </xf>
    <xf numFmtId="164" fontId="13" fillId="0" borderId="27" xfId="0" applyFont="1" applyBorder="1" applyAlignment="1">
      <alignment horizontal="center" vertical="center" wrapText="1" readingOrder="1"/>
    </xf>
    <xf numFmtId="164" fontId="6" fillId="0" borderId="27" xfId="0" applyFont="1" applyBorder="1" applyAlignment="1">
      <alignment horizontal="center" vertical="center" wrapText="1" readingOrder="1"/>
    </xf>
    <xf numFmtId="0" fontId="8" fillId="0" borderId="30" xfId="0" applyNumberFormat="1" applyFont="1" applyBorder="1" applyAlignment="1">
      <alignment horizontal="center" vertical="center"/>
    </xf>
    <xf numFmtId="164" fontId="10" fillId="0" borderId="0" xfId="0" applyFont="1" applyAlignment="1">
      <alignment horizontal="center" vertical="center" wrapText="1" readingOrder="1"/>
    </xf>
    <xf numFmtId="164" fontId="10" fillId="0" borderId="0" xfId="0" applyFont="1" applyAlignment="1">
      <alignment horizontal="left" vertical="center" wrapText="1" readingOrder="1"/>
    </xf>
    <xf numFmtId="1" fontId="10" fillId="0" borderId="0" xfId="0" applyNumberFormat="1" applyFont="1" applyAlignment="1">
      <alignment horizontal="center" vertical="center" wrapText="1" readingOrder="1"/>
    </xf>
    <xf numFmtId="164" fontId="1" fillId="0" borderId="0" xfId="0" applyFont="1"/>
    <xf numFmtId="164" fontId="14" fillId="6" borderId="31" xfId="0" applyFont="1" applyFill="1" applyBorder="1" applyAlignment="1">
      <alignment horizontal="center" vertical="center" wrapText="1"/>
    </xf>
    <xf numFmtId="0" fontId="14" fillId="6" borderId="31" xfId="0" applyNumberFormat="1" applyFont="1" applyFill="1" applyBorder="1" applyAlignment="1">
      <alignment horizontal="center" vertical="center" wrapText="1"/>
    </xf>
    <xf numFmtId="0" fontId="15" fillId="0" borderId="31" xfId="0" applyNumberFormat="1" applyFont="1" applyBorder="1" applyAlignment="1">
      <alignment horizontal="center" vertical="center" wrapText="1"/>
    </xf>
    <xf numFmtId="0" fontId="15" fillId="0" borderId="31" xfId="0" applyNumberFormat="1" applyFont="1" applyBorder="1" applyAlignment="1">
      <alignment horizontal="left" vertical="center" wrapText="1"/>
    </xf>
    <xf numFmtId="0" fontId="13" fillId="0" borderId="0" xfId="0" applyNumberFormat="1" applyFont="1" applyAlignment="1">
      <alignment vertical="center"/>
    </xf>
    <xf numFmtId="164" fontId="1" fillId="0" borderId="0" xfId="0" applyFont="1" applyAlignment="1">
      <alignment vertical="top"/>
    </xf>
    <xf numFmtId="168" fontId="1" fillId="0" borderId="0" xfId="0" applyNumberFormat="1" applyFont="1"/>
    <xf numFmtId="164" fontId="13" fillId="0" borderId="0" xfId="0" applyFont="1" applyAlignment="1">
      <alignment vertical="center"/>
    </xf>
    <xf numFmtId="164" fontId="13" fillId="0" borderId="0" xfId="0" applyFont="1" applyAlignment="1">
      <alignment horizontal="left" vertical="center"/>
    </xf>
    <xf numFmtId="164" fontId="16" fillId="0" borderId="39" xfId="0" applyFont="1" applyBorder="1" applyAlignment="1">
      <alignment vertical="center"/>
    </xf>
    <xf numFmtId="164" fontId="13" fillId="0" borderId="39" xfId="0" applyFont="1" applyBorder="1" applyAlignment="1">
      <alignment vertical="center"/>
    </xf>
    <xf numFmtId="164" fontId="13" fillId="0" borderId="39" xfId="0" applyFont="1" applyBorder="1" applyAlignment="1">
      <alignment horizontal="left" vertical="center"/>
    </xf>
    <xf numFmtId="164" fontId="13" fillId="0" borderId="40" xfId="0" applyFont="1" applyBorder="1" applyAlignment="1">
      <alignment vertical="center"/>
    </xf>
    <xf numFmtId="164" fontId="13" fillId="0" borderId="0" xfId="0" applyFont="1" applyAlignment="1">
      <alignment horizontal="left" vertical="center" wrapText="1"/>
    </xf>
    <xf numFmtId="164" fontId="17" fillId="0" borderId="0" xfId="0" applyFont="1" applyAlignment="1">
      <alignment horizontal="left" vertical="center"/>
    </xf>
    <xf numFmtId="3" fontId="13" fillId="14" borderId="26" xfId="0" applyNumberFormat="1" applyFont="1" applyFill="1" applyBorder="1" applyAlignment="1">
      <alignment horizontal="center" vertical="center"/>
    </xf>
    <xf numFmtId="164" fontId="13" fillId="14" borderId="26" xfId="0" applyFont="1" applyFill="1" applyBorder="1" applyAlignment="1">
      <alignment horizontal="center" vertical="center"/>
    </xf>
    <xf numFmtId="164" fontId="13" fillId="0" borderId="44" xfId="0" applyFont="1" applyBorder="1" applyAlignment="1">
      <alignment horizontal="left" vertical="center"/>
    </xf>
    <xf numFmtId="164" fontId="17" fillId="0" borderId="39" xfId="0" applyFont="1" applyBorder="1" applyAlignment="1">
      <alignment horizontal="left" vertical="center"/>
    </xf>
    <xf numFmtId="0" fontId="13" fillId="14" borderId="48" xfId="0" applyNumberFormat="1" applyFont="1" applyFill="1" applyBorder="1" applyAlignment="1">
      <alignment horizontal="center" vertical="center"/>
    </xf>
    <xf numFmtId="164" fontId="13" fillId="14" borderId="48" xfId="0" applyFont="1" applyFill="1" applyBorder="1" applyAlignment="1">
      <alignment horizontal="center" vertical="center"/>
    </xf>
    <xf numFmtId="164" fontId="17" fillId="15" borderId="52" xfId="0" applyFont="1" applyFill="1" applyBorder="1" applyAlignment="1">
      <alignment horizontal="center" vertical="center"/>
    </xf>
    <xf numFmtId="164" fontId="13" fillId="0" borderId="52" xfId="0" applyFont="1" applyBorder="1" applyAlignment="1">
      <alignment horizontal="left" vertical="center"/>
    </xf>
    <xf numFmtId="9" fontId="13" fillId="16" borderId="52" xfId="0" applyNumberFormat="1" applyFont="1" applyFill="1" applyBorder="1" applyAlignment="1">
      <alignment horizontal="center" vertical="center"/>
    </xf>
    <xf numFmtId="164" fontId="13" fillId="0" borderId="52" xfId="0" applyFont="1" applyBorder="1" applyAlignment="1">
      <alignment horizontal="center" vertical="center"/>
    </xf>
    <xf numFmtId="3" fontId="13" fillId="0" borderId="52" xfId="0" applyNumberFormat="1" applyFont="1" applyBorder="1" applyAlignment="1">
      <alignment horizontal="center" vertical="center"/>
    </xf>
    <xf numFmtId="9" fontId="13" fillId="0" borderId="52" xfId="0" applyNumberFormat="1" applyFont="1" applyBorder="1" applyAlignment="1">
      <alignment horizontal="center" vertical="center"/>
    </xf>
    <xf numFmtId="169" fontId="13" fillId="0" borderId="52" xfId="0" applyNumberFormat="1" applyFont="1" applyBorder="1" applyAlignment="1">
      <alignment horizontal="center" vertical="center"/>
    </xf>
    <xf numFmtId="10" fontId="13" fillId="0" borderId="52" xfId="0" applyNumberFormat="1" applyFont="1" applyBorder="1" applyAlignment="1">
      <alignment horizontal="center" vertical="center"/>
    </xf>
    <xf numFmtId="167" fontId="13" fillId="0" borderId="52" xfId="0" applyNumberFormat="1" applyFont="1" applyBorder="1" applyAlignment="1">
      <alignment horizontal="center" vertical="center"/>
    </xf>
    <xf numFmtId="3" fontId="13" fillId="0" borderId="0" xfId="0" applyNumberFormat="1" applyFont="1" applyAlignment="1">
      <alignment horizontal="center" vertical="center"/>
    </xf>
    <xf numFmtId="164" fontId="17" fillId="0" borderId="0" xfId="0" applyFont="1" applyAlignment="1">
      <alignment vertical="center" wrapText="1"/>
    </xf>
    <xf numFmtId="164" fontId="18" fillId="0" borderId="0" xfId="0" applyFont="1" applyAlignment="1">
      <alignment horizontal="center" vertical="center" wrapText="1"/>
    </xf>
    <xf numFmtId="164" fontId="17" fillId="15" borderId="56" xfId="0" applyFont="1" applyFill="1" applyBorder="1" applyAlignment="1">
      <alignment horizontal="center" vertical="center" wrapText="1"/>
    </xf>
    <xf numFmtId="164" fontId="17" fillId="15" borderId="57" xfId="0" applyFont="1" applyFill="1" applyBorder="1" applyAlignment="1">
      <alignment horizontal="center" vertical="center" wrapText="1"/>
    </xf>
    <xf numFmtId="164" fontId="17" fillId="15" borderId="58" xfId="0" applyFont="1" applyFill="1" applyBorder="1" applyAlignment="1">
      <alignment horizontal="center" vertical="center" wrapText="1"/>
    </xf>
    <xf numFmtId="164" fontId="17" fillId="15" borderId="59" xfId="0" applyFont="1" applyFill="1" applyBorder="1" applyAlignment="1">
      <alignment horizontal="center" vertical="center" wrapText="1"/>
    </xf>
    <xf numFmtId="164" fontId="17" fillId="15" borderId="60" xfId="0" applyFont="1" applyFill="1" applyBorder="1" applyAlignment="1">
      <alignment horizontal="center" vertical="center" wrapText="1"/>
    </xf>
    <xf numFmtId="164" fontId="17" fillId="15" borderId="61" xfId="0" applyFont="1" applyFill="1" applyBorder="1" applyAlignment="1">
      <alignment horizontal="center" vertical="center" wrapText="1"/>
    </xf>
    <xf numFmtId="164" fontId="17" fillId="15" borderId="31" xfId="0" applyFont="1" applyFill="1" applyBorder="1" applyAlignment="1">
      <alignment horizontal="center" vertical="center" wrapText="1"/>
    </xf>
    <xf numFmtId="3" fontId="17" fillId="0" borderId="62" xfId="0" applyNumberFormat="1" applyFont="1" applyBorder="1" applyAlignment="1">
      <alignment horizontal="center" vertical="center" wrapText="1"/>
    </xf>
    <xf numFmtId="164" fontId="17" fillId="0" borderId="63" xfId="0" applyFont="1" applyBorder="1" applyAlignment="1">
      <alignment horizontal="center" vertical="center" wrapText="1"/>
    </xf>
    <xf numFmtId="164" fontId="13" fillId="0" borderId="63" xfId="0" applyFont="1" applyBorder="1" applyAlignment="1">
      <alignment vertical="center" wrapText="1"/>
    </xf>
    <xf numFmtId="0" fontId="13" fillId="0" borderId="64" xfId="0" quotePrefix="1" applyNumberFormat="1" applyFont="1" applyBorder="1" applyAlignment="1">
      <alignment vertical="center" wrapText="1"/>
    </xf>
    <xf numFmtId="164" fontId="13" fillId="0" borderId="65" xfId="0" applyFont="1" applyBorder="1" applyAlignment="1">
      <alignment horizontal="left" vertical="center" wrapText="1"/>
    </xf>
    <xf numFmtId="164" fontId="13" fillId="0" borderId="66" xfId="0" applyFont="1" applyBorder="1" applyAlignment="1">
      <alignment vertical="center" wrapText="1"/>
    </xf>
    <xf numFmtId="164" fontId="13" fillId="0" borderId="64" xfId="0" applyFont="1" applyBorder="1" applyAlignment="1">
      <alignment vertical="center" wrapText="1"/>
    </xf>
    <xf numFmtId="164" fontId="13" fillId="0" borderId="65" xfId="0" applyFont="1" applyBorder="1" applyAlignment="1">
      <alignment vertical="center" wrapText="1"/>
    </xf>
    <xf numFmtId="164" fontId="17" fillId="0" borderId="0" xfId="0" applyFont="1" applyAlignment="1">
      <alignment horizontal="center" vertical="center" wrapText="1"/>
    </xf>
    <xf numFmtId="164" fontId="13" fillId="0" borderId="0" xfId="0" applyFont="1" applyAlignment="1">
      <alignment horizontal="center" vertical="center" wrapText="1"/>
    </xf>
    <xf numFmtId="164" fontId="13" fillId="0" borderId="63" xfId="0" applyFont="1" applyBorder="1" applyAlignment="1">
      <alignment horizontal="left" vertical="center" wrapText="1"/>
    </xf>
    <xf numFmtId="0" fontId="13" fillId="0" borderId="31" xfId="0" quotePrefix="1" applyNumberFormat="1" applyFont="1" applyBorder="1" applyAlignment="1">
      <alignment vertical="center" wrapText="1"/>
    </xf>
    <xf numFmtId="164" fontId="13" fillId="0" borderId="31" xfId="0" applyFont="1" applyBorder="1" applyAlignment="1">
      <alignment horizontal="left" vertical="center" wrapText="1"/>
    </xf>
    <xf numFmtId="3" fontId="17" fillId="0" borderId="67" xfId="0" applyNumberFormat="1" applyFont="1" applyBorder="1" applyAlignment="1">
      <alignment horizontal="center" vertical="center" wrapText="1"/>
    </xf>
    <xf numFmtId="164" fontId="17" fillId="0" borderId="68" xfId="0" applyFont="1" applyBorder="1" applyAlignment="1">
      <alignment horizontal="center" vertical="center" wrapText="1"/>
    </xf>
    <xf numFmtId="164" fontId="13" fillId="0" borderId="68" xfId="0" applyFont="1" applyBorder="1" applyAlignment="1">
      <alignment horizontal="left" vertical="center" wrapText="1"/>
    </xf>
    <xf numFmtId="164" fontId="19" fillId="0" borderId="69" xfId="0" applyFont="1" applyBorder="1" applyAlignment="1">
      <alignment vertical="center"/>
    </xf>
    <xf numFmtId="164" fontId="3" fillId="15" borderId="69" xfId="0" applyFont="1" applyFill="1" applyBorder="1" applyAlignment="1">
      <alignment horizontal="center" vertical="center"/>
    </xf>
    <xf numFmtId="3" fontId="3" fillId="15" borderId="69" xfId="0" applyNumberFormat="1" applyFont="1" applyFill="1" applyBorder="1" applyAlignment="1">
      <alignment horizontal="center" vertical="center"/>
    </xf>
    <xf numFmtId="164" fontId="3" fillId="15" borderId="69" xfId="0" applyFont="1" applyFill="1" applyBorder="1" applyAlignment="1">
      <alignment horizontal="center" vertical="center" wrapText="1"/>
    </xf>
    <xf numFmtId="0" fontId="3" fillId="16" borderId="69" xfId="0" applyNumberFormat="1" applyFont="1" applyFill="1" applyBorder="1" applyAlignment="1">
      <alignment horizontal="center" vertical="center" wrapText="1"/>
    </xf>
    <xf numFmtId="0" fontId="3" fillId="17" borderId="69" xfId="0" applyNumberFormat="1" applyFont="1" applyFill="1" applyBorder="1" applyAlignment="1">
      <alignment horizontal="center" vertical="center" wrapText="1"/>
    </xf>
    <xf numFmtId="0" fontId="3" fillId="18" borderId="69" xfId="0" applyNumberFormat="1" applyFont="1" applyFill="1" applyBorder="1" applyAlignment="1">
      <alignment horizontal="center" vertical="center" wrapText="1"/>
    </xf>
    <xf numFmtId="49" fontId="3" fillId="18" borderId="69" xfId="0" applyNumberFormat="1" applyFont="1" applyFill="1" applyBorder="1" applyAlignment="1">
      <alignment horizontal="center" vertical="center"/>
    </xf>
    <xf numFmtId="1" fontId="1" fillId="0" borderId="69" xfId="0" applyNumberFormat="1" applyFont="1" applyBorder="1" applyAlignment="1">
      <alignment horizontal="center" vertical="center"/>
    </xf>
    <xf numFmtId="0" fontId="1" fillId="19" borderId="69" xfId="0" applyNumberFormat="1" applyFont="1" applyFill="1" applyBorder="1" applyAlignment="1">
      <alignment horizontal="center" vertical="center"/>
    </xf>
    <xf numFmtId="49" fontId="3" fillId="17" borderId="69" xfId="0" applyNumberFormat="1" applyFont="1" applyFill="1" applyBorder="1" applyAlignment="1">
      <alignment horizontal="center" vertical="center"/>
    </xf>
    <xf numFmtId="0" fontId="3" fillId="19" borderId="69" xfId="0" applyNumberFormat="1" applyFont="1" applyFill="1" applyBorder="1" applyAlignment="1">
      <alignment horizontal="center" vertical="center" wrapText="1"/>
    </xf>
    <xf numFmtId="49" fontId="3" fillId="16" borderId="69" xfId="0" applyNumberFormat="1" applyFont="1" applyFill="1" applyBorder="1" applyAlignment="1">
      <alignment horizontal="center" vertical="center"/>
    </xf>
    <xf numFmtId="49" fontId="3" fillId="19" borderId="69" xfId="0" applyNumberFormat="1" applyFont="1" applyFill="1" applyBorder="1" applyAlignment="1">
      <alignment horizontal="center" vertical="center"/>
    </xf>
    <xf numFmtId="49" fontId="3" fillId="15" borderId="69" xfId="0" applyNumberFormat="1" applyFont="1" applyFill="1" applyBorder="1" applyAlignment="1">
      <alignment horizontal="center" vertical="center"/>
    </xf>
    <xf numFmtId="1" fontId="3" fillId="15" borderId="69" xfId="0" applyNumberFormat="1" applyFont="1" applyFill="1" applyBorder="1" applyAlignment="1">
      <alignment horizontal="center" vertical="center"/>
    </xf>
    <xf numFmtId="164" fontId="13" fillId="0" borderId="0" xfId="0" applyFont="1" applyAlignment="1">
      <alignment horizontal="center"/>
    </xf>
    <xf numFmtId="164" fontId="13" fillId="0" borderId="0" xfId="0" applyFont="1"/>
    <xf numFmtId="3" fontId="17" fillId="3" borderId="26" xfId="0" applyNumberFormat="1" applyFont="1" applyFill="1" applyBorder="1" applyAlignment="1">
      <alignment horizontal="center" vertical="center" wrapText="1" readingOrder="1"/>
    </xf>
    <xf numFmtId="166" fontId="17" fillId="6" borderId="36" xfId="0" applyNumberFormat="1" applyFont="1" applyFill="1" applyBorder="1" applyAlignment="1">
      <alignment horizontal="center" vertical="center" wrapText="1"/>
    </xf>
    <xf numFmtId="0" fontId="17" fillId="4" borderId="77" xfId="0" applyNumberFormat="1" applyFont="1" applyFill="1" applyBorder="1" applyAlignment="1">
      <alignment horizontal="center" vertical="center" wrapText="1" readingOrder="1"/>
    </xf>
    <xf numFmtId="1" fontId="13" fillId="0" borderId="36" xfId="0" applyNumberFormat="1" applyFont="1" applyBorder="1" applyAlignment="1">
      <alignment horizontal="center" vertical="center"/>
    </xf>
    <xf numFmtId="164" fontId="13" fillId="0" borderId="36" xfId="0" applyFont="1" applyBorder="1" applyAlignment="1">
      <alignment horizontal="left" vertical="center" wrapText="1"/>
    </xf>
    <xf numFmtId="166" fontId="20" fillId="0" borderId="36" xfId="0" applyNumberFormat="1" applyFont="1" applyBorder="1" applyAlignment="1">
      <alignment horizontal="center" vertical="center" wrapText="1" readingOrder="1"/>
    </xf>
    <xf numFmtId="0" fontId="13" fillId="0" borderId="36" xfId="0" applyNumberFormat="1" applyFont="1" applyBorder="1" applyAlignment="1">
      <alignment horizontal="center" vertical="center"/>
    </xf>
    <xf numFmtId="164" fontId="13" fillId="8" borderId="26" xfId="0" applyFont="1" applyFill="1" applyBorder="1" applyAlignment="1">
      <alignment horizontal="center" vertical="center"/>
    </xf>
    <xf numFmtId="164" fontId="13" fillId="8" borderId="26" xfId="0" applyFont="1" applyFill="1" applyBorder="1" applyAlignment="1">
      <alignment vertical="center" wrapText="1"/>
    </xf>
    <xf numFmtId="164" fontId="13" fillId="8" borderId="26" xfId="0" applyFont="1" applyFill="1" applyBorder="1" applyAlignment="1">
      <alignment vertical="center"/>
    </xf>
    <xf numFmtId="164" fontId="13" fillId="8" borderId="26" xfId="0" applyFont="1" applyFill="1" applyBorder="1"/>
    <xf numFmtId="164" fontId="13" fillId="0" borderId="0" xfId="0" applyFont="1" applyAlignment="1">
      <alignment horizontal="center" vertical="center"/>
    </xf>
    <xf numFmtId="164" fontId="17" fillId="0" borderId="0" xfId="0" applyFont="1" applyAlignment="1">
      <alignment horizontal="center" vertical="center"/>
    </xf>
    <xf numFmtId="167" fontId="13" fillId="0" borderId="0" xfId="0" applyNumberFormat="1" applyFont="1" applyAlignment="1">
      <alignment horizontal="center" vertical="center"/>
    </xf>
    <xf numFmtId="164" fontId="1" fillId="0" borderId="69" xfId="0" applyFont="1" applyBorder="1" applyAlignment="1">
      <alignment vertical="center"/>
    </xf>
    <xf numFmtId="164" fontId="3" fillId="15" borderId="69" xfId="0" applyFont="1" applyFill="1" applyBorder="1" applyAlignment="1">
      <alignment horizontal="left" vertical="center" wrapText="1"/>
    </xf>
    <xf numFmtId="164" fontId="3" fillId="15" borderId="69" xfId="0" applyFont="1" applyFill="1" applyBorder="1" applyAlignment="1">
      <alignment horizontal="left" vertical="center"/>
    </xf>
    <xf numFmtId="170" fontId="3" fillId="15" borderId="69" xfId="0" applyNumberFormat="1" applyFont="1" applyFill="1" applyBorder="1" applyAlignment="1">
      <alignment horizontal="center" vertical="center"/>
    </xf>
    <xf numFmtId="171" fontId="3" fillId="15" borderId="69" xfId="0" applyNumberFormat="1" applyFont="1" applyFill="1" applyBorder="1" applyAlignment="1">
      <alignment horizontal="center" vertical="center"/>
    </xf>
    <xf numFmtId="49" fontId="3" fillId="18" borderId="82" xfId="0" applyNumberFormat="1" applyFont="1" applyFill="1" applyBorder="1" applyAlignment="1">
      <alignment horizontal="center" vertical="center"/>
    </xf>
    <xf numFmtId="49" fontId="3" fillId="18" borderId="83" xfId="0" applyNumberFormat="1" applyFont="1" applyFill="1" applyBorder="1" applyAlignment="1">
      <alignment horizontal="center" vertical="center"/>
    </xf>
    <xf numFmtId="49" fontId="3" fillId="17" borderId="82" xfId="0" applyNumberFormat="1" applyFont="1" applyFill="1" applyBorder="1" applyAlignment="1">
      <alignment horizontal="center" vertical="center"/>
    </xf>
    <xf numFmtId="49" fontId="3" fillId="17" borderId="83" xfId="0" applyNumberFormat="1" applyFont="1" applyFill="1" applyBorder="1" applyAlignment="1">
      <alignment horizontal="center" vertical="center"/>
    </xf>
    <xf numFmtId="49" fontId="3" fillId="16" borderId="82" xfId="0" applyNumberFormat="1" applyFont="1" applyFill="1" applyBorder="1" applyAlignment="1">
      <alignment horizontal="center" vertical="center"/>
    </xf>
    <xf numFmtId="49" fontId="3" fillId="16" borderId="83" xfId="0" applyNumberFormat="1" applyFont="1" applyFill="1" applyBorder="1" applyAlignment="1">
      <alignment horizontal="center" vertical="center"/>
    </xf>
    <xf numFmtId="49" fontId="3" fillId="19" borderId="84" xfId="0" applyNumberFormat="1" applyFont="1" applyFill="1" applyBorder="1" applyAlignment="1">
      <alignment horizontal="center" vertical="center"/>
    </xf>
    <xf numFmtId="49" fontId="3" fillId="19" borderId="85" xfId="0" applyNumberFormat="1" applyFont="1" applyFill="1" applyBorder="1" applyAlignment="1">
      <alignment horizontal="center" vertical="center"/>
    </xf>
    <xf numFmtId="4" fontId="3" fillId="3" borderId="69" xfId="0" applyNumberFormat="1" applyFont="1" applyFill="1" applyBorder="1" applyAlignment="1">
      <alignment horizontal="center" vertical="center" wrapText="1"/>
    </xf>
    <xf numFmtId="164" fontId="3" fillId="3" borderId="69" xfId="0" applyFont="1" applyFill="1" applyBorder="1" applyAlignment="1">
      <alignment horizontal="center" vertical="center" wrapText="1"/>
    </xf>
    <xf numFmtId="4" fontId="3" fillId="16" borderId="69" xfId="0" applyNumberFormat="1" applyFont="1" applyFill="1" applyBorder="1" applyAlignment="1">
      <alignment horizontal="center" vertical="center" wrapText="1"/>
    </xf>
    <xf numFmtId="164" fontId="3" fillId="16" borderId="69" xfId="0" applyFont="1" applyFill="1" applyBorder="1" applyAlignment="1">
      <alignment horizontal="center" vertical="center" wrapText="1"/>
    </xf>
    <xf numFmtId="4" fontId="3" fillId="5" borderId="69" xfId="0" applyNumberFormat="1" applyFont="1" applyFill="1" applyBorder="1" applyAlignment="1">
      <alignment horizontal="center" vertical="center" wrapText="1"/>
    </xf>
    <xf numFmtId="164" fontId="3" fillId="5" borderId="69" xfId="0" applyFont="1" applyFill="1" applyBorder="1" applyAlignment="1">
      <alignment horizontal="center" vertical="center" wrapText="1"/>
    </xf>
    <xf numFmtId="4" fontId="3" fillId="18" borderId="69" xfId="0" applyNumberFormat="1" applyFont="1" applyFill="1" applyBorder="1" applyAlignment="1">
      <alignment horizontal="center" vertical="center" wrapText="1"/>
    </xf>
    <xf numFmtId="164" fontId="3" fillId="18" borderId="69" xfId="0" applyFont="1" applyFill="1" applyBorder="1" applyAlignment="1">
      <alignment horizontal="center" vertical="center" wrapText="1"/>
    </xf>
    <xf numFmtId="164" fontId="17" fillId="5" borderId="26" xfId="0" applyFont="1" applyFill="1" applyBorder="1"/>
    <xf numFmtId="164" fontId="17" fillId="3" borderId="69" xfId="0" applyFont="1" applyFill="1" applyBorder="1" applyAlignment="1">
      <alignment horizontal="center" vertical="center" wrapText="1"/>
    </xf>
    <xf numFmtId="164" fontId="17" fillId="16" borderId="69" xfId="0" applyFont="1" applyFill="1" applyBorder="1" applyAlignment="1">
      <alignment horizontal="center" vertical="center" wrapText="1"/>
    </xf>
    <xf numFmtId="164" fontId="17" fillId="5" borderId="69" xfId="0" applyFont="1" applyFill="1" applyBorder="1" applyAlignment="1">
      <alignment horizontal="center" vertical="center" wrapText="1"/>
    </xf>
    <xf numFmtId="164" fontId="17" fillId="18" borderId="69" xfId="0" applyFont="1" applyFill="1" applyBorder="1" applyAlignment="1">
      <alignment horizontal="center" vertical="center" wrapText="1"/>
    </xf>
    <xf numFmtId="172" fontId="13" fillId="0" borderId="36" xfId="0" applyNumberFormat="1" applyFont="1" applyBorder="1" applyAlignment="1">
      <alignment horizontal="center" vertical="center" wrapText="1"/>
    </xf>
    <xf numFmtId="0" fontId="13" fillId="0" borderId="36" xfId="0" applyNumberFormat="1" applyFont="1" applyBorder="1" applyAlignment="1">
      <alignment horizontal="left" vertical="center" wrapText="1"/>
    </xf>
    <xf numFmtId="49" fontId="13" fillId="0" borderId="36" xfId="0" applyNumberFormat="1" applyFont="1" applyBorder="1" applyAlignment="1">
      <alignment horizontal="center" vertical="center" wrapText="1"/>
    </xf>
    <xf numFmtId="0" fontId="21" fillId="0" borderId="36" xfId="0" applyNumberFormat="1" applyFont="1" applyBorder="1" applyAlignment="1">
      <alignment horizontal="left" vertical="center" wrapText="1"/>
    </xf>
    <xf numFmtId="49" fontId="13" fillId="0" borderId="36" xfId="0" applyNumberFormat="1" applyFont="1" applyBorder="1" applyAlignment="1">
      <alignment horizontal="left" vertical="center" wrapText="1"/>
    </xf>
    <xf numFmtId="164" fontId="13" fillId="0" borderId="0" xfId="0" applyFont="1" applyAlignment="1">
      <alignment wrapText="1"/>
    </xf>
    <xf numFmtId="164" fontId="13" fillId="0" borderId="0" xfId="0" applyFont="1" applyAlignment="1">
      <alignment vertical="top"/>
    </xf>
    <xf numFmtId="164" fontId="22" fillId="0" borderId="0" xfId="0" applyFont="1" applyAlignment="1">
      <alignment vertical="center"/>
    </xf>
    <xf numFmtId="164" fontId="13" fillId="0" borderId="86" xfId="0" applyFont="1" applyBorder="1" applyAlignment="1">
      <alignment horizontal="left" vertical="top" wrapText="1"/>
    </xf>
    <xf numFmtId="164" fontId="13" fillId="0" borderId="87" xfId="0" applyFont="1" applyBorder="1" applyAlignment="1">
      <alignment horizontal="left" vertical="top" wrapText="1"/>
    </xf>
    <xf numFmtId="164" fontId="13" fillId="0" borderId="88" xfId="0" applyFont="1" applyBorder="1" applyAlignment="1">
      <alignment horizontal="left" vertical="top" wrapText="1"/>
    </xf>
    <xf numFmtId="164" fontId="13" fillId="0" borderId="40" xfId="0" applyFont="1" applyBorder="1" applyAlignment="1">
      <alignment horizontal="left" vertical="top" wrapText="1"/>
    </xf>
    <xf numFmtId="164" fontId="13" fillId="0" borderId="52" xfId="0" applyFont="1" applyBorder="1" applyAlignment="1">
      <alignment horizontal="left" vertical="top" wrapText="1"/>
    </xf>
    <xf numFmtId="164" fontId="13" fillId="0" borderId="89" xfId="0" applyFont="1" applyBorder="1" applyAlignment="1">
      <alignment horizontal="left" vertical="top" wrapText="1"/>
    </xf>
    <xf numFmtId="164" fontId="13" fillId="0" borderId="0" xfId="0" applyFont="1" applyAlignment="1">
      <alignment horizontal="left" vertical="top" wrapText="1"/>
    </xf>
    <xf numFmtId="0" fontId="13" fillId="0" borderId="0" xfId="0" applyNumberFormat="1" applyFont="1"/>
    <xf numFmtId="0" fontId="13" fillId="0" borderId="0" xfId="0" applyNumberFormat="1" applyFont="1" applyAlignment="1">
      <alignment horizontal="left"/>
    </xf>
    <xf numFmtId="0" fontId="13" fillId="0" borderId="0" xfId="0" applyNumberFormat="1" applyFont="1" applyAlignment="1">
      <alignment horizontal="left" wrapText="1"/>
    </xf>
    <xf numFmtId="15" fontId="3" fillId="6" borderId="31" xfId="0" applyNumberFormat="1" applyFont="1" applyFill="1" applyBorder="1" applyAlignment="1">
      <alignment horizontal="center" vertical="center"/>
    </xf>
    <xf numFmtId="164" fontId="3" fillId="6" borderId="31" xfId="0" applyFont="1" applyFill="1" applyBorder="1" applyAlignment="1">
      <alignment horizontal="center" vertical="center"/>
    </xf>
    <xf numFmtId="164" fontId="1" fillId="0" borderId="31" xfId="0" applyFont="1" applyBorder="1" applyAlignment="1">
      <alignment vertical="center"/>
    </xf>
    <xf numFmtId="164" fontId="1" fillId="0" borderId="31" xfId="0" applyFont="1" applyBorder="1" applyAlignment="1">
      <alignment horizontal="left" vertical="center" wrapText="1"/>
    </xf>
    <xf numFmtId="0" fontId="1" fillId="0" borderId="31" xfId="0" applyNumberFormat="1" applyFont="1" applyBorder="1" applyAlignment="1">
      <alignment vertical="center" wrapText="1"/>
    </xf>
    <xf numFmtId="0" fontId="1" fillId="0" borderId="0" xfId="0" applyNumberFormat="1" applyFont="1" applyAlignment="1">
      <alignment vertical="center" wrapText="1"/>
    </xf>
    <xf numFmtId="164" fontId="1" fillId="0" borderId="31" xfId="0" applyFont="1" applyBorder="1" applyAlignment="1">
      <alignment horizontal="left" vertical="center"/>
    </xf>
    <xf numFmtId="164" fontId="1" fillId="0" borderId="31" xfId="0" applyFont="1" applyBorder="1" applyAlignment="1">
      <alignment vertical="center" wrapText="1"/>
    </xf>
    <xf numFmtId="0" fontId="1" fillId="2" borderId="31" xfId="0" applyNumberFormat="1" applyFont="1" applyFill="1" applyBorder="1" applyAlignment="1">
      <alignment vertical="center" wrapText="1"/>
    </xf>
    <xf numFmtId="0" fontId="1" fillId="2" borderId="26" xfId="0" applyNumberFormat="1" applyFont="1" applyFill="1" applyBorder="1" applyAlignment="1">
      <alignment vertical="center" wrapText="1"/>
    </xf>
    <xf numFmtId="164" fontId="24" fillId="0" borderId="0" xfId="0" applyFont="1" applyAlignment="1">
      <alignment vertical="center"/>
    </xf>
    <xf numFmtId="164" fontId="24" fillId="0" borderId="0" xfId="0" applyFont="1" applyAlignment="1">
      <alignment horizontal="left" vertical="center" wrapText="1"/>
    </xf>
    <xf numFmtId="15" fontId="3" fillId="6" borderId="93" xfId="0" applyNumberFormat="1" applyFont="1" applyFill="1" applyBorder="1" applyAlignment="1">
      <alignment horizontal="center" vertical="center"/>
    </xf>
    <xf numFmtId="164" fontId="3" fillId="6" borderId="31" xfId="0" applyFont="1" applyFill="1" applyBorder="1" applyAlignment="1">
      <alignment horizontal="center" vertical="center" wrapText="1"/>
    </xf>
    <xf numFmtId="164" fontId="1" fillId="0" borderId="94" xfId="0" applyFont="1" applyBorder="1"/>
    <xf numFmtId="164" fontId="1" fillId="0" borderId="95" xfId="0" applyFont="1" applyBorder="1" applyAlignment="1">
      <alignment horizontal="left" vertical="center" wrapText="1"/>
    </xf>
    <xf numFmtId="164" fontId="1" fillId="0" borderId="31" xfId="0" applyFont="1" applyBorder="1" applyAlignment="1">
      <alignment horizontal="left" wrapText="1"/>
    </xf>
    <xf numFmtId="164" fontId="1" fillId="0" borderId="31" xfId="0" applyFont="1" applyBorder="1"/>
    <xf numFmtId="164" fontId="1" fillId="0" borderId="91" xfId="0" applyFont="1" applyBorder="1" applyAlignment="1">
      <alignment horizontal="left" vertical="center" wrapText="1"/>
    </xf>
    <xf numFmtId="164" fontId="25" fillId="0" borderId="31" xfId="0" applyFont="1" applyBorder="1" applyAlignment="1">
      <alignment horizontal="left" vertical="center" wrapText="1"/>
    </xf>
    <xf numFmtId="164" fontId="1" fillId="0" borderId="91" xfId="0" applyFont="1" applyBorder="1" applyAlignment="1">
      <alignment horizontal="left" vertical="center"/>
    </xf>
    <xf numFmtId="15" fontId="1" fillId="0" borderId="31" xfId="0" applyNumberFormat="1" applyFont="1" applyBorder="1" applyAlignment="1">
      <alignment horizontal="left" vertical="center"/>
    </xf>
    <xf numFmtId="164" fontId="1" fillId="0" borderId="18" xfId="0" applyFont="1" applyBorder="1" applyAlignment="1">
      <alignment vertical="center"/>
    </xf>
    <xf numFmtId="164" fontId="1" fillId="0" borderId="96" xfId="0" applyFont="1" applyBorder="1" applyAlignment="1">
      <alignment horizontal="left" vertical="center" wrapText="1"/>
    </xf>
    <xf numFmtId="164" fontId="1" fillId="0" borderId="0" xfId="0" applyFont="1" applyAlignment="1">
      <alignment horizontal="left" vertical="center" wrapText="1"/>
    </xf>
    <xf numFmtId="164" fontId="1" fillId="0" borderId="91" xfId="0" applyFont="1" applyBorder="1" applyAlignment="1">
      <alignment vertical="center"/>
    </xf>
    <xf numFmtId="164" fontId="1" fillId="0" borderId="94" xfId="0" applyFont="1" applyBorder="1" applyAlignment="1">
      <alignment vertical="center"/>
    </xf>
    <xf numFmtId="172" fontId="26" fillId="0" borderId="0" xfId="0" applyNumberFormat="1" applyFont="1" applyAlignment="1">
      <alignment horizontal="center" vertical="center"/>
    </xf>
    <xf numFmtId="166" fontId="17" fillId="20" borderId="29" xfId="0" applyNumberFormat="1" applyFont="1" applyFill="1" applyBorder="1" applyAlignment="1">
      <alignment horizontal="center" vertical="center" wrapText="1"/>
    </xf>
    <xf numFmtId="166" fontId="17" fillId="0" borderId="0" xfId="0" applyNumberFormat="1" applyFont="1" applyAlignment="1">
      <alignment horizontal="center" vertical="center" wrapText="1"/>
    </xf>
    <xf numFmtId="172" fontId="13" fillId="0" borderId="36" xfId="0" applyNumberFormat="1" applyFont="1" applyBorder="1" applyAlignment="1">
      <alignment horizontal="center" vertical="center"/>
    </xf>
    <xf numFmtId="0" fontId="13" fillId="0" borderId="36" xfId="0" applyNumberFormat="1" applyFont="1" applyBorder="1" applyAlignment="1">
      <alignment horizontal="center" vertical="center" wrapText="1"/>
    </xf>
    <xf numFmtId="166" fontId="17" fillId="0" borderId="36" xfId="0" applyNumberFormat="1" applyFont="1" applyBorder="1" applyAlignment="1">
      <alignment horizontal="center" vertical="center" wrapText="1" readingOrder="1"/>
    </xf>
    <xf numFmtId="0" fontId="27" fillId="0" borderId="0" xfId="0" applyNumberFormat="1" applyFont="1" applyAlignment="1">
      <alignment horizontal="center" vertical="center"/>
    </xf>
    <xf numFmtId="0" fontId="28" fillId="0" borderId="0" xfId="0" applyNumberFormat="1" applyFont="1" applyAlignment="1">
      <alignment horizontal="center" vertical="center"/>
    </xf>
    <xf numFmtId="164" fontId="3" fillId="21" borderId="26" xfId="0" applyFont="1" applyFill="1" applyBorder="1" applyAlignment="1">
      <alignment wrapText="1"/>
    </xf>
    <xf numFmtId="164" fontId="17" fillId="0" borderId="0" xfId="0" applyFont="1"/>
    <xf numFmtId="49" fontId="1" fillId="18" borderId="36" xfId="0" applyNumberFormat="1" applyFont="1" applyFill="1" applyBorder="1" applyAlignment="1">
      <alignment horizontal="center" vertical="center"/>
    </xf>
    <xf numFmtId="1" fontId="1" fillId="0" borderId="36" xfId="0" applyNumberFormat="1" applyFont="1" applyBorder="1" applyAlignment="1">
      <alignment horizontal="center" vertical="center"/>
    </xf>
    <xf numFmtId="172" fontId="13" fillId="0" borderId="0" xfId="0" applyNumberFormat="1" applyFont="1" applyAlignment="1">
      <alignment horizontal="center"/>
    </xf>
    <xf numFmtId="49" fontId="1" fillId="17" borderId="36" xfId="0" applyNumberFormat="1" applyFont="1" applyFill="1" applyBorder="1" applyAlignment="1">
      <alignment horizontal="center" vertical="center"/>
    </xf>
    <xf numFmtId="49" fontId="1" fillId="16" borderId="36" xfId="0" applyNumberFormat="1" applyFont="1" applyFill="1" applyBorder="1" applyAlignment="1">
      <alignment horizontal="center" vertical="center"/>
    </xf>
    <xf numFmtId="49" fontId="1" fillId="19" borderId="36" xfId="0" applyNumberFormat="1" applyFont="1" applyFill="1" applyBorder="1" applyAlignment="1">
      <alignment horizontal="center" vertical="center"/>
    </xf>
    <xf numFmtId="49" fontId="1" fillId="15" borderId="36" xfId="0" applyNumberFormat="1" applyFont="1" applyFill="1" applyBorder="1" applyAlignment="1">
      <alignment horizontal="center" vertical="center"/>
    </xf>
    <xf numFmtId="1" fontId="1" fillId="15" borderId="36" xfId="0" applyNumberFormat="1" applyFont="1" applyFill="1" applyBorder="1" applyAlignment="1">
      <alignment horizontal="center" vertical="center"/>
    </xf>
    <xf numFmtId="164" fontId="17" fillId="8" borderId="31" xfId="0" applyFont="1" applyFill="1" applyBorder="1" applyAlignment="1">
      <alignment horizontal="center" vertical="center"/>
    </xf>
    <xf numFmtId="1" fontId="13" fillId="0" borderId="31" xfId="0" applyNumberFormat="1" applyFont="1" applyBorder="1" applyAlignment="1">
      <alignment horizontal="center" vertical="center"/>
    </xf>
    <xf numFmtId="164" fontId="13" fillId="0" borderId="31" xfId="0" applyFont="1" applyBorder="1" applyAlignment="1">
      <alignment horizontal="center" vertical="center"/>
    </xf>
    <xf numFmtId="164" fontId="29" fillId="0" borderId="0" xfId="0" applyFont="1" applyAlignment="1">
      <alignment horizontal="center" vertical="center"/>
    </xf>
    <xf numFmtId="164" fontId="30" fillId="0" borderId="0" xfId="0" applyFont="1" applyAlignment="1">
      <alignment horizontal="center" vertical="center"/>
    </xf>
    <xf numFmtId="164" fontId="31" fillId="0" borderId="0" xfId="0" applyFont="1" applyAlignment="1">
      <alignment horizontal="center" vertical="center"/>
    </xf>
    <xf numFmtId="164" fontId="32" fillId="0" borderId="0" xfId="0" applyFont="1" applyAlignment="1">
      <alignment horizontal="left" vertical="center" wrapText="1"/>
    </xf>
    <xf numFmtId="164" fontId="33" fillId="0" borderId="0" xfId="0" applyFont="1"/>
    <xf numFmtId="166" fontId="14" fillId="6" borderId="27" xfId="0" applyNumberFormat="1" applyFont="1" applyFill="1" applyBorder="1" applyAlignment="1">
      <alignment horizontal="center" vertical="center" wrapText="1"/>
    </xf>
    <xf numFmtId="164" fontId="34" fillId="0" borderId="27" xfId="0" applyFont="1" applyBorder="1" applyAlignment="1">
      <alignment horizontal="left" vertical="center" wrapText="1"/>
    </xf>
    <xf numFmtId="164" fontId="34" fillId="0" borderId="27" xfId="0" applyFont="1" applyBorder="1" applyAlignment="1">
      <alignment horizontal="center" vertical="center" wrapText="1"/>
    </xf>
    <xf numFmtId="164" fontId="34" fillId="0" borderId="27" xfId="0" applyFont="1" applyBorder="1" applyAlignment="1">
      <alignment vertical="center" wrapText="1"/>
    </xf>
    <xf numFmtId="172" fontId="13" fillId="0" borderId="0" xfId="0" applyNumberFormat="1" applyFont="1"/>
    <xf numFmtId="164" fontId="17" fillId="11" borderId="26" xfId="0" applyFont="1" applyFill="1" applyBorder="1" applyAlignment="1">
      <alignment horizontal="center"/>
    </xf>
    <xf numFmtId="164" fontId="17" fillId="22" borderId="26" xfId="0" applyFont="1" applyFill="1" applyBorder="1" applyAlignment="1">
      <alignment horizontal="center"/>
    </xf>
    <xf numFmtId="164" fontId="17" fillId="10" borderId="26" xfId="0" applyFont="1" applyFill="1" applyBorder="1" applyAlignment="1">
      <alignment horizontal="center"/>
    </xf>
    <xf numFmtId="164" fontId="17" fillId="23" borderId="26" xfId="0" applyFont="1" applyFill="1" applyBorder="1"/>
    <xf numFmtId="164" fontId="13" fillId="23" borderId="26" xfId="0" applyFont="1" applyFill="1" applyBorder="1" applyAlignment="1">
      <alignment horizontal="center"/>
    </xf>
    <xf numFmtId="164" fontId="13" fillId="11" borderId="26" xfId="0" applyFont="1" applyFill="1" applyBorder="1"/>
    <xf numFmtId="164" fontId="13" fillId="22" borderId="26" xfId="0" applyFont="1" applyFill="1" applyBorder="1"/>
    <xf numFmtId="164" fontId="13" fillId="10" borderId="26" xfId="0" applyFont="1" applyFill="1" applyBorder="1"/>
    <xf numFmtId="164" fontId="13" fillId="23" borderId="26" xfId="0" applyFont="1" applyFill="1" applyBorder="1"/>
    <xf numFmtId="3" fontId="13" fillId="23" borderId="26" xfId="0" applyNumberFormat="1" applyFont="1" applyFill="1" applyBorder="1" applyAlignment="1">
      <alignment horizontal="center"/>
    </xf>
    <xf numFmtId="164" fontId="17" fillId="24" borderId="31" xfId="0" applyFont="1" applyFill="1" applyBorder="1" applyAlignment="1">
      <alignment horizontal="center"/>
    </xf>
    <xf numFmtId="164" fontId="17" fillId="25" borderId="31" xfId="0" applyFont="1" applyFill="1" applyBorder="1" applyAlignment="1">
      <alignment horizontal="center"/>
    </xf>
    <xf numFmtId="164" fontId="17" fillId="26" borderId="31" xfId="0" applyFont="1" applyFill="1" applyBorder="1" applyAlignment="1">
      <alignment horizontal="center"/>
    </xf>
    <xf numFmtId="164" fontId="17" fillId="9" borderId="31" xfId="0" applyFont="1" applyFill="1" applyBorder="1" applyAlignment="1">
      <alignment horizontal="center"/>
    </xf>
    <xf numFmtId="164" fontId="17" fillId="27" borderId="31" xfId="0" applyFont="1" applyFill="1" applyBorder="1" applyAlignment="1">
      <alignment horizontal="center"/>
    </xf>
    <xf numFmtId="164" fontId="13" fillId="24" borderId="31" xfId="0" applyFont="1" applyFill="1" applyBorder="1" applyAlignment="1">
      <alignment horizontal="left"/>
    </xf>
    <xf numFmtId="164" fontId="13" fillId="25" borderId="93" xfId="0" applyFont="1" applyFill="1" applyBorder="1" applyAlignment="1">
      <alignment vertical="center" wrapText="1"/>
    </xf>
    <xf numFmtId="164" fontId="13" fillId="26" borderId="31" xfId="0" applyFont="1" applyFill="1" applyBorder="1" applyAlignment="1">
      <alignment horizontal="left"/>
    </xf>
    <xf numFmtId="164" fontId="13" fillId="9" borderId="93" xfId="0" applyFont="1" applyFill="1" applyBorder="1" applyAlignment="1">
      <alignment vertical="center" wrapText="1"/>
    </xf>
    <xf numFmtId="164" fontId="13" fillId="27" borderId="31" xfId="0" applyFont="1" applyFill="1" applyBorder="1" applyAlignment="1">
      <alignment horizontal="left" vertical="center"/>
    </xf>
    <xf numFmtId="164" fontId="13" fillId="0" borderId="0" xfId="0" applyFont="1" applyAlignment="1">
      <alignment vertical="center" wrapText="1"/>
    </xf>
    <xf numFmtId="164" fontId="17" fillId="28" borderId="26" xfId="0" applyFont="1" applyFill="1" applyBorder="1" applyAlignment="1">
      <alignment horizontal="center"/>
    </xf>
    <xf numFmtId="164" fontId="17" fillId="29" borderId="26" xfId="0" applyFont="1" applyFill="1" applyBorder="1" applyAlignment="1">
      <alignment horizontal="center"/>
    </xf>
    <xf numFmtId="164" fontId="13" fillId="28" borderId="26" xfId="0" applyFont="1" applyFill="1" applyBorder="1"/>
    <xf numFmtId="164" fontId="13" fillId="29" borderId="26" xfId="0" applyFont="1" applyFill="1" applyBorder="1"/>
    <xf numFmtId="164" fontId="17" fillId="25" borderId="26" xfId="0" applyFont="1" applyFill="1" applyBorder="1" applyAlignment="1">
      <alignment horizontal="center"/>
    </xf>
    <xf numFmtId="164" fontId="13" fillId="24" borderId="26" xfId="0" applyFont="1" applyFill="1" applyBorder="1"/>
    <xf numFmtId="164" fontId="13" fillId="25" borderId="26" xfId="0" applyFont="1" applyFill="1" applyBorder="1" applyAlignment="1">
      <alignment horizontal="center"/>
    </xf>
    <xf numFmtId="3" fontId="13" fillId="25" borderId="26" xfId="0" applyNumberFormat="1" applyFont="1" applyFill="1" applyBorder="1" applyAlignment="1">
      <alignment horizontal="center"/>
    </xf>
    <xf numFmtId="164" fontId="17" fillId="26" borderId="26" xfId="0" applyFont="1" applyFill="1" applyBorder="1" applyAlignment="1">
      <alignment horizontal="center"/>
    </xf>
    <xf numFmtId="164" fontId="13" fillId="26" borderId="26" xfId="0" applyFont="1" applyFill="1" applyBorder="1" applyAlignment="1">
      <alignment horizontal="center"/>
    </xf>
    <xf numFmtId="3" fontId="13" fillId="26" borderId="26" xfId="0" applyNumberFormat="1" applyFont="1" applyFill="1" applyBorder="1" applyAlignment="1">
      <alignment horizontal="center"/>
    </xf>
    <xf numFmtId="164" fontId="24" fillId="0" borderId="0" xfId="0" applyFont="1" applyAlignment="1">
      <alignment horizontal="left" vertical="center"/>
    </xf>
    <xf numFmtId="164" fontId="17" fillId="21" borderId="31" xfId="0" applyFont="1" applyFill="1" applyBorder="1" applyAlignment="1">
      <alignment horizontal="center"/>
    </xf>
    <xf numFmtId="164" fontId="13" fillId="0" borderId="31" xfId="0" applyFont="1" applyBorder="1"/>
    <xf numFmtId="164" fontId="24" fillId="23" borderId="31" xfId="0" applyFont="1" applyFill="1" applyBorder="1" applyAlignment="1">
      <alignment vertical="center"/>
    </xf>
    <xf numFmtId="164" fontId="13" fillId="11" borderId="31" xfId="0" applyFont="1" applyFill="1" applyBorder="1" applyAlignment="1">
      <alignment vertical="center" wrapText="1"/>
    </xf>
    <xf numFmtId="164" fontId="24" fillId="31" borderId="31" xfId="0" applyFont="1" applyFill="1" applyBorder="1" applyAlignment="1">
      <alignment vertical="center"/>
    </xf>
    <xf numFmtId="164" fontId="13" fillId="11" borderId="31" xfId="0" applyFont="1" applyFill="1" applyBorder="1" applyAlignment="1">
      <alignment vertical="center"/>
    </xf>
    <xf numFmtId="15" fontId="24" fillId="0" borderId="0" xfId="0" applyNumberFormat="1" applyFont="1" applyAlignment="1">
      <alignment horizontal="left" vertical="center"/>
    </xf>
    <xf numFmtId="164" fontId="13" fillId="0" borderId="31" xfId="0" applyFont="1" applyBorder="1" applyAlignment="1">
      <alignment vertical="center" wrapText="1"/>
    </xf>
    <xf numFmtId="164" fontId="13" fillId="0" borderId="100" xfId="0" applyFont="1" applyBorder="1"/>
    <xf numFmtId="164" fontId="13" fillId="0" borderId="100" xfId="0" applyFont="1" applyBorder="1" applyAlignment="1">
      <alignment vertical="center" wrapText="1"/>
    </xf>
    <xf numFmtId="164" fontId="13" fillId="11" borderId="31" xfId="0" applyFont="1" applyFill="1" applyBorder="1"/>
    <xf numFmtId="3" fontId="17" fillId="0" borderId="0" xfId="0" applyNumberFormat="1" applyFont="1" applyAlignment="1">
      <alignment horizontal="center" vertical="top"/>
    </xf>
    <xf numFmtId="164" fontId="35" fillId="0" borderId="0" xfId="0" applyFont="1"/>
    <xf numFmtId="0" fontId="13" fillId="0" borderId="0" xfId="0" applyNumberFormat="1" applyFont="1" applyAlignment="1">
      <alignment horizontal="center"/>
    </xf>
    <xf numFmtId="164" fontId="36" fillId="0" borderId="0" xfId="0" applyFont="1" applyAlignment="1">
      <alignment vertical="top"/>
    </xf>
    <xf numFmtId="166" fontId="37" fillId="0" borderId="0" xfId="0" applyNumberFormat="1" applyFont="1" applyAlignment="1">
      <alignment horizontal="center" vertical="top"/>
    </xf>
    <xf numFmtId="166" fontId="37" fillId="0" borderId="0" xfId="0" applyNumberFormat="1" applyFont="1" applyAlignment="1">
      <alignment vertical="top"/>
    </xf>
    <xf numFmtId="164" fontId="37" fillId="0" borderId="0" xfId="0" applyFont="1" applyAlignment="1">
      <alignment vertical="top"/>
    </xf>
    <xf numFmtId="164" fontId="38" fillId="0" borderId="0" xfId="0" applyFont="1" applyAlignment="1">
      <alignment vertical="top"/>
    </xf>
    <xf numFmtId="164" fontId="39" fillId="0" borderId="101" xfId="0" applyFont="1" applyBorder="1" applyAlignment="1">
      <alignment vertical="top"/>
    </xf>
    <xf numFmtId="166" fontId="39" fillId="0" borderId="102" xfId="0" applyNumberFormat="1" applyFont="1" applyBorder="1" applyAlignment="1">
      <alignment horizontal="center" vertical="top"/>
    </xf>
    <xf numFmtId="166" fontId="39" fillId="0" borderId="102" xfId="0" applyNumberFormat="1" applyFont="1" applyBorder="1" applyAlignment="1">
      <alignment vertical="top"/>
    </xf>
    <xf numFmtId="166" fontId="39" fillId="0" borderId="103" xfId="0" applyNumberFormat="1" applyFont="1" applyBorder="1" applyAlignment="1">
      <alignment vertical="top"/>
    </xf>
    <xf numFmtId="164" fontId="39" fillId="0" borderId="104" xfId="0" applyFont="1" applyBorder="1" applyAlignment="1">
      <alignment vertical="top"/>
    </xf>
    <xf numFmtId="166" fontId="39" fillId="0" borderId="105" xfId="0" applyNumberFormat="1" applyFont="1" applyBorder="1" applyAlignment="1">
      <alignment horizontal="center" vertical="top"/>
    </xf>
    <xf numFmtId="166" fontId="39" fillId="0" borderId="105" xfId="0" applyNumberFormat="1" applyFont="1" applyBorder="1" applyAlignment="1">
      <alignment vertical="top"/>
    </xf>
    <xf numFmtId="166" fontId="39" fillId="0" borderId="106" xfId="0" applyNumberFormat="1" applyFont="1" applyBorder="1" applyAlignment="1">
      <alignment vertical="top"/>
    </xf>
    <xf numFmtId="166" fontId="37" fillId="32" borderId="31" xfId="0" applyNumberFormat="1" applyFont="1" applyFill="1" applyBorder="1" applyAlignment="1">
      <alignment horizontal="center" vertical="top" wrapText="1"/>
    </xf>
    <xf numFmtId="166" fontId="37" fillId="32" borderId="31" xfId="0" applyNumberFormat="1" applyFont="1" applyFill="1" applyBorder="1" applyAlignment="1">
      <alignment vertical="top" wrapText="1"/>
    </xf>
    <xf numFmtId="166" fontId="37" fillId="0" borderId="31" xfId="0" applyNumberFormat="1" applyFont="1" applyBorder="1" applyAlignment="1">
      <alignment horizontal="center" vertical="top"/>
    </xf>
    <xf numFmtId="166" fontId="37" fillId="0" borderId="31" xfId="0" applyNumberFormat="1" applyFont="1" applyBorder="1" applyAlignment="1">
      <alignment vertical="top"/>
    </xf>
    <xf numFmtId="164" fontId="13" fillId="0" borderId="31" xfId="0" applyFont="1" applyBorder="1" applyAlignment="1">
      <alignment horizontal="left" vertical="top" wrapText="1"/>
    </xf>
    <xf numFmtId="164" fontId="39" fillId="0" borderId="31" xfId="0" applyFont="1" applyBorder="1" applyAlignment="1">
      <alignment horizontal="left" vertical="top" wrapText="1"/>
    </xf>
    <xf numFmtId="164" fontId="0" fillId="0" borderId="107" xfId="0" applyBorder="1"/>
    <xf numFmtId="164" fontId="4" fillId="0" borderId="2" xfId="0" applyFont="1" applyBorder="1" applyAlignment="1">
      <alignment horizontal="left" vertical="top"/>
    </xf>
    <xf numFmtId="0" fontId="5" fillId="0" borderId="3" xfId="0" applyNumberFormat="1" applyFont="1" applyBorder="1"/>
    <xf numFmtId="0" fontId="5" fillId="0" borderId="4" xfId="0" applyNumberFormat="1" applyFont="1" applyBorder="1"/>
    <xf numFmtId="164" fontId="1" fillId="0" borderId="6" xfId="0" applyFont="1" applyBorder="1" applyAlignment="1">
      <alignment horizontal="left" vertical="top" wrapText="1"/>
    </xf>
    <xf numFmtId="164" fontId="0" fillId="0" borderId="0" xfId="0"/>
    <xf numFmtId="0" fontId="5" fillId="0" borderId="7" xfId="0" applyNumberFormat="1" applyFont="1" applyBorder="1"/>
    <xf numFmtId="165" fontId="1" fillId="0" borderId="6" xfId="0" applyNumberFormat="1" applyFont="1" applyBorder="1" applyAlignment="1">
      <alignment horizontal="left" vertical="top" wrapText="1"/>
    </xf>
    <xf numFmtId="164" fontId="1" fillId="0" borderId="14" xfId="0" applyFont="1" applyBorder="1" applyAlignment="1">
      <alignment horizontal="left" vertical="top" wrapText="1"/>
    </xf>
    <xf numFmtId="0" fontId="5" fillId="0" borderId="15" xfId="0" applyNumberFormat="1" applyFont="1" applyBorder="1"/>
    <xf numFmtId="164" fontId="1" fillId="0" borderId="14" xfId="0" applyFont="1" applyBorder="1" applyAlignment="1">
      <alignment horizontal="left" vertical="center"/>
    </xf>
    <xf numFmtId="164" fontId="1" fillId="0" borderId="16" xfId="0" applyFont="1" applyBorder="1" applyAlignment="1">
      <alignment horizontal="left" vertical="center"/>
    </xf>
    <xf numFmtId="0" fontId="5" fillId="0" borderId="17" xfId="0" applyNumberFormat="1" applyFont="1" applyBorder="1"/>
    <xf numFmtId="165" fontId="1" fillId="0" borderId="9" xfId="0" applyNumberFormat="1" applyFont="1" applyBorder="1" applyAlignment="1">
      <alignment horizontal="left" vertical="top" wrapText="1"/>
    </xf>
    <xf numFmtId="0" fontId="5" fillId="0" borderId="10" xfId="0" applyNumberFormat="1" applyFont="1" applyBorder="1"/>
    <xf numFmtId="0" fontId="5" fillId="0" borderId="11" xfId="0" applyNumberFormat="1" applyFont="1" applyBorder="1"/>
    <xf numFmtId="164" fontId="3" fillId="0" borderId="12" xfId="0" applyFont="1" applyBorder="1" applyAlignment="1">
      <alignment horizontal="center" vertical="center"/>
    </xf>
    <xf numFmtId="0" fontId="5" fillId="0" borderId="13" xfId="0" applyNumberFormat="1" applyFont="1" applyBorder="1"/>
    <xf numFmtId="164" fontId="1" fillId="0" borderId="16" xfId="0" applyFont="1" applyBorder="1" applyAlignment="1">
      <alignment horizontal="left" vertical="top" wrapText="1"/>
    </xf>
    <xf numFmtId="164" fontId="1" fillId="0" borderId="2" xfId="0" applyFont="1" applyBorder="1" applyAlignment="1">
      <alignment horizontal="left" vertical="top" wrapText="1"/>
    </xf>
    <xf numFmtId="0" fontId="5" fillId="0" borderId="6" xfId="0" applyNumberFormat="1" applyFont="1" applyBorder="1"/>
    <xf numFmtId="0" fontId="5" fillId="0" borderId="9" xfId="0" applyNumberFormat="1" applyFont="1" applyBorder="1"/>
    <xf numFmtId="0" fontId="6" fillId="4" borderId="20" xfId="0" applyNumberFormat="1" applyFont="1" applyFill="1" applyBorder="1" applyAlignment="1">
      <alignment horizontal="center" vertical="center" wrapText="1" readingOrder="1"/>
    </xf>
    <xf numFmtId="0" fontId="5" fillId="0" borderId="21" xfId="0" applyNumberFormat="1" applyFont="1" applyBorder="1"/>
    <xf numFmtId="0" fontId="5" fillId="0" borderId="22" xfId="0" applyNumberFormat="1" applyFont="1" applyBorder="1"/>
    <xf numFmtId="164" fontId="6" fillId="4" borderId="23" xfId="0" applyFont="1" applyFill="1" applyBorder="1" applyAlignment="1">
      <alignment horizontal="center" vertical="center" wrapText="1" readingOrder="1"/>
    </xf>
    <xf numFmtId="0" fontId="5" fillId="0" borderId="24" xfId="0" applyNumberFormat="1" applyFont="1" applyBorder="1"/>
    <xf numFmtId="0" fontId="5" fillId="0" borderId="25" xfId="0" applyNumberFormat="1" applyFont="1" applyBorder="1"/>
    <xf numFmtId="164" fontId="17" fillId="6" borderId="53" xfId="0" applyFont="1" applyFill="1" applyBorder="1" applyAlignment="1">
      <alignment horizontal="center" vertical="center" wrapText="1"/>
    </xf>
    <xf numFmtId="0" fontId="5" fillId="0" borderId="54" xfId="0" applyNumberFormat="1" applyFont="1" applyBorder="1"/>
    <xf numFmtId="0" fontId="5" fillId="0" borderId="55" xfId="0" applyNumberFormat="1" applyFont="1" applyBorder="1"/>
    <xf numFmtId="164" fontId="18" fillId="0" borderId="0" xfId="0" applyFont="1" applyAlignment="1">
      <alignment horizontal="center" vertical="center" wrapText="1"/>
    </xf>
    <xf numFmtId="164" fontId="13" fillId="0" borderId="41" xfId="0" applyFont="1" applyBorder="1" applyAlignment="1">
      <alignment horizontal="left" vertical="center" wrapText="1"/>
    </xf>
    <xf numFmtId="0" fontId="5" fillId="0" borderId="42" xfId="0" applyNumberFormat="1" applyFont="1" applyBorder="1"/>
    <xf numFmtId="0" fontId="5" fillId="0" borderId="43" xfId="0" applyNumberFormat="1" applyFont="1" applyBorder="1"/>
    <xf numFmtId="0" fontId="5" fillId="0" borderId="44" xfId="0" applyNumberFormat="1" applyFont="1" applyBorder="1"/>
    <xf numFmtId="0" fontId="5" fillId="0" borderId="45" xfId="0" applyNumberFormat="1" applyFont="1" applyBorder="1"/>
    <xf numFmtId="0" fontId="5" fillId="0" borderId="46" xfId="0" applyNumberFormat="1" applyFont="1" applyBorder="1"/>
    <xf numFmtId="0" fontId="5" fillId="0" borderId="39" xfId="0" applyNumberFormat="1" applyFont="1" applyBorder="1"/>
    <xf numFmtId="0" fontId="5" fillId="0" borderId="47" xfId="0" applyNumberFormat="1" applyFont="1" applyBorder="1"/>
    <xf numFmtId="164" fontId="17" fillId="6" borderId="49" xfId="0" applyFont="1" applyFill="1" applyBorder="1" applyAlignment="1">
      <alignment horizontal="center" vertical="center" wrapText="1"/>
    </xf>
    <xf numFmtId="0" fontId="5" fillId="0" borderId="50" xfId="0" applyNumberFormat="1" applyFont="1" applyBorder="1"/>
    <xf numFmtId="0" fontId="5" fillId="0" borderId="51" xfId="0" applyNumberFormat="1" applyFont="1" applyBorder="1"/>
    <xf numFmtId="164" fontId="3" fillId="6" borderId="70" xfId="0" applyFont="1" applyFill="1" applyBorder="1" applyAlignment="1">
      <alignment horizontal="center" vertical="center"/>
    </xf>
    <xf numFmtId="0" fontId="5" fillId="0" borderId="71" xfId="0" applyNumberFormat="1" applyFont="1" applyBorder="1"/>
    <xf numFmtId="0" fontId="5" fillId="0" borderId="72" xfId="0" applyNumberFormat="1" applyFont="1" applyBorder="1"/>
    <xf numFmtId="164" fontId="3" fillId="6" borderId="73" xfId="0" applyFont="1" applyFill="1" applyBorder="1" applyAlignment="1">
      <alignment horizontal="center" vertical="center" wrapText="1"/>
    </xf>
    <xf numFmtId="0" fontId="5" fillId="0" borderId="74" xfId="0" applyNumberFormat="1" applyFont="1" applyBorder="1"/>
    <xf numFmtId="0" fontId="5" fillId="0" borderId="75" xfId="0" applyNumberFormat="1" applyFont="1" applyBorder="1"/>
    <xf numFmtId="0" fontId="5" fillId="0" borderId="76" xfId="0" applyNumberFormat="1" applyFont="1" applyBorder="1"/>
    <xf numFmtId="164" fontId="3" fillId="15" borderId="70" xfId="0" applyFont="1" applyFill="1" applyBorder="1" applyAlignment="1">
      <alignment horizontal="center" vertical="center"/>
    </xf>
    <xf numFmtId="164" fontId="1" fillId="0" borderId="49" xfId="0" applyFont="1" applyBorder="1" applyAlignment="1">
      <alignment horizontal="left" vertical="center" wrapText="1"/>
    </xf>
    <xf numFmtId="164" fontId="3" fillId="15" borderId="70" xfId="0" applyFont="1" applyFill="1" applyBorder="1" applyAlignment="1">
      <alignment horizontal="left" vertical="center"/>
    </xf>
    <xf numFmtId="0" fontId="5" fillId="0" borderId="78" xfId="0" applyNumberFormat="1" applyFont="1" applyBorder="1"/>
    <xf numFmtId="164" fontId="3" fillId="6" borderId="79" xfId="0" applyFont="1" applyFill="1" applyBorder="1" applyAlignment="1">
      <alignment horizontal="center" vertical="center"/>
    </xf>
    <xf numFmtId="0" fontId="5" fillId="0" borderId="80" xfId="0" applyNumberFormat="1" applyFont="1" applyBorder="1"/>
    <xf numFmtId="0" fontId="5" fillId="0" borderId="81" xfId="0" applyNumberFormat="1" applyFont="1" applyBorder="1"/>
    <xf numFmtId="3" fontId="17" fillId="0" borderId="86" xfId="0" applyNumberFormat="1" applyFont="1" applyBorder="1" applyAlignment="1">
      <alignment horizontal="center" vertical="top" wrapText="1"/>
    </xf>
    <xf numFmtId="0" fontId="5" fillId="0" borderId="88" xfId="0" applyNumberFormat="1" applyFont="1" applyBorder="1"/>
    <xf numFmtId="0" fontId="5" fillId="0" borderId="89" xfId="0" applyNumberFormat="1" applyFont="1" applyBorder="1"/>
    <xf numFmtId="164" fontId="17" fillId="0" borderId="86" xfId="0" applyFont="1" applyBorder="1" applyAlignment="1">
      <alignment horizontal="center" vertical="top" wrapText="1"/>
    </xf>
    <xf numFmtId="164" fontId="17" fillId="6" borderId="49" xfId="0" applyFont="1" applyFill="1" applyBorder="1" applyAlignment="1">
      <alignment horizontal="center" vertical="top"/>
    </xf>
    <xf numFmtId="164" fontId="13" fillId="0" borderId="49" xfId="0" applyFont="1" applyBorder="1" applyAlignment="1">
      <alignment horizontal="left" vertical="top" wrapText="1"/>
    </xf>
    <xf numFmtId="0" fontId="23" fillId="6" borderId="90" xfId="0" applyNumberFormat="1" applyFont="1" applyFill="1" applyBorder="1" applyAlignment="1">
      <alignment horizontal="center" vertical="center"/>
    </xf>
    <xf numFmtId="0" fontId="23" fillId="6" borderId="91" xfId="0" applyNumberFormat="1" applyFont="1" applyFill="1" applyBorder="1" applyAlignment="1">
      <alignment horizontal="center" vertical="center"/>
    </xf>
    <xf numFmtId="0" fontId="5" fillId="0" borderId="92" xfId="0" applyNumberFormat="1" applyFont="1" applyBorder="1"/>
    <xf numFmtId="0" fontId="5" fillId="0" borderId="38" xfId="0" applyNumberFormat="1" applyFont="1" applyBorder="1"/>
    <xf numFmtId="164" fontId="3" fillId="15" borderId="97" xfId="0" applyFont="1" applyFill="1" applyBorder="1" applyAlignment="1">
      <alignment horizontal="center" vertical="center"/>
    </xf>
    <xf numFmtId="0" fontId="5" fillId="0" borderId="98" xfId="0" applyNumberFormat="1" applyFont="1" applyBorder="1"/>
    <xf numFmtId="164" fontId="3" fillId="0" borderId="0" xfId="0" applyFont="1" applyAlignment="1">
      <alignment horizontal="center" vertical="center"/>
    </xf>
    <xf numFmtId="164" fontId="3" fillId="0" borderId="0" xfId="0" applyFont="1" applyAlignment="1">
      <alignment horizontal="center" vertical="center" wrapText="1"/>
    </xf>
    <xf numFmtId="164" fontId="34" fillId="0" borderId="32" xfId="0" applyFont="1" applyBorder="1" applyAlignment="1">
      <alignment horizontal="center" vertical="center" wrapText="1"/>
    </xf>
    <xf numFmtId="0" fontId="5" fillId="0" borderId="63" xfId="0" applyNumberFormat="1" applyFont="1" applyBorder="1"/>
    <xf numFmtId="0" fontId="5" fillId="0" borderId="99" xfId="0" applyNumberFormat="1" applyFont="1" applyBorder="1"/>
    <xf numFmtId="164" fontId="29" fillId="0" borderId="0" xfId="0" applyFont="1" applyAlignment="1">
      <alignment horizontal="center" vertical="center"/>
    </xf>
    <xf numFmtId="164" fontId="32" fillId="0" borderId="0" xfId="0" applyFont="1" applyAlignment="1">
      <alignment horizontal="left" vertical="center" wrapText="1"/>
    </xf>
    <xf numFmtId="164" fontId="32" fillId="0" borderId="0" xfId="0" applyFont="1" applyAlignment="1">
      <alignment horizontal="center" vertical="center"/>
    </xf>
    <xf numFmtId="164" fontId="14" fillId="30" borderId="91" xfId="0" applyFont="1" applyFill="1" applyBorder="1" applyAlignment="1">
      <alignment horizontal="center" vertical="center"/>
    </xf>
    <xf numFmtId="164" fontId="0" fillId="0" borderId="108" xfId="0" applyBorder="1"/>
    <xf numFmtId="164" fontId="0" fillId="0" borderId="109" xfId="0" applyBorder="1"/>
    <xf numFmtId="164" fontId="0" fillId="0" borderId="110" xfId="0" applyBorder="1"/>
    <xf numFmtId="164" fontId="0" fillId="0" borderId="111" xfId="0" applyBorder="1"/>
    <xf numFmtId="164" fontId="0" fillId="0" borderId="112" xfId="0" applyBorder="1"/>
    <xf numFmtId="164" fontId="0" fillId="0" borderId="113" xfId="0" applyBorder="1"/>
    <xf numFmtId="164" fontId="0" fillId="0" borderId="114" xfId="0" applyBorder="1"/>
    <xf numFmtId="164" fontId="0" fillId="0" borderId="115" xfId="0" applyBorder="1"/>
  </cellXfs>
  <cellStyles count="1">
    <cellStyle name="Normal" xfId="0" builtinId="0"/>
  </cellStyles>
  <dxfs count="14">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1"/>
        <c:ser>
          <c:idx val="0"/>
          <c:order val="0"/>
          <c:tx>
            <c:v>Bajo</c:v>
          </c:tx>
          <c:spPr>
            <a:solidFill>
              <a:srgbClr val="66FF33"/>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Seguimiento'!$C$90:$AA$90</c:f>
              <c:numCache>
                <c:formatCode>#,##0.000</c:formatCode>
                <c:ptCount val="25"/>
                <c:pt idx="0">
                  <c:v>0.37</c:v>
                </c:pt>
                <c:pt idx="1">
                  <c:v>0.37</c:v>
                </c:pt>
                <c:pt idx="2">
                  <c:v>0.37</c:v>
                </c:pt>
                <c:pt idx="3">
                  <c:v>0.37</c:v>
                </c:pt>
                <c:pt idx="4">
                  <c:v>0.37</c:v>
                </c:pt>
                <c:pt idx="5">
                  <c:v>0.37</c:v>
                </c:pt>
                <c:pt idx="6">
                  <c:v>0.37</c:v>
                </c:pt>
                <c:pt idx="7">
                  <c:v>0.37</c:v>
                </c:pt>
                <c:pt idx="8">
                  <c:v>0.37</c:v>
                </c:pt>
                <c:pt idx="9">
                  <c:v>0.37</c:v>
                </c:pt>
                <c:pt idx="10">
                  <c:v>0.37</c:v>
                </c:pt>
                <c:pt idx="11">
                  <c:v>0.37</c:v>
                </c:pt>
                <c:pt idx="12">
                  <c:v>0.37</c:v>
                </c:pt>
                <c:pt idx="13">
                  <c:v>0.37</c:v>
                </c:pt>
                <c:pt idx="14">
                  <c:v>0.37</c:v>
                </c:pt>
                <c:pt idx="15">
                  <c:v>0.37</c:v>
                </c:pt>
                <c:pt idx="16">
                  <c:v>0.37</c:v>
                </c:pt>
                <c:pt idx="17">
                  <c:v>0.37</c:v>
                </c:pt>
                <c:pt idx="18">
                  <c:v>0.37</c:v>
                </c:pt>
                <c:pt idx="19">
                  <c:v>0.37</c:v>
                </c:pt>
                <c:pt idx="20">
                  <c:v>0.37</c:v>
                </c:pt>
                <c:pt idx="21">
                  <c:v>0.37</c:v>
                </c:pt>
                <c:pt idx="22">
                  <c:v>0.37</c:v>
                </c:pt>
                <c:pt idx="23">
                  <c:v>0.37</c:v>
                </c:pt>
                <c:pt idx="24">
                  <c:v>0.37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DF6-45C6-BFF0-93C47095902E}"/>
            </c:ext>
          </c:extLst>
        </c:ser>
        <c:ser>
          <c:idx val="1"/>
          <c:order val="1"/>
          <c:tx>
            <c:v>Medio</c:v>
          </c:tx>
          <c:spPr>
            <a:solidFill>
              <a:srgbClr val="FFFF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Seguimiento'!$C$91:$AA$91</c:f>
              <c:numCache>
                <c:formatCode>#,##0.000</c:formatCode>
                <c:ptCount val="25"/>
                <c:pt idx="0">
                  <c:v>0.16000000000000003</c:v>
                </c:pt>
                <c:pt idx="1">
                  <c:v>0.16000000000000003</c:v>
                </c:pt>
                <c:pt idx="2">
                  <c:v>0.16000000000000003</c:v>
                </c:pt>
                <c:pt idx="3">
                  <c:v>0.16000000000000003</c:v>
                </c:pt>
                <c:pt idx="4">
                  <c:v>0.16000000000000003</c:v>
                </c:pt>
                <c:pt idx="5">
                  <c:v>0.16000000000000003</c:v>
                </c:pt>
                <c:pt idx="6">
                  <c:v>0.16000000000000003</c:v>
                </c:pt>
                <c:pt idx="7">
                  <c:v>0.16000000000000003</c:v>
                </c:pt>
                <c:pt idx="8">
                  <c:v>0.16000000000000003</c:v>
                </c:pt>
                <c:pt idx="9">
                  <c:v>0.16000000000000003</c:v>
                </c:pt>
                <c:pt idx="10">
                  <c:v>0.16000000000000003</c:v>
                </c:pt>
                <c:pt idx="11">
                  <c:v>0.16000000000000003</c:v>
                </c:pt>
                <c:pt idx="12">
                  <c:v>0.16000000000000003</c:v>
                </c:pt>
                <c:pt idx="13">
                  <c:v>0.16000000000000003</c:v>
                </c:pt>
                <c:pt idx="14">
                  <c:v>0.16000000000000003</c:v>
                </c:pt>
                <c:pt idx="15">
                  <c:v>0.16000000000000003</c:v>
                </c:pt>
                <c:pt idx="16">
                  <c:v>0.16000000000000003</c:v>
                </c:pt>
                <c:pt idx="17">
                  <c:v>0.16000000000000003</c:v>
                </c:pt>
                <c:pt idx="18">
                  <c:v>0.16000000000000003</c:v>
                </c:pt>
                <c:pt idx="19">
                  <c:v>0.16000000000000003</c:v>
                </c:pt>
                <c:pt idx="20">
                  <c:v>0.16000000000000003</c:v>
                </c:pt>
                <c:pt idx="21">
                  <c:v>0.16000000000000003</c:v>
                </c:pt>
                <c:pt idx="22">
                  <c:v>0.16000000000000003</c:v>
                </c:pt>
                <c:pt idx="23">
                  <c:v>0.16000000000000003</c:v>
                </c:pt>
                <c:pt idx="24">
                  <c:v>0.16000000000000003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DF6-45C6-BFF0-93C47095902E}"/>
            </c:ext>
          </c:extLst>
        </c:ser>
        <c:ser>
          <c:idx val="2"/>
          <c:order val="2"/>
          <c:tx>
            <c:v>Alto </c:v>
          </c:tx>
          <c:spPr>
            <a:solidFill>
              <a:srgbClr val="FFC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Seguimiento'!$C$92:$AA$92</c:f>
              <c:numCache>
                <c:formatCode>#,##0.000</c:formatCode>
                <c:ptCount val="25"/>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DF6-45C6-BFF0-93C47095902E}"/>
            </c:ext>
          </c:extLst>
        </c:ser>
        <c:ser>
          <c:idx val="3"/>
          <c:order val="3"/>
          <c:tx>
            <c:v>Muy Alto</c:v>
          </c:tx>
          <c:spPr>
            <a:solidFill>
              <a:srgbClr val="FF0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Seguimiento'!$C$93:$AA$93</c:f>
              <c:numCache>
                <c:formatCode>#,##0.000</c:formatCode>
                <c:ptCount val="25"/>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DF6-45C6-BFF0-93C47095902E}"/>
            </c:ext>
          </c:extLst>
        </c:ser>
        <c:dLbls>
          <c:showLegendKey val="0"/>
          <c:showVal val="0"/>
          <c:showCatName val="0"/>
          <c:showSerName val="0"/>
          <c:showPercent val="0"/>
          <c:showBubbleSize val="0"/>
        </c:dLbls>
        <c:gapWidth val="150"/>
        <c:overlap val="100"/>
        <c:axId val="1578039388"/>
        <c:axId val="1848566977"/>
      </c:barChart>
      <c:lineChart>
        <c:grouping val="standard"/>
        <c:varyColors val="0"/>
        <c:ser>
          <c:idx val="4"/>
          <c:order val="4"/>
          <c:tx>
            <c:v>Indice de riesgos</c:v>
          </c:tx>
          <c:spPr>
            <a:ln w="28575" cmpd="sng">
              <a:solidFill>
                <a:srgbClr val="4BACC6">
                  <a:alpha val="100000"/>
                </a:srgbClr>
              </a:solidFill>
            </a:ln>
          </c:spPr>
          <c:marker>
            <c:symbol val="circle"/>
            <c:size val="7"/>
            <c:spPr>
              <a:solidFill>
                <a:srgbClr val="4BACC6">
                  <a:alpha val="100000"/>
                </a:srgbClr>
              </a:solidFill>
              <a:ln cmpd="sng">
                <a:solidFill>
                  <a:srgbClr val="4BACC6">
                    <a:alpha val="100000"/>
                  </a:srgbClr>
                </a:solidFill>
              </a:ln>
            </c:spPr>
          </c:marker>
          <c:dLbls>
            <c:spPr>
              <a:noFill/>
              <a:ln>
                <a:noFill/>
              </a:ln>
              <a:effectLst/>
            </c:spPr>
            <c:txPr>
              <a:bodyPr/>
              <a:lstStyle/>
              <a:p>
                <a:pPr lvl="0">
                  <a:defRPr sz="1200" b="0" i="0">
                    <a:solidFill>
                      <a:srgbClr val="000000"/>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Seguimiento'!$C$31:$AA$31</c:f>
              <c:numCache>
                <c:formatCode>#,##0.000</c:formatCode>
                <c:ptCount val="25"/>
                <c:pt idx="0">
                  <c:v>0.83471643862556477</c:v>
                </c:pt>
                <c:pt idx="1">
                  <c:v>-0.16113901317992943</c:v>
                </c:pt>
                <c:pt idx="2">
                  <c:v>-0.16113901317992943</c:v>
                </c:pt>
                <c:pt idx="3">
                  <c:v>-0.16113901317992943</c:v>
                </c:pt>
                <c:pt idx="4">
                  <c:v>-0.16113901317992943</c:v>
                </c:pt>
                <c:pt idx="5">
                  <c:v>-0.16113901317992943</c:v>
                </c:pt>
                <c:pt idx="6">
                  <c:v>-0.16113901317992943</c:v>
                </c:pt>
                <c:pt idx="7">
                  <c:v>-0.16113901317992943</c:v>
                </c:pt>
                <c:pt idx="8">
                  <c:v>-0.16113901317992943</c:v>
                </c:pt>
                <c:pt idx="9">
                  <c:v>-0.16113901317992943</c:v>
                </c:pt>
                <c:pt idx="10">
                  <c:v>-0.16113901317992943</c:v>
                </c:pt>
                <c:pt idx="11">
                  <c:v>-0.16113901317992943</c:v>
                </c:pt>
                <c:pt idx="12">
                  <c:v>-0.16113901317992943</c:v>
                </c:pt>
                <c:pt idx="13">
                  <c:v>-0.16113901317992943</c:v>
                </c:pt>
                <c:pt idx="14">
                  <c:v>-0.16113901317992943</c:v>
                </c:pt>
                <c:pt idx="15">
                  <c:v>-0.16113901317992943</c:v>
                </c:pt>
                <c:pt idx="16">
                  <c:v>-0.16113901317992943</c:v>
                </c:pt>
                <c:pt idx="17">
                  <c:v>-0.16113901317992943</c:v>
                </c:pt>
                <c:pt idx="18">
                  <c:v>-0.16113901317992943</c:v>
                </c:pt>
                <c:pt idx="19">
                  <c:v>-0.16113901317992943</c:v>
                </c:pt>
                <c:pt idx="20">
                  <c:v>-0.16113901317992943</c:v>
                </c:pt>
                <c:pt idx="21">
                  <c:v>-0.16113901317992943</c:v>
                </c:pt>
                <c:pt idx="22">
                  <c:v>-0.16113901317992943</c:v>
                </c:pt>
                <c:pt idx="23">
                  <c:v>-0.16113901317992943</c:v>
                </c:pt>
                <c:pt idx="24">
                  <c:v>-0.16113901317992943</c:v>
                </c:pt>
              </c:numCache>
            </c:numRef>
          </c:val>
          <c:smooth val="0"/>
          <c:extLst>
            <c:ext xmlns:c16="http://schemas.microsoft.com/office/drawing/2014/chart" uri="{C3380CC4-5D6E-409C-BE32-E72D297353CC}">
              <c16:uniqueId val="{00000004-EDF6-45C6-BFF0-93C47095902E}"/>
            </c:ext>
          </c:extLst>
        </c:ser>
        <c:dLbls>
          <c:showLegendKey val="0"/>
          <c:showVal val="0"/>
          <c:showCatName val="0"/>
          <c:showSerName val="0"/>
          <c:showPercent val="0"/>
          <c:showBubbleSize val="0"/>
        </c:dLbls>
        <c:marker val="1"/>
        <c:smooth val="0"/>
        <c:axId val="1578039388"/>
        <c:axId val="1848566977"/>
      </c:lineChart>
      <c:catAx>
        <c:axId val="157803938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s-CO"/>
          </a:p>
        </c:txPr>
        <c:crossAx val="1848566977"/>
        <c:crosses val="autoZero"/>
        <c:auto val="1"/>
        <c:lblAlgn val="ctr"/>
        <c:lblOffset val="100"/>
        <c:noMultiLvlLbl val="1"/>
      </c:catAx>
      <c:valAx>
        <c:axId val="1848566977"/>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0" sourceLinked="1"/>
        <c:majorTickMark val="none"/>
        <c:minorTickMark val="none"/>
        <c:tickLblPos val="nextTo"/>
        <c:spPr>
          <a:ln/>
        </c:spPr>
        <c:txPr>
          <a:bodyPr/>
          <a:lstStyle/>
          <a:p>
            <a:pPr lvl="0">
              <a:defRPr sz="1000" b="0" i="0">
                <a:solidFill>
                  <a:srgbClr val="000000"/>
                </a:solidFill>
                <a:latin typeface="+mn-lt"/>
              </a:defRPr>
            </a:pPr>
            <a:endParaRPr lang="es-CO"/>
          </a:p>
        </c:txPr>
        <c:crossAx val="1578039388"/>
        <c:crosses val="autoZero"/>
        <c:crossBetween val="between"/>
      </c:valAx>
    </c:plotArea>
    <c:legend>
      <c:legendPos val="b"/>
      <c:overlay val="0"/>
      <c:txPr>
        <a:bodyPr/>
        <a:lstStyle/>
        <a:p>
          <a:pPr lvl="0">
            <a:defRPr sz="11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CATEGORÍA DEL RIESGO</a:t>
            </a:r>
          </a:p>
        </c:rich>
      </c:tx>
      <c:layout>
        <c:manualLayout>
          <c:xMode val="edge"/>
          <c:yMode val="edge"/>
          <c:x val="0.34436789151356101"/>
          <c:y val="9.2592592592592692E-3"/>
        </c:manualLayout>
      </c:layout>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972F-45E9-B855-425F79A907FF}"/>
              </c:ext>
            </c:extLst>
          </c:dPt>
          <c:dPt>
            <c:idx val="1"/>
            <c:bubble3D val="0"/>
            <c:spPr>
              <a:solidFill>
                <a:schemeClr val="accent2"/>
              </a:solidFill>
            </c:spPr>
            <c:extLst>
              <c:ext xmlns:c16="http://schemas.microsoft.com/office/drawing/2014/chart" uri="{C3380CC4-5D6E-409C-BE32-E72D297353CC}">
                <c16:uniqueId val="{00000003-972F-45E9-B855-425F79A907FF}"/>
              </c:ext>
            </c:extLst>
          </c:dPt>
          <c:dPt>
            <c:idx val="2"/>
            <c:bubble3D val="0"/>
            <c:spPr>
              <a:solidFill>
                <a:schemeClr val="accent3"/>
              </a:solidFill>
            </c:spPr>
            <c:extLst>
              <c:ext xmlns:c16="http://schemas.microsoft.com/office/drawing/2014/chart" uri="{C3380CC4-5D6E-409C-BE32-E72D297353CC}">
                <c16:uniqueId val="{00000005-972F-45E9-B855-425F79A907FF}"/>
              </c:ext>
            </c:extLst>
          </c:dPt>
          <c:dPt>
            <c:idx val="3"/>
            <c:bubble3D val="0"/>
            <c:spPr>
              <a:solidFill>
                <a:schemeClr val="accent4"/>
              </a:solidFill>
            </c:spPr>
            <c:extLst>
              <c:ext xmlns:c16="http://schemas.microsoft.com/office/drawing/2014/chart" uri="{C3380CC4-5D6E-409C-BE32-E72D297353CC}">
                <c16:uniqueId val="{00000007-972F-45E9-B855-425F79A907FF}"/>
              </c:ext>
            </c:extLst>
          </c:dPt>
          <c:dPt>
            <c:idx val="4"/>
            <c:bubble3D val="0"/>
            <c:spPr>
              <a:solidFill>
                <a:schemeClr val="accent5"/>
              </a:solidFill>
            </c:spPr>
            <c:extLst>
              <c:ext xmlns:c16="http://schemas.microsoft.com/office/drawing/2014/chart" uri="{C3380CC4-5D6E-409C-BE32-E72D297353CC}">
                <c16:uniqueId val="{00000009-972F-45E9-B855-425F79A907F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Presentación!$M$31:$M$35</c:f>
              <c:strCache>
                <c:ptCount val="5"/>
                <c:pt idx="0">
                  <c:v>Comercial</c:v>
                </c:pt>
                <c:pt idx="1">
                  <c:v>Estratégico</c:v>
                </c:pt>
                <c:pt idx="2">
                  <c:v>Financiero</c:v>
                </c:pt>
                <c:pt idx="3">
                  <c:v>Operacional</c:v>
                </c:pt>
                <c:pt idx="4">
                  <c:v>Cumplimiento</c:v>
                </c:pt>
              </c:strCache>
            </c:strRef>
          </c:cat>
          <c:val>
            <c:numRef>
              <c:f>Presentación!$N$31:$N$35</c:f>
              <c:numCache>
                <c:formatCode>#,##0_ ;\-#,##0\ </c:formatCode>
                <c:ptCount val="5"/>
                <c:pt idx="0">
                  <c:v>0</c:v>
                </c:pt>
                <c:pt idx="1">
                  <c:v>0</c:v>
                </c:pt>
                <c:pt idx="2">
                  <c:v>0</c:v>
                </c:pt>
                <c:pt idx="3">
                  <c:v>3</c:v>
                </c:pt>
                <c:pt idx="4">
                  <c:v>0</c:v>
                </c:pt>
              </c:numCache>
            </c:numRef>
          </c:val>
          <c:extLst>
            <c:ext xmlns:c16="http://schemas.microsoft.com/office/drawing/2014/chart" uri="{C3380CC4-5D6E-409C-BE32-E72D297353CC}">
              <c16:uniqueId val="{0000000A-972F-45E9-B855-425F79A907FF}"/>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Objeto impacto</a:t>
            </a:r>
          </a:p>
        </c:rich>
      </c:tx>
      <c:layout>
        <c:manualLayout>
          <c:xMode val="edge"/>
          <c:yMode val="edge"/>
          <c:x val="0.42161577090336927"/>
          <c:y val="2.2482466320898249E-2"/>
        </c:manualLayout>
      </c:layout>
      <c:overlay val="0"/>
    </c:title>
    <c:autoTitleDeleted val="0"/>
    <c:plotArea>
      <c:layout>
        <c:manualLayout>
          <c:xMode val="edge"/>
          <c:yMode val="edge"/>
          <c:x val="0.19860057692893013"/>
          <c:y val="0.1700730657022777"/>
          <c:w val="0.4328388013998255"/>
          <c:h val="0.6868187131417913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8460-4F15-B278-3285487CA317}"/>
              </c:ext>
            </c:extLst>
          </c:dPt>
          <c:dPt>
            <c:idx val="1"/>
            <c:bubble3D val="0"/>
            <c:spPr>
              <a:solidFill>
                <a:schemeClr val="accent4"/>
              </a:solidFill>
            </c:spPr>
            <c:extLst>
              <c:ext xmlns:c16="http://schemas.microsoft.com/office/drawing/2014/chart" uri="{C3380CC4-5D6E-409C-BE32-E72D297353CC}">
                <c16:uniqueId val="{00000003-8460-4F15-B278-3285487CA317}"/>
              </c:ext>
            </c:extLst>
          </c:dPt>
          <c:dPt>
            <c:idx val="2"/>
            <c:bubble3D val="0"/>
            <c:spPr>
              <a:solidFill>
                <a:schemeClr val="accent6"/>
              </a:solidFill>
            </c:spPr>
            <c:extLst>
              <c:ext xmlns:c16="http://schemas.microsoft.com/office/drawing/2014/chart" uri="{C3380CC4-5D6E-409C-BE32-E72D297353CC}">
                <c16:uniqueId val="{00000005-8460-4F15-B278-3285487CA317}"/>
              </c:ext>
            </c:extLst>
          </c:dPt>
          <c:dPt>
            <c:idx val="3"/>
            <c:bubble3D val="0"/>
            <c:spPr>
              <a:solidFill>
                <a:schemeClr val="accent2"/>
              </a:solidFill>
            </c:spPr>
            <c:extLst>
              <c:ext xmlns:c16="http://schemas.microsoft.com/office/drawing/2014/chart" uri="{C3380CC4-5D6E-409C-BE32-E72D297353CC}">
                <c16:uniqueId val="{00000007-8460-4F15-B278-3285487CA317}"/>
              </c:ext>
            </c:extLst>
          </c:dPt>
          <c:dPt>
            <c:idx val="4"/>
            <c:bubble3D val="0"/>
            <c:spPr>
              <a:solidFill>
                <a:schemeClr val="accent4"/>
              </a:solidFill>
            </c:spPr>
            <c:extLst>
              <c:ext xmlns:c16="http://schemas.microsoft.com/office/drawing/2014/chart" uri="{C3380CC4-5D6E-409C-BE32-E72D297353CC}">
                <c16:uniqueId val="{00000009-8460-4F15-B278-3285487CA317}"/>
              </c:ext>
            </c:extLst>
          </c:dPt>
          <c:dPt>
            <c:idx val="5"/>
            <c:bubble3D val="0"/>
            <c:spPr>
              <a:solidFill>
                <a:schemeClr val="accent6"/>
              </a:solidFill>
            </c:spPr>
            <c:extLst>
              <c:ext xmlns:c16="http://schemas.microsoft.com/office/drawing/2014/chart" uri="{C3380CC4-5D6E-409C-BE32-E72D297353CC}">
                <c16:uniqueId val="{0000000B-8460-4F15-B278-3285487CA317}"/>
              </c:ext>
            </c:extLst>
          </c:dPt>
          <c:dPt>
            <c:idx val="6"/>
            <c:bubble3D val="0"/>
            <c:spPr>
              <a:solidFill>
                <a:schemeClr val="accent2"/>
              </a:solidFill>
            </c:spPr>
            <c:extLst>
              <c:ext xmlns:c16="http://schemas.microsoft.com/office/drawing/2014/chart" uri="{C3380CC4-5D6E-409C-BE32-E72D297353CC}">
                <c16:uniqueId val="{0000000D-8460-4F15-B278-3285487CA317}"/>
              </c:ext>
            </c:extLst>
          </c:dPt>
          <c:dPt>
            <c:idx val="7"/>
            <c:bubble3D val="0"/>
            <c:spPr>
              <a:solidFill>
                <a:schemeClr val="accent4"/>
              </a:solidFill>
            </c:spPr>
            <c:extLst>
              <c:ext xmlns:c16="http://schemas.microsoft.com/office/drawing/2014/chart" uri="{C3380CC4-5D6E-409C-BE32-E72D297353CC}">
                <c16:uniqueId val="{0000000F-8460-4F15-B278-3285487CA317}"/>
              </c:ext>
            </c:extLst>
          </c:dPt>
          <c:dLbls>
            <c:dLbl>
              <c:idx val="6"/>
              <c:spPr/>
              <c:txPr>
                <a:bodyPr/>
                <a:lstStyle/>
                <a:p>
                  <a:pPr lvl="0">
                    <a:defRPr sz="900" b="0" i="0">
                      <a:latin typeface="+mn-lt"/>
                    </a:defRPr>
                  </a:pPr>
                  <a:endParaRPr lang="es-CO"/>
                </a:p>
              </c:txPr>
              <c:showLegendKey val="0"/>
              <c:showVal val="0"/>
              <c:showCatName val="0"/>
              <c:showSerName val="0"/>
              <c:showPercent val="1"/>
              <c:showBubbleSize val="0"/>
              <c:extLst>
                <c:ext xmlns:c16="http://schemas.microsoft.com/office/drawing/2014/chart" uri="{C3380CC4-5D6E-409C-BE32-E72D297353CC}">
                  <c16:uniqueId val="{0000000D-8460-4F15-B278-3285487CA31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Presentación!$M$48:$M$55</c:f>
              <c:strCache>
                <c:ptCount val="8"/>
                <c:pt idx="0">
                  <c:v>Costo / Recurso Financiero</c:v>
                </c:pt>
                <c:pt idx="1">
                  <c:v>Tiempo</c:v>
                </c:pt>
                <c:pt idx="2">
                  <c:v>Salud Personas</c:v>
                </c:pt>
                <c:pt idx="3">
                  <c:v>Reputación</c:v>
                </c:pt>
                <c:pt idx="4">
                  <c:v>Ambiente</c:v>
                </c:pt>
                <c:pt idx="5">
                  <c:v>Información</c:v>
                </c:pt>
                <c:pt idx="6">
                  <c:v>Calidad</c:v>
                </c:pt>
                <c:pt idx="7">
                  <c:v>Social</c:v>
                </c:pt>
              </c:strCache>
            </c:strRef>
          </c:cat>
          <c:val>
            <c:numRef>
              <c:f>Presentación!$N$48:$N$55</c:f>
              <c:numCache>
                <c:formatCode>#,##0_ ;\-#,##0\ </c:formatCode>
                <c:ptCount val="8"/>
                <c:pt idx="0">
                  <c:v>0</c:v>
                </c:pt>
                <c:pt idx="1">
                  <c:v>0</c:v>
                </c:pt>
                <c:pt idx="2">
                  <c:v>1</c:v>
                </c:pt>
                <c:pt idx="3">
                  <c:v>0</c:v>
                </c:pt>
                <c:pt idx="4">
                  <c:v>0</c:v>
                </c:pt>
                <c:pt idx="5">
                  <c:v>0</c:v>
                </c:pt>
                <c:pt idx="6">
                  <c:v>2</c:v>
                </c:pt>
                <c:pt idx="7">
                  <c:v>0</c:v>
                </c:pt>
              </c:numCache>
            </c:numRef>
          </c:val>
          <c:extLst>
            <c:ext xmlns:c16="http://schemas.microsoft.com/office/drawing/2014/chart" uri="{C3380CC4-5D6E-409C-BE32-E72D297353CC}">
              <c16:uniqueId val="{00000010-8460-4F15-B278-3285487CA317}"/>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invertIfNegative val="1"/>
          <c:cat>
            <c:numRef>
              <c:f>Presentación!$Z$40:$Z$41</c:f>
              <c:numCache>
                <c:formatCode>_ [$€-2]\ * #,##0.00_ ;_ [$€-2]\ * \-#,##0.00_ ;_ [$€-2]\ * "-"??_ </c:formatCode>
                <c:ptCount val="2"/>
              </c:numCache>
            </c:numRef>
          </c:cat>
          <c:val>
            <c:numRef>
              <c:f>Presentación!$AA$40:$AA$41</c:f>
              <c:numCache>
                <c:formatCode>_ [$€-2]\ * #,##0.00_ ;_ [$€-2]\ * \-#,##0.00_ ;_ [$€-2]\ * "-"??_ </c:formatCode>
                <c:ptCount val="2"/>
              </c:numCache>
            </c:numRef>
          </c:val>
          <c:extLst>
            <c:ext xmlns:c16="http://schemas.microsoft.com/office/drawing/2014/chart" uri="{C3380CC4-5D6E-409C-BE32-E72D297353CC}">
              <c16:uniqueId val="{00000000-E918-4B46-985B-6F0918B572B4}"/>
            </c:ext>
          </c:extLst>
        </c:ser>
        <c:dLbls>
          <c:showLegendKey val="0"/>
          <c:showVal val="0"/>
          <c:showCatName val="0"/>
          <c:showSerName val="0"/>
          <c:showPercent val="0"/>
          <c:showBubbleSize val="0"/>
        </c:dLbls>
        <c:gapWidth val="150"/>
        <c:axId val="1612169415"/>
        <c:axId val="1651597281"/>
      </c:barChart>
      <c:catAx>
        <c:axId val="1612169415"/>
        <c:scaling>
          <c:orientation val="maxMin"/>
        </c:scaling>
        <c:delete val="0"/>
        <c:axPos val="l"/>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txPr>
          <a:bodyPr/>
          <a:lstStyle/>
          <a:p>
            <a:pPr lvl="0">
              <a:defRPr sz="1000" b="0" i="0">
                <a:solidFill>
                  <a:srgbClr val="000000"/>
                </a:solidFill>
                <a:latin typeface="+mn-lt"/>
              </a:defRPr>
            </a:pPr>
            <a:endParaRPr lang="es-CO"/>
          </a:p>
        </c:txPr>
        <c:crossAx val="1651597281"/>
        <c:crosses val="autoZero"/>
        <c:auto val="1"/>
        <c:lblAlgn val="ctr"/>
        <c:lblOffset val="100"/>
        <c:noMultiLvlLbl val="1"/>
      </c:catAx>
      <c:valAx>
        <c:axId val="1651597281"/>
        <c:scaling>
          <c:orientation val="minMax"/>
        </c:scaling>
        <c:delete val="0"/>
        <c:axPos val="b"/>
        <c:numFmt formatCode="_ [$€-2]\ * #,##0.00_ ;_ [$€-2]\ * \-#,##0.00_ ;_ [$€-2]\ * &quot;-&quot;??_ " sourceLinked="1"/>
        <c:majorTickMark val="cross"/>
        <c:minorTickMark val="cross"/>
        <c:tickLblPos val="nextTo"/>
        <c:spPr>
          <a:ln>
            <a:noFill/>
          </a:ln>
        </c:spPr>
        <c:crossAx val="1612169415"/>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38100</xdr:colOff>
      <xdr:row>2</xdr:row>
      <xdr:rowOff>95250</xdr:rowOff>
    </xdr:from>
    <xdr:ext cx="809625" cy="371475"/>
    <xdr:pic>
      <xdr:nvPicPr>
        <xdr:cNvPr id="2" name="image1.png" descr="Ingresa a EPM.com.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2590800</xdr:colOff>
      <xdr:row>32</xdr:row>
      <xdr:rowOff>257175</xdr:rowOff>
    </xdr:from>
    <xdr:ext cx="6276975" cy="4676775"/>
    <xdr:graphicFrame macro="">
      <xdr:nvGraphicFramePr>
        <xdr:cNvPr id="1164168375" name="Chart 1">
          <a:extLst>
            <a:ext uri="{FF2B5EF4-FFF2-40B4-BE49-F238E27FC236}">
              <a16:creationId xmlns:a16="http://schemas.microsoft.com/office/drawing/2014/main" id="{00000000-0008-0000-0500-0000B7CC63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76200</xdr:colOff>
      <xdr:row>3</xdr:row>
      <xdr:rowOff>-9525</xdr:rowOff>
    </xdr:from>
    <xdr:ext cx="4076700" cy="838200"/>
    <xdr:sp macro="" textlink="">
      <xdr:nvSpPr>
        <xdr:cNvPr id="3" name="Shape 3">
          <a:extLst>
            <a:ext uri="{FF2B5EF4-FFF2-40B4-BE49-F238E27FC236}">
              <a16:creationId xmlns:a16="http://schemas.microsoft.com/office/drawing/2014/main" id="{00000000-0008-0000-0600-000003000000}"/>
            </a:ext>
          </a:extLst>
        </xdr:cNvPr>
        <xdr:cNvSpPr txBox="1"/>
      </xdr:nvSpPr>
      <xdr:spPr>
        <a:xfrm>
          <a:off x="3317175" y="3370425"/>
          <a:ext cx="4057650" cy="819150"/>
        </a:xfrm>
        <a:prstGeom prst="rect">
          <a:avLst/>
        </a:prstGeom>
        <a:solidFill>
          <a:schemeClr val="lt1"/>
        </a:solidFill>
        <a:ln w="25400" cap="flat" cmpd="sng">
          <a:solidFill>
            <a:srgbClr val="C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De acuerdo con la metodología GIR, solo para los análisis de riesgos en procesos deben documentarse de manera detallada los controles, tal y como se específica en esta hoja.</a:t>
          </a:r>
          <a:endParaRPr sz="1400"/>
        </a:p>
        <a:p>
          <a:pPr marL="0" lvl="0" indent="0" algn="l" rtl="0">
            <a:spcBef>
              <a:spcPts val="0"/>
            </a:spcBef>
            <a:spcAft>
              <a:spcPts val="0"/>
            </a:spcAft>
            <a:buSzPts val="1100"/>
            <a:buFont typeface="Arial"/>
            <a:buNone/>
          </a:pP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Para otros niveles de gestión (proyectos, empresa, negocio, Grupo, especializados) depende del acuerdo que se establezca con el equipo de trabajo.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15</xdr:col>
      <xdr:colOff>57150</xdr:colOff>
      <xdr:row>26</xdr:row>
      <xdr:rowOff>0</xdr:rowOff>
    </xdr:from>
    <xdr:ext cx="4610100" cy="2228850"/>
    <xdr:graphicFrame macro="">
      <xdr:nvGraphicFramePr>
        <xdr:cNvPr id="1000504300" name="Chart 2">
          <a:extLst>
            <a:ext uri="{FF2B5EF4-FFF2-40B4-BE49-F238E27FC236}">
              <a16:creationId xmlns:a16="http://schemas.microsoft.com/office/drawing/2014/main" id="{00000000-0008-0000-0900-0000EC7BA2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390525</xdr:colOff>
      <xdr:row>43</xdr:row>
      <xdr:rowOff>114300</xdr:rowOff>
    </xdr:from>
    <xdr:ext cx="6943725" cy="4210050"/>
    <xdr:graphicFrame macro="">
      <xdr:nvGraphicFramePr>
        <xdr:cNvPr id="1857721806" name="Chart 3">
          <a:extLst>
            <a:ext uri="{FF2B5EF4-FFF2-40B4-BE49-F238E27FC236}">
              <a16:creationId xmlns:a16="http://schemas.microsoft.com/office/drawing/2014/main" id="{00000000-0008-0000-0900-0000CE95BA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27</xdr:col>
      <xdr:colOff>219075</xdr:colOff>
      <xdr:row>34</xdr:row>
      <xdr:rowOff>171450</xdr:rowOff>
    </xdr:from>
    <xdr:ext cx="4267200" cy="3895725"/>
    <xdr:graphicFrame macro="">
      <xdr:nvGraphicFramePr>
        <xdr:cNvPr id="1378932757" name="Chart 4">
          <a:extLst>
            <a:ext uri="{FF2B5EF4-FFF2-40B4-BE49-F238E27FC236}">
              <a16:creationId xmlns:a16="http://schemas.microsoft.com/office/drawing/2014/main" id="{00000000-0008-0000-0900-000015D83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0B9B18\ARSubgerenciaAcueductoSept202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eneralidades"/>
      <sheetName val="2.Datos"/>
      <sheetName val="Tablero Seguimiento"/>
      <sheetName val="Probabilidad - Escala"/>
      <sheetName val="1.Consecuencia - Escala"/>
      <sheetName val="3.Controles existentes"/>
      <sheetName val="3.Controles - Escala"/>
      <sheetName val="4.Agrupadores"/>
      <sheetName val="Presentación"/>
      <sheetName val="RestriccionesFormulación"/>
      <sheetName val="Listas"/>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ose luis gonzalez manuel" refreshedDate="45527.430069675924" refreshedVersion="8" recordCount="3" xr:uid="{00000000-000A-0000-FFFF-FFFF00000000}">
  <cacheSource type="worksheet">
    <worksheetSource ref="E2:E5" sheet="2.Datos"/>
  </cacheSource>
  <cacheFields count="1">
    <cacheField name="Agrupador"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Riesgo en procesos y procedimientos"/>
  </r>
  <r>
    <s v="Riesgos naturales y antrópicos"/>
  </r>
  <r>
    <s v="Riesgo en procesos y procedimiento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resentación" cacheId="11" applyNumberFormats="0" applyBorderFormats="0" applyFontFormats="0" applyPatternFormats="0" applyAlignmentFormats="0" applyWidthHeightFormats="0" dataCaption="" updatedVersion="8" compact="0" compactData="0">
  <location ref="Z39:AB56" firstHeaderRow="1" firstDataRow="1" firstDataCol="0"/>
  <pivotFields count="1">
    <pivotField compact="0" outline="0" showAll="0" includeNewItemsInFilter="1"/>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Z1000"/>
  <sheetViews>
    <sheetView showGridLines="0" topLeftCell="A15" workbookViewId="0">
      <selection activeCell="B25" sqref="B25:C25"/>
    </sheetView>
  </sheetViews>
  <sheetFormatPr baseColWidth="10" defaultColWidth="14.42578125" defaultRowHeight="15" customHeight="1"/>
  <cols>
    <col min="1" max="1" width="2.5703125" customWidth="1"/>
    <col min="2" max="5" width="33.28515625" customWidth="1"/>
    <col min="6" max="26" width="18" customWidth="1"/>
  </cols>
  <sheetData>
    <row r="1" spans="1:26" ht="11.25" customHeight="1">
      <c r="A1" s="1"/>
      <c r="B1" s="1"/>
      <c r="C1" s="1"/>
      <c r="D1" s="1"/>
      <c r="E1" s="1"/>
      <c r="F1" s="1"/>
      <c r="G1" s="1"/>
      <c r="H1" s="1"/>
      <c r="I1" s="1"/>
      <c r="J1" s="1"/>
      <c r="K1" s="1"/>
      <c r="L1" s="1"/>
      <c r="M1" s="1"/>
      <c r="N1" s="1"/>
      <c r="O1" s="1"/>
      <c r="P1" s="1"/>
      <c r="Q1" s="1"/>
      <c r="R1" s="1"/>
      <c r="S1" s="1"/>
      <c r="T1" s="1"/>
      <c r="U1" s="1"/>
      <c r="V1" s="1"/>
      <c r="W1" s="1"/>
      <c r="X1" s="1"/>
      <c r="Y1" s="1"/>
      <c r="Z1" s="1"/>
    </row>
    <row r="2" spans="1:26" ht="17.25" customHeight="1">
      <c r="A2" s="1"/>
      <c r="B2" s="2" t="s">
        <v>0</v>
      </c>
      <c r="C2" s="1"/>
      <c r="D2" s="1"/>
      <c r="E2" s="1"/>
      <c r="F2" s="1"/>
      <c r="G2" s="1"/>
      <c r="H2" s="1"/>
      <c r="I2" s="1"/>
      <c r="J2" s="1"/>
      <c r="K2" s="1"/>
      <c r="L2" s="1"/>
      <c r="M2" s="1"/>
      <c r="N2" s="1"/>
      <c r="O2" s="1"/>
      <c r="P2" s="1"/>
      <c r="Q2" s="1"/>
      <c r="R2" s="1"/>
      <c r="S2" s="1"/>
      <c r="T2" s="1"/>
      <c r="U2" s="1"/>
      <c r="V2" s="1"/>
      <c r="W2" s="1"/>
      <c r="X2" s="1"/>
      <c r="Y2" s="1"/>
      <c r="Z2" s="1"/>
    </row>
    <row r="3" spans="1:26" ht="17.25" customHeight="1">
      <c r="A3" s="1"/>
      <c r="B3" s="3"/>
      <c r="C3" s="1"/>
      <c r="D3" s="1"/>
      <c r="E3" s="1"/>
      <c r="F3" s="1"/>
      <c r="G3" s="1"/>
      <c r="H3" s="1"/>
      <c r="I3" s="1"/>
      <c r="J3" s="1"/>
      <c r="K3" s="1"/>
      <c r="L3" s="1"/>
      <c r="M3" s="1"/>
      <c r="N3" s="1"/>
      <c r="O3" s="1"/>
      <c r="P3" s="1"/>
      <c r="Q3" s="1"/>
      <c r="R3" s="1"/>
      <c r="S3" s="1"/>
      <c r="T3" s="1"/>
      <c r="U3" s="1"/>
      <c r="V3" s="1"/>
      <c r="W3" s="1"/>
      <c r="X3" s="1"/>
      <c r="Y3" s="1"/>
      <c r="Z3" s="1"/>
    </row>
    <row r="4" spans="1:26" ht="17.25" customHeight="1">
      <c r="A4" s="1"/>
      <c r="B4" s="3"/>
      <c r="C4" s="1"/>
      <c r="D4" s="1"/>
      <c r="E4" s="1"/>
      <c r="F4" s="1"/>
      <c r="G4" s="1"/>
      <c r="H4" s="1"/>
      <c r="I4" s="1"/>
      <c r="J4" s="1"/>
      <c r="K4" s="1"/>
      <c r="L4" s="1"/>
      <c r="M4" s="1"/>
      <c r="N4" s="1"/>
      <c r="O4" s="1"/>
      <c r="P4" s="1"/>
      <c r="Q4" s="1"/>
      <c r="R4" s="1"/>
      <c r="S4" s="1"/>
      <c r="T4" s="1"/>
      <c r="U4" s="1"/>
      <c r="V4" s="1"/>
      <c r="W4" s="1"/>
      <c r="X4" s="1"/>
      <c r="Y4" s="1"/>
      <c r="Z4" s="1"/>
    </row>
    <row r="5" spans="1:26" ht="9" customHeight="1">
      <c r="A5" s="1"/>
      <c r="B5" s="1"/>
      <c r="C5" s="1"/>
      <c r="D5" s="1"/>
      <c r="E5" s="1"/>
      <c r="F5" s="1"/>
      <c r="G5" s="1"/>
      <c r="H5" s="1"/>
      <c r="I5" s="1"/>
      <c r="J5" s="1"/>
      <c r="K5" s="1"/>
      <c r="L5" s="1"/>
      <c r="M5" s="1"/>
      <c r="N5" s="1"/>
      <c r="O5" s="1"/>
      <c r="P5" s="1"/>
      <c r="Q5" s="1"/>
      <c r="R5" s="1"/>
      <c r="S5" s="1"/>
      <c r="T5" s="1"/>
      <c r="U5" s="1"/>
      <c r="V5" s="1"/>
      <c r="W5" s="1"/>
      <c r="X5" s="1"/>
      <c r="Y5" s="1"/>
      <c r="Z5" s="1"/>
    </row>
    <row r="6" spans="1:26" ht="17.25" customHeight="1">
      <c r="A6" s="1"/>
      <c r="B6" s="1" t="s">
        <v>1</v>
      </c>
      <c r="C6" s="1"/>
      <c r="D6" s="1"/>
      <c r="E6" s="1"/>
      <c r="F6" s="1"/>
      <c r="G6" s="1"/>
      <c r="H6" s="1"/>
      <c r="I6" s="1"/>
      <c r="J6" s="1"/>
      <c r="K6" s="1"/>
      <c r="L6" s="1"/>
      <c r="M6" s="1"/>
      <c r="N6" s="1"/>
      <c r="O6" s="1"/>
      <c r="P6" s="1"/>
      <c r="Q6" s="1"/>
      <c r="R6" s="1"/>
      <c r="S6" s="1"/>
      <c r="T6" s="1"/>
      <c r="U6" s="1"/>
      <c r="V6" s="1"/>
      <c r="W6" s="1"/>
      <c r="X6" s="1"/>
      <c r="Y6" s="1"/>
      <c r="Z6" s="1"/>
    </row>
    <row r="7" spans="1:26" ht="17.25" customHeight="1">
      <c r="A7" s="1"/>
      <c r="B7" s="4" t="s">
        <v>2</v>
      </c>
      <c r="C7" s="341" t="s">
        <v>3</v>
      </c>
      <c r="D7" s="342"/>
      <c r="E7" s="343"/>
      <c r="F7" s="1"/>
      <c r="G7" s="1"/>
      <c r="H7" s="1"/>
      <c r="I7" s="1"/>
      <c r="J7" s="1"/>
      <c r="K7" s="1"/>
      <c r="L7" s="1"/>
      <c r="M7" s="1"/>
      <c r="N7" s="1"/>
      <c r="O7" s="1"/>
      <c r="P7" s="1"/>
      <c r="Q7" s="1"/>
      <c r="R7" s="1"/>
      <c r="S7" s="1"/>
      <c r="T7" s="1"/>
      <c r="U7" s="1"/>
      <c r="V7" s="1"/>
      <c r="W7" s="1"/>
      <c r="X7" s="1"/>
      <c r="Y7" s="1"/>
      <c r="Z7" s="1"/>
    </row>
    <row r="8" spans="1:26" ht="17.25" customHeight="1">
      <c r="A8" s="1"/>
      <c r="B8" s="5" t="str">
        <f>"Nombre "&amp;C7&amp;""</f>
        <v>Nombre Negocio</v>
      </c>
      <c r="C8" s="344" t="s">
        <v>4</v>
      </c>
      <c r="D8" s="345"/>
      <c r="E8" s="346"/>
      <c r="F8" s="1"/>
      <c r="G8" s="1"/>
      <c r="H8" s="1"/>
      <c r="I8" s="1"/>
      <c r="J8" s="1"/>
      <c r="K8" s="1"/>
      <c r="L8" s="1"/>
      <c r="M8" s="1"/>
      <c r="N8" s="1"/>
      <c r="O8" s="1"/>
      <c r="P8" s="1"/>
      <c r="Q8" s="1"/>
      <c r="R8" s="1"/>
      <c r="S8" s="1"/>
      <c r="T8" s="1"/>
      <c r="U8" s="1"/>
      <c r="V8" s="1"/>
      <c r="W8" s="1"/>
      <c r="X8" s="1"/>
      <c r="Y8" s="1"/>
      <c r="Z8" s="1"/>
    </row>
    <row r="9" spans="1:26" ht="18" customHeight="1">
      <c r="A9" s="1"/>
      <c r="B9" s="5" t="str">
        <f>"Descripción " &amp; C7 &amp;""</f>
        <v>Descripción Negocio</v>
      </c>
      <c r="C9" s="344" t="s">
        <v>5</v>
      </c>
      <c r="D9" s="345"/>
      <c r="E9" s="346"/>
      <c r="F9" s="1"/>
      <c r="G9" s="1"/>
      <c r="H9" s="1"/>
      <c r="I9" s="1"/>
      <c r="J9" s="1"/>
      <c r="K9" s="1"/>
      <c r="L9" s="1"/>
      <c r="M9" s="1"/>
      <c r="N9" s="1"/>
      <c r="O9" s="1"/>
      <c r="P9" s="1"/>
      <c r="Q9" s="1"/>
      <c r="R9" s="1"/>
      <c r="S9" s="1"/>
      <c r="T9" s="1"/>
      <c r="U9" s="1"/>
      <c r="V9" s="1"/>
      <c r="W9" s="1"/>
      <c r="X9" s="1"/>
      <c r="Y9" s="1"/>
      <c r="Z9" s="1"/>
    </row>
    <row r="10" spans="1:26" ht="17.25" customHeight="1">
      <c r="A10" s="1"/>
      <c r="B10" s="5" t="str">
        <f>"Responsable "&amp;C7&amp;""</f>
        <v>Responsable Negocio</v>
      </c>
      <c r="C10" s="344"/>
      <c r="D10" s="345"/>
      <c r="E10" s="346"/>
      <c r="F10" s="1"/>
      <c r="G10" s="1"/>
      <c r="H10" s="1"/>
      <c r="I10" s="1"/>
      <c r="J10" s="1"/>
      <c r="K10" s="1"/>
      <c r="L10" s="1"/>
      <c r="M10" s="1"/>
      <c r="N10" s="1"/>
      <c r="O10" s="1"/>
      <c r="P10" s="1"/>
      <c r="Q10" s="1"/>
      <c r="R10" s="1"/>
      <c r="S10" s="1"/>
      <c r="T10" s="1"/>
      <c r="U10" s="1"/>
      <c r="V10" s="1"/>
      <c r="W10" s="1"/>
      <c r="X10" s="1"/>
      <c r="Y10" s="1"/>
      <c r="Z10" s="1"/>
    </row>
    <row r="11" spans="1:26" ht="17.25" customHeight="1">
      <c r="A11" s="1"/>
      <c r="B11" s="5" t="s">
        <v>6</v>
      </c>
      <c r="C11" s="347" t="s">
        <v>1497</v>
      </c>
      <c r="D11" s="345"/>
      <c r="E11" s="346"/>
      <c r="F11" s="1"/>
      <c r="G11" s="1"/>
      <c r="H11" s="1"/>
      <c r="I11" s="1"/>
      <c r="J11" s="1"/>
      <c r="K11" s="1"/>
      <c r="L11" s="1"/>
      <c r="M11" s="1"/>
      <c r="N11" s="1"/>
      <c r="O11" s="1"/>
      <c r="P11" s="1"/>
      <c r="Q11" s="1"/>
      <c r="R11" s="1"/>
      <c r="S11" s="1"/>
      <c r="T11" s="1"/>
      <c r="U11" s="1"/>
      <c r="V11" s="1"/>
      <c r="W11" s="1"/>
      <c r="X11" s="1"/>
      <c r="Y11" s="1"/>
      <c r="Z11" s="1"/>
    </row>
    <row r="12" spans="1:26" ht="17.25" customHeight="1">
      <c r="A12" s="1"/>
      <c r="B12" s="6" t="s">
        <v>7</v>
      </c>
      <c r="C12" s="353"/>
      <c r="D12" s="354"/>
      <c r="E12" s="355"/>
      <c r="F12" s="1"/>
      <c r="G12" s="1"/>
      <c r="H12" s="1"/>
      <c r="I12" s="1"/>
      <c r="J12" s="1"/>
      <c r="K12" s="1"/>
      <c r="L12" s="1"/>
      <c r="M12" s="1"/>
      <c r="N12" s="1"/>
      <c r="O12" s="1"/>
      <c r="P12" s="1"/>
      <c r="Q12" s="1"/>
      <c r="R12" s="1"/>
      <c r="S12" s="1"/>
      <c r="T12" s="1"/>
      <c r="U12" s="1"/>
      <c r="V12" s="1"/>
      <c r="W12" s="1"/>
      <c r="X12" s="1"/>
      <c r="Y12" s="1"/>
      <c r="Z12" s="1"/>
    </row>
    <row r="13" spans="1:26" ht="9"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7.25" customHeight="1">
      <c r="A14" s="1"/>
      <c r="B14" s="1" t="s">
        <v>8</v>
      </c>
      <c r="C14" s="1"/>
      <c r="D14" s="1"/>
      <c r="E14" s="1"/>
      <c r="F14" s="1"/>
      <c r="G14" s="1"/>
      <c r="H14" s="1"/>
      <c r="I14" s="1"/>
      <c r="J14" s="1"/>
      <c r="K14" s="1"/>
      <c r="L14" s="1"/>
      <c r="M14" s="1"/>
      <c r="N14" s="1"/>
      <c r="O14" s="1"/>
      <c r="P14" s="1"/>
      <c r="Q14" s="1"/>
      <c r="R14" s="1"/>
      <c r="S14" s="1"/>
      <c r="T14" s="1"/>
      <c r="U14" s="1"/>
      <c r="V14" s="1"/>
      <c r="W14" s="1"/>
      <c r="X14" s="1"/>
      <c r="Y14" s="1"/>
      <c r="Z14" s="1"/>
    </row>
    <row r="15" spans="1:26" ht="17.25" customHeight="1">
      <c r="A15" s="1"/>
      <c r="B15" s="356" t="s">
        <v>9</v>
      </c>
      <c r="C15" s="357"/>
      <c r="D15" s="356" t="s">
        <v>10</v>
      </c>
      <c r="E15" s="357"/>
      <c r="F15" s="1"/>
      <c r="G15" s="1"/>
      <c r="H15" s="1"/>
      <c r="I15" s="1"/>
      <c r="J15" s="1"/>
      <c r="K15" s="1"/>
      <c r="L15" s="1"/>
      <c r="M15" s="1"/>
      <c r="N15" s="1"/>
      <c r="O15" s="1"/>
      <c r="P15" s="1"/>
      <c r="Q15" s="1"/>
      <c r="R15" s="1"/>
      <c r="S15" s="1"/>
      <c r="T15" s="1"/>
      <c r="U15" s="1"/>
      <c r="V15" s="1"/>
      <c r="W15" s="1"/>
      <c r="X15" s="1"/>
      <c r="Y15" s="1"/>
      <c r="Z15" s="1"/>
    </row>
    <row r="16" spans="1:26" ht="17.25" customHeight="1">
      <c r="A16" s="1"/>
      <c r="B16" s="348" t="s">
        <v>11</v>
      </c>
      <c r="C16" s="349"/>
      <c r="D16" s="350" t="s">
        <v>12</v>
      </c>
      <c r="E16" s="349"/>
      <c r="F16" s="1"/>
      <c r="G16" s="1"/>
      <c r="H16" s="1"/>
      <c r="I16" s="1"/>
      <c r="J16" s="1"/>
      <c r="K16" s="1"/>
      <c r="L16" s="1"/>
      <c r="M16" s="1"/>
      <c r="N16" s="1"/>
      <c r="O16" s="1"/>
      <c r="P16" s="1"/>
      <c r="Q16" s="1"/>
      <c r="R16" s="1"/>
      <c r="S16" s="1"/>
      <c r="T16" s="1"/>
      <c r="U16" s="1"/>
      <c r="V16" s="1"/>
      <c r="W16" s="1"/>
      <c r="X16" s="1"/>
      <c r="Y16" s="1"/>
      <c r="Z16" s="1"/>
    </row>
    <row r="17" spans="1:26" ht="17.25" customHeight="1">
      <c r="A17" s="1"/>
      <c r="B17" s="348" t="s">
        <v>13</v>
      </c>
      <c r="C17" s="349"/>
      <c r="D17" s="350" t="s">
        <v>14</v>
      </c>
      <c r="E17" s="349"/>
      <c r="F17" s="1"/>
      <c r="G17" s="1"/>
      <c r="H17" s="1"/>
      <c r="I17" s="1"/>
      <c r="J17" s="1"/>
      <c r="K17" s="1"/>
      <c r="L17" s="1"/>
      <c r="M17" s="1"/>
      <c r="N17" s="1"/>
      <c r="O17" s="1"/>
      <c r="P17" s="1"/>
      <c r="Q17" s="1"/>
      <c r="R17" s="1"/>
      <c r="S17" s="1"/>
      <c r="T17" s="1"/>
      <c r="U17" s="1"/>
      <c r="V17" s="1"/>
      <c r="W17" s="1"/>
      <c r="X17" s="1"/>
      <c r="Y17" s="1"/>
      <c r="Z17" s="1"/>
    </row>
    <row r="18" spans="1:26" ht="17.25" customHeight="1">
      <c r="A18" s="1"/>
      <c r="B18" s="348" t="s">
        <v>15</v>
      </c>
      <c r="C18" s="349"/>
      <c r="D18" s="350" t="s">
        <v>16</v>
      </c>
      <c r="E18" s="349"/>
      <c r="F18" s="1"/>
      <c r="G18" s="1"/>
      <c r="H18" s="1"/>
      <c r="I18" s="1"/>
      <c r="J18" s="1"/>
      <c r="K18" s="1"/>
      <c r="L18" s="1"/>
      <c r="M18" s="1"/>
      <c r="N18" s="1"/>
      <c r="O18" s="1"/>
      <c r="P18" s="1"/>
      <c r="Q18" s="1"/>
      <c r="R18" s="1"/>
      <c r="S18" s="1"/>
      <c r="T18" s="1"/>
      <c r="U18" s="1"/>
      <c r="V18" s="1"/>
      <c r="W18" s="1"/>
      <c r="X18" s="1"/>
      <c r="Y18" s="1"/>
      <c r="Z18" s="1"/>
    </row>
    <row r="19" spans="1:26" ht="17.25" customHeight="1">
      <c r="A19" s="1"/>
      <c r="B19" s="348" t="s">
        <v>17</v>
      </c>
      <c r="C19" s="349"/>
      <c r="D19" s="350" t="s">
        <v>18</v>
      </c>
      <c r="E19" s="349"/>
      <c r="F19" s="1"/>
      <c r="G19" s="1"/>
      <c r="H19" s="1"/>
      <c r="I19" s="1"/>
      <c r="J19" s="1"/>
      <c r="K19" s="1"/>
      <c r="L19" s="1"/>
      <c r="M19" s="1"/>
      <c r="N19" s="1"/>
      <c r="O19" s="1"/>
      <c r="P19" s="1"/>
      <c r="Q19" s="1"/>
      <c r="R19" s="1"/>
      <c r="S19" s="1"/>
      <c r="T19" s="1"/>
      <c r="U19" s="1"/>
      <c r="V19" s="1"/>
      <c r="W19" s="1"/>
      <c r="X19" s="1"/>
      <c r="Y19" s="1"/>
      <c r="Z19" s="1"/>
    </row>
    <row r="20" spans="1:26" ht="17.25" customHeight="1">
      <c r="A20" s="1"/>
      <c r="B20" s="348" t="s">
        <v>19</v>
      </c>
      <c r="C20" s="349"/>
      <c r="D20" s="350" t="s">
        <v>20</v>
      </c>
      <c r="E20" s="349"/>
      <c r="F20" s="1"/>
      <c r="G20" s="1"/>
      <c r="H20" s="1"/>
      <c r="I20" s="1"/>
      <c r="J20" s="1"/>
      <c r="K20" s="1"/>
      <c r="L20" s="1"/>
      <c r="M20" s="1"/>
      <c r="N20" s="1"/>
      <c r="O20" s="1"/>
      <c r="P20" s="1"/>
      <c r="Q20" s="1"/>
      <c r="R20" s="1"/>
      <c r="S20" s="1"/>
      <c r="T20" s="1"/>
      <c r="U20" s="1"/>
      <c r="V20" s="1"/>
      <c r="W20" s="1"/>
      <c r="X20" s="1"/>
      <c r="Y20" s="1"/>
      <c r="Z20" s="1"/>
    </row>
    <row r="21" spans="1:26" ht="17.25" customHeight="1">
      <c r="A21" s="1"/>
      <c r="B21" s="348" t="s">
        <v>21</v>
      </c>
      <c r="C21" s="349"/>
      <c r="D21" s="350" t="s">
        <v>22</v>
      </c>
      <c r="E21" s="349"/>
      <c r="F21" s="1"/>
      <c r="G21" s="1"/>
      <c r="H21" s="1"/>
      <c r="I21" s="1"/>
      <c r="J21" s="1"/>
      <c r="K21" s="1"/>
      <c r="L21" s="1"/>
      <c r="M21" s="1"/>
      <c r="N21" s="1"/>
      <c r="O21" s="1"/>
      <c r="P21" s="1"/>
      <c r="Q21" s="1"/>
      <c r="R21" s="1"/>
      <c r="S21" s="1"/>
      <c r="T21" s="1"/>
      <c r="U21" s="1"/>
      <c r="V21" s="1"/>
      <c r="W21" s="1"/>
      <c r="X21" s="1"/>
      <c r="Y21" s="1"/>
      <c r="Z21" s="1"/>
    </row>
    <row r="22" spans="1:26" ht="17.25" customHeight="1">
      <c r="A22" s="1"/>
      <c r="B22" s="358" t="s">
        <v>23</v>
      </c>
      <c r="C22" s="352"/>
      <c r="D22" s="351" t="s">
        <v>24</v>
      </c>
      <c r="E22" s="352"/>
      <c r="F22" s="1"/>
      <c r="G22" s="1"/>
      <c r="H22" s="1"/>
      <c r="I22" s="1"/>
      <c r="J22" s="1"/>
      <c r="K22" s="1"/>
      <c r="L22" s="1"/>
      <c r="M22" s="1"/>
      <c r="N22" s="1"/>
      <c r="O22" s="1"/>
      <c r="P22" s="1"/>
      <c r="Q22" s="1"/>
      <c r="R22" s="1"/>
      <c r="S22" s="1"/>
      <c r="T22" s="1"/>
      <c r="U22" s="1"/>
      <c r="V22" s="1"/>
      <c r="W22" s="1"/>
      <c r="X22" s="1"/>
      <c r="Y22" s="1"/>
      <c r="Z22" s="1"/>
    </row>
    <row r="23" spans="1:26" ht="17.25" customHeight="1">
      <c r="A23" s="1"/>
      <c r="B23" s="348"/>
      <c r="C23" s="349"/>
      <c r="D23" s="350"/>
      <c r="E23" s="349"/>
      <c r="F23" s="1"/>
      <c r="G23" s="1"/>
      <c r="H23" s="1"/>
      <c r="I23" s="1"/>
      <c r="J23" s="1"/>
      <c r="K23" s="1"/>
      <c r="L23" s="1"/>
      <c r="M23" s="1"/>
      <c r="N23" s="1"/>
      <c r="O23" s="1"/>
      <c r="P23" s="1"/>
      <c r="Q23" s="1"/>
      <c r="R23" s="1"/>
      <c r="S23" s="1"/>
      <c r="T23" s="1"/>
      <c r="U23" s="1"/>
      <c r="V23" s="1"/>
      <c r="W23" s="1"/>
      <c r="X23" s="1"/>
      <c r="Y23" s="1"/>
      <c r="Z23" s="1"/>
    </row>
    <row r="24" spans="1:26" ht="17.25" customHeight="1">
      <c r="A24" s="1"/>
      <c r="B24" s="348"/>
      <c r="C24" s="349"/>
      <c r="D24" s="350"/>
      <c r="E24" s="349"/>
      <c r="F24" s="1"/>
      <c r="G24" s="1"/>
      <c r="H24" s="1"/>
      <c r="I24" s="1"/>
      <c r="J24" s="1"/>
      <c r="K24" s="1"/>
      <c r="L24" s="1"/>
      <c r="M24" s="1"/>
      <c r="N24" s="1"/>
      <c r="O24" s="1"/>
      <c r="P24" s="1"/>
      <c r="Q24" s="1"/>
      <c r="R24" s="1"/>
      <c r="S24" s="1"/>
      <c r="T24" s="1"/>
      <c r="U24" s="1"/>
      <c r="V24" s="1"/>
      <c r="W24" s="1"/>
      <c r="X24" s="1"/>
      <c r="Y24" s="1"/>
      <c r="Z24" s="1"/>
    </row>
    <row r="25" spans="1:26" ht="17.25" customHeight="1">
      <c r="A25" s="1"/>
      <c r="B25" s="348"/>
      <c r="C25" s="349"/>
      <c r="D25" s="350"/>
      <c r="E25" s="349"/>
      <c r="F25" s="1"/>
      <c r="G25" s="1"/>
      <c r="H25" s="1"/>
      <c r="I25" s="1"/>
      <c r="J25" s="1"/>
      <c r="K25" s="1"/>
      <c r="L25" s="1"/>
      <c r="M25" s="1"/>
      <c r="N25" s="1"/>
      <c r="O25" s="1"/>
      <c r="P25" s="1"/>
      <c r="Q25" s="1"/>
      <c r="R25" s="1"/>
      <c r="S25" s="1"/>
      <c r="T25" s="1"/>
      <c r="U25" s="1"/>
      <c r="V25" s="1"/>
      <c r="W25" s="1"/>
      <c r="X25" s="1"/>
      <c r="Y25" s="1"/>
      <c r="Z25" s="1"/>
    </row>
    <row r="26" spans="1:26" ht="17.25" customHeight="1">
      <c r="A26" s="1"/>
      <c r="B26" s="348"/>
      <c r="C26" s="349"/>
      <c r="D26" s="350"/>
      <c r="E26" s="349"/>
      <c r="F26" s="1"/>
      <c r="G26" s="1"/>
      <c r="H26" s="1"/>
      <c r="I26" s="1"/>
      <c r="J26" s="1"/>
      <c r="K26" s="1"/>
      <c r="L26" s="1"/>
      <c r="M26" s="1"/>
      <c r="N26" s="1"/>
      <c r="O26" s="1"/>
      <c r="P26" s="1"/>
      <c r="Q26" s="1"/>
      <c r="R26" s="1"/>
      <c r="S26" s="1"/>
      <c r="T26" s="1"/>
      <c r="U26" s="1"/>
      <c r="V26" s="1"/>
      <c r="W26" s="1"/>
      <c r="X26" s="1"/>
      <c r="Y26" s="1"/>
      <c r="Z26" s="1"/>
    </row>
    <row r="27" spans="1:26" ht="17.25" customHeight="1">
      <c r="A27" s="1"/>
      <c r="B27" s="348"/>
      <c r="C27" s="349"/>
      <c r="D27" s="350"/>
      <c r="E27" s="349"/>
      <c r="F27" s="1"/>
      <c r="G27" s="1"/>
      <c r="H27" s="1"/>
      <c r="I27" s="1"/>
      <c r="J27" s="1"/>
      <c r="K27" s="1"/>
      <c r="L27" s="1"/>
      <c r="M27" s="1"/>
      <c r="N27" s="1"/>
      <c r="O27" s="1"/>
      <c r="P27" s="1"/>
      <c r="Q27" s="1"/>
      <c r="R27" s="1"/>
      <c r="S27" s="1"/>
      <c r="T27" s="1"/>
      <c r="U27" s="1"/>
      <c r="V27" s="1"/>
      <c r="W27" s="1"/>
      <c r="X27" s="1"/>
      <c r="Y27" s="1"/>
      <c r="Z27" s="1"/>
    </row>
    <row r="28" spans="1:26" ht="17.25" customHeight="1">
      <c r="A28" s="1"/>
      <c r="B28" s="348"/>
      <c r="C28" s="349"/>
      <c r="D28" s="350"/>
      <c r="E28" s="349"/>
      <c r="F28" s="1"/>
      <c r="G28" s="1"/>
      <c r="H28" s="1"/>
      <c r="I28" s="1"/>
      <c r="J28" s="1"/>
      <c r="K28" s="1"/>
      <c r="L28" s="1"/>
      <c r="M28" s="1"/>
      <c r="N28" s="1"/>
      <c r="O28" s="1"/>
      <c r="P28" s="1"/>
      <c r="Q28" s="1"/>
      <c r="R28" s="1"/>
      <c r="S28" s="1"/>
      <c r="T28" s="1"/>
      <c r="U28" s="1"/>
      <c r="V28" s="1"/>
      <c r="W28" s="1"/>
      <c r="X28" s="1"/>
      <c r="Y28" s="1"/>
      <c r="Z28" s="1"/>
    </row>
    <row r="29" spans="1:26" ht="9" customHeight="1">
      <c r="A29" s="1"/>
      <c r="B29" s="3"/>
      <c r="C29" s="1"/>
      <c r="D29" s="1"/>
      <c r="E29" s="1"/>
      <c r="F29" s="1"/>
      <c r="G29" s="1"/>
      <c r="H29" s="1"/>
      <c r="I29" s="1"/>
      <c r="J29" s="1"/>
      <c r="K29" s="1"/>
      <c r="L29" s="1"/>
      <c r="M29" s="1"/>
      <c r="N29" s="1"/>
      <c r="O29" s="1"/>
      <c r="P29" s="1"/>
      <c r="Q29" s="1"/>
      <c r="R29" s="1"/>
      <c r="S29" s="1"/>
      <c r="T29" s="1"/>
      <c r="U29" s="1"/>
      <c r="V29" s="1"/>
      <c r="W29" s="1"/>
      <c r="X29" s="1"/>
      <c r="Y29" s="1"/>
      <c r="Z29" s="1"/>
    </row>
    <row r="30" spans="1:26" ht="17.25" customHeight="1">
      <c r="A30" s="1"/>
      <c r="B30" s="1" t="s">
        <v>25</v>
      </c>
      <c r="C30" s="1"/>
      <c r="D30" s="1"/>
      <c r="E30" s="1"/>
      <c r="F30" s="1"/>
      <c r="G30" s="1"/>
      <c r="H30" s="1"/>
      <c r="I30" s="1"/>
      <c r="J30" s="1"/>
      <c r="K30" s="1"/>
      <c r="L30" s="1"/>
      <c r="M30" s="1"/>
      <c r="N30" s="1"/>
      <c r="O30" s="1"/>
      <c r="P30" s="1"/>
      <c r="Q30" s="1"/>
      <c r="R30" s="1"/>
      <c r="S30" s="1"/>
      <c r="T30" s="1"/>
      <c r="U30" s="1"/>
      <c r="V30" s="1"/>
      <c r="W30" s="1"/>
      <c r="X30" s="1"/>
      <c r="Y30" s="1"/>
      <c r="Z30" s="1"/>
    </row>
    <row r="31" spans="1:26" ht="17.25" customHeight="1">
      <c r="A31" s="1"/>
      <c r="B31" s="359"/>
      <c r="C31" s="342"/>
      <c r="D31" s="342"/>
      <c r="E31" s="343"/>
      <c r="F31" s="1"/>
      <c r="G31" s="1"/>
      <c r="H31" s="1"/>
      <c r="I31" s="1"/>
      <c r="J31" s="1"/>
      <c r="K31" s="1"/>
      <c r="L31" s="1"/>
      <c r="M31" s="1"/>
      <c r="N31" s="1"/>
      <c r="O31" s="1"/>
      <c r="P31" s="1"/>
      <c r="Q31" s="1"/>
      <c r="R31" s="1"/>
      <c r="S31" s="1"/>
      <c r="T31" s="1"/>
      <c r="U31" s="1"/>
      <c r="V31" s="1"/>
      <c r="W31" s="1"/>
      <c r="X31" s="1"/>
      <c r="Y31" s="1"/>
      <c r="Z31" s="1"/>
    </row>
    <row r="32" spans="1:26" ht="17.25" customHeight="1">
      <c r="A32" s="1"/>
      <c r="B32" s="360"/>
      <c r="C32" s="345"/>
      <c r="D32" s="345"/>
      <c r="E32" s="346"/>
      <c r="F32" s="1"/>
      <c r="G32" s="1"/>
      <c r="H32" s="1"/>
      <c r="I32" s="1"/>
      <c r="J32" s="1"/>
      <c r="K32" s="1"/>
      <c r="L32" s="1"/>
      <c r="M32" s="1"/>
      <c r="N32" s="1"/>
      <c r="O32" s="1"/>
      <c r="P32" s="1"/>
      <c r="Q32" s="1"/>
      <c r="R32" s="1"/>
      <c r="S32" s="1"/>
      <c r="T32" s="1"/>
      <c r="U32" s="1"/>
      <c r="V32" s="1"/>
      <c r="W32" s="1"/>
      <c r="X32" s="1"/>
      <c r="Y32" s="1"/>
      <c r="Z32" s="1"/>
    </row>
    <row r="33" spans="1:26" ht="17.25" customHeight="1">
      <c r="A33" s="1"/>
      <c r="B33" s="360"/>
      <c r="C33" s="345"/>
      <c r="D33" s="345"/>
      <c r="E33" s="346"/>
      <c r="F33" s="1"/>
      <c r="G33" s="1"/>
      <c r="H33" s="1"/>
      <c r="I33" s="1"/>
      <c r="J33" s="1"/>
      <c r="K33" s="1"/>
      <c r="L33" s="1"/>
      <c r="M33" s="1"/>
      <c r="N33" s="1"/>
      <c r="O33" s="1"/>
      <c r="P33" s="1"/>
      <c r="Q33" s="1"/>
      <c r="R33" s="1"/>
      <c r="S33" s="1"/>
      <c r="T33" s="1"/>
      <c r="U33" s="1"/>
      <c r="V33" s="1"/>
      <c r="W33" s="1"/>
      <c r="X33" s="1"/>
      <c r="Y33" s="1"/>
      <c r="Z33" s="1"/>
    </row>
    <row r="34" spans="1:26" ht="17.25" customHeight="1">
      <c r="A34" s="1"/>
      <c r="B34" s="361"/>
      <c r="C34" s="354"/>
      <c r="D34" s="354"/>
      <c r="E34" s="355"/>
      <c r="F34" s="1"/>
      <c r="G34" s="1"/>
      <c r="H34" s="1"/>
      <c r="I34" s="1"/>
      <c r="J34" s="1"/>
      <c r="K34" s="1"/>
      <c r="L34" s="1"/>
      <c r="M34" s="1"/>
      <c r="N34" s="1"/>
      <c r="O34" s="1"/>
      <c r="P34" s="1"/>
      <c r="Q34" s="1"/>
      <c r="R34" s="1"/>
      <c r="S34" s="1"/>
      <c r="T34" s="1"/>
      <c r="U34" s="1"/>
      <c r="V34" s="1"/>
      <c r="W34" s="1"/>
      <c r="X34" s="1"/>
      <c r="Y34" s="1"/>
      <c r="Z34" s="1"/>
    </row>
    <row r="35" spans="1:26" ht="17.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7.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7.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7.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7.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7.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7.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7.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7.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7.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7.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7.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7.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7.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7.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7.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7.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7.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7.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7.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7.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7.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7.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7.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7.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7.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7.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7.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7.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7.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7.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7.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7.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7.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7.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7.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7.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7.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7.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7.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7.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7.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7.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7.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7.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7.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7.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7.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7.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7.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7.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7.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7.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7.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7.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7.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7.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7.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7.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7.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7.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7.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7.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7.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7.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7.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7.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7.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5">
    <mergeCell ref="D25:E25"/>
    <mergeCell ref="D26:E26"/>
    <mergeCell ref="D27:E27"/>
    <mergeCell ref="D28:E28"/>
    <mergeCell ref="B31:E34"/>
    <mergeCell ref="B25:C25"/>
    <mergeCell ref="B26:C26"/>
    <mergeCell ref="B27:C27"/>
    <mergeCell ref="B28:C28"/>
    <mergeCell ref="C12:E12"/>
    <mergeCell ref="D15:E15"/>
    <mergeCell ref="B22:C22"/>
    <mergeCell ref="B15:C15"/>
    <mergeCell ref="B16:C16"/>
    <mergeCell ref="B17:C17"/>
    <mergeCell ref="B18:C18"/>
    <mergeCell ref="B19:C19"/>
    <mergeCell ref="B23:C23"/>
    <mergeCell ref="B24:C24"/>
    <mergeCell ref="D23:E23"/>
    <mergeCell ref="D24:E24"/>
    <mergeCell ref="D16:E16"/>
    <mergeCell ref="D17:E17"/>
    <mergeCell ref="D18:E18"/>
    <mergeCell ref="D19:E19"/>
    <mergeCell ref="D20:E20"/>
    <mergeCell ref="D21:E21"/>
    <mergeCell ref="D22:E22"/>
    <mergeCell ref="B20:C20"/>
    <mergeCell ref="B21:C21"/>
    <mergeCell ref="C7:E7"/>
    <mergeCell ref="C8:E8"/>
    <mergeCell ref="C9:E9"/>
    <mergeCell ref="C10:E10"/>
    <mergeCell ref="C11:E11"/>
  </mergeCells>
  <dataValidations count="1">
    <dataValidation type="list" allowBlank="1" showErrorMessage="1" sqref="C7" xr:uid="{00000000-0002-0000-0000-000000000000}">
      <formula1>"Proceso,Proyecto,Empresa,Negocio,Especializado"</formula1>
    </dataValidation>
  </dataValidations>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E36C09"/>
  </sheetPr>
  <dimension ref="A2:AB1000"/>
  <sheetViews>
    <sheetView workbookViewId="0"/>
  </sheetViews>
  <sheetFormatPr baseColWidth="10" defaultColWidth="14.42578125" defaultRowHeight="15" customHeight="1"/>
  <cols>
    <col min="2" max="2" width="68.7109375" customWidth="1"/>
    <col min="3" max="3" width="24" customWidth="1"/>
    <col min="4" max="5" width="11.42578125" customWidth="1"/>
    <col min="6" max="6" width="17.7109375" customWidth="1"/>
    <col min="7" max="7" width="90.5703125" customWidth="1"/>
    <col min="8" max="8" width="81.28515625" customWidth="1"/>
    <col min="9" max="9" width="50.5703125" customWidth="1"/>
    <col min="10" max="10" width="11.42578125" customWidth="1"/>
    <col min="11" max="11" width="14.28515625" customWidth="1"/>
    <col min="12" max="12" width="15.42578125" customWidth="1"/>
    <col min="13" max="13" width="29.7109375" customWidth="1"/>
    <col min="14" max="16" width="11.42578125" customWidth="1"/>
    <col min="17" max="17" width="46.7109375" customWidth="1"/>
    <col min="18" max="18" width="19.7109375" customWidth="1"/>
    <col min="19" max="21" width="11.42578125" customWidth="1"/>
    <col min="22" max="22" width="26.42578125" customWidth="1"/>
    <col min="23" max="23" width="16.7109375" customWidth="1"/>
    <col min="24" max="24" width="16.42578125" customWidth="1"/>
    <col min="25" max="25" width="13" customWidth="1"/>
    <col min="26" max="26" width="40.28515625" customWidth="1"/>
    <col min="27" max="27" width="39.42578125" customWidth="1"/>
    <col min="28" max="33" width="11.42578125" customWidth="1"/>
  </cols>
  <sheetData>
    <row r="2" spans="1:12" ht="22.5" customHeight="1">
      <c r="B2" s="91" t="s">
        <v>1244</v>
      </c>
      <c r="C2" s="91" t="s">
        <v>1245</v>
      </c>
      <c r="D2" s="243" t="e">
        <f t="array" aca="1" ref="D2" ca="1">XLOOKUP(C2,ListaSeguimiento,Listas!J27:J51," ",0,1)</f>
        <v>#NAME?</v>
      </c>
      <c r="E2" s="243" t="e">
        <f t="array" aca="1" ref="E2" ca="1">XLOOKUP(C2,ListaSeguimiento,Listas!K27:K51," ",0,1)</f>
        <v>#NAME?</v>
      </c>
    </row>
    <row r="4" spans="1:12" ht="51.75" customHeight="1">
      <c r="A4" s="159" t="s">
        <v>1246</v>
      </c>
      <c r="B4" s="159" t="s">
        <v>56</v>
      </c>
      <c r="C4" s="159" t="s">
        <v>1247</v>
      </c>
      <c r="D4" s="159" t="s">
        <v>1248</v>
      </c>
      <c r="E4" s="159" t="s">
        <v>1249</v>
      </c>
      <c r="F4" s="159" t="s">
        <v>1250</v>
      </c>
      <c r="G4" s="159" t="s">
        <v>60</v>
      </c>
      <c r="H4" s="159" t="s">
        <v>61</v>
      </c>
      <c r="I4" s="159" t="s">
        <v>1251</v>
      </c>
      <c r="J4" s="244" t="s">
        <v>1252</v>
      </c>
      <c r="K4" s="244" t="s">
        <v>1253</v>
      </c>
      <c r="L4" s="245"/>
    </row>
    <row r="5" spans="1:12" ht="171.75" customHeight="1">
      <c r="A5" s="246" t="str">
        <f>IFERROR('2.Datos'!B3," ")</f>
        <v>R1_Acu</v>
      </c>
      <c r="B5" s="162" t="str">
        <f>IFERROR(VLOOKUP(A5,'2.Datos'!$B$3:$DV$5,6,FALSE)," ")</f>
        <v>Fuga de cloro en plantas de potabilización.</v>
      </c>
      <c r="C5" s="247" t="str">
        <f>IFERROR(VLOOKUP(A5,'2.Datos'!$B$3:$DV$5,13,FALSE)," ")</f>
        <v>Salud Personas</v>
      </c>
      <c r="D5" s="164" t="str">
        <f ca="1">IFERROR(VLOOKUP(A5,'2.Datos'!$B$3:$DV$5,$D$2-2,FALSE)," ")</f>
        <v xml:space="preserve"> </v>
      </c>
      <c r="E5" s="164" t="str">
        <f ca="1">IFERROR(VLOOKUP(A5,'2.Datos'!$B$3:$DV$5,$D$2-1,FALSE)," ")</f>
        <v xml:space="preserve"> </v>
      </c>
      <c r="F5" s="248" t="str">
        <f ca="1">IFERROR(VLOOKUP(A5,'2.Datos'!$B$3:$DV$5,$D$2,FALSE)," ")</f>
        <v xml:space="preserve"> </v>
      </c>
      <c r="G5" s="199" t="str">
        <f>IFERROR(VLOOKUP(A5,'2.Datos'!$B$3:$DV$5,10,FALSE)," ")</f>
        <v>* Mantenimiento preventivo y predictivo de los equipos eléctricos, mecánicos, hidráulicos, neumáticos y de instrumentación.
* Plan de capacitación y reentrenamiento (Operación y cambio de tambores, uso de elementos de protección personal para cambio de tambores de cloro, primeros auxilios para eventos de fuga de cloro).
* Se tiene ingreso restringido a las instalaciones y la infraestructura.
* Rutina operativa diaria de deteccion y neutralizacion de fugas de cloro.</v>
      </c>
      <c r="H5" s="199" t="str">
        <f>IFERROR(VLOOKUP(A5,'2.Datos'!$B$3:$DV$5,11,FALSE)," ")</f>
        <v>* Se realizan los mantenimientos correctivos por parte del proveedor.
* Se realizar la desinfección con hipoclorito de sodio (NaClO) para no parar la operación.</v>
      </c>
      <c r="I5" s="199" t="str">
        <f>IFERROR(VLOOKUP(A5,'2.Datos'!$B$3:$DV$5,28,FALSE)," ")</f>
        <v>* Elaborar instructivo para el montaje de contenedores de cloro (liquido, gaseoso). 
* Realizar simulacros para eventos de fugas de cloro.
* Incluir como evento en el PEC (Plan de Emergencia y Contingencia).
* Elaborar Plan local de emergencia y evacuación.
* Adquirir Póliza de Responsabilidad Civil Extracontractual.
* Elaborar Instructivo para la atención de fugas de cloro.
* Adquisición de nuevos equipos para la dosificación de cloro gas.</v>
      </c>
      <c r="J5" s="249" t="str">
        <f ca="1">IFERROR(VLOOKUP(A5,'2.Datos'!$HO$3:$MJ$5,Presentación!$E$2,FALSE)," ")</f>
        <v xml:space="preserve"> </v>
      </c>
      <c r="K5" s="250" t="str">
        <f>IFERROR(VLOOKUP(A5,'2.Datos'!$B$3:$DV$5,12,FALSE)," ")</f>
        <v>Alto</v>
      </c>
      <c r="L5" s="250"/>
    </row>
    <row r="6" spans="1:12" ht="83.25" customHeight="1">
      <c r="A6" s="246" t="str">
        <f>IFERROR('2.Datos'!#REF!," ")</f>
        <v xml:space="preserve"> </v>
      </c>
      <c r="B6" s="162" t="str">
        <f>IFERROR(VLOOKUP(A6,'2.Datos'!$B$3:$DV$5,6,FALSE)," ")</f>
        <v xml:space="preserve"> </v>
      </c>
      <c r="C6" s="247" t="str">
        <f>IFERROR(VLOOKUP(A6,'2.Datos'!$B$3:$DV$5,13,FALSE)," ")</f>
        <v xml:space="preserve"> </v>
      </c>
      <c r="D6" s="164" t="str">
        <f ca="1">IFERROR(VLOOKUP(A6,'2.Datos'!$B$3:$DV$5,$D$2-2,FALSE)," ")</f>
        <v xml:space="preserve"> </v>
      </c>
      <c r="E6" s="164" t="str">
        <f ca="1">IFERROR(VLOOKUP(A6,'2.Datos'!$B$3:$DV$5,$D$2-1,FALSE)," ")</f>
        <v xml:space="preserve"> </v>
      </c>
      <c r="F6" s="248" t="str">
        <f>IFERROR(VLOOKUP(A6,'2.Datos'!$B$3:$DV$5,$D$2,FALSE)," ")</f>
        <v xml:space="preserve"> </v>
      </c>
      <c r="G6" s="199" t="str">
        <f>IFERROR(VLOOKUP(A6,'2.Datos'!$B$3:$DV$5,10,FALSE)," ")</f>
        <v xml:space="preserve"> </v>
      </c>
      <c r="H6" s="199" t="str">
        <f>IFERROR(VLOOKUP(A6,'2.Datos'!$B$3:$DV$5,11,FALSE)," ")</f>
        <v xml:space="preserve"> </v>
      </c>
      <c r="I6" s="199" t="str">
        <f>IFERROR(VLOOKUP(A6,'2.Datos'!$B$3:$DV$5,28,FALSE)," ")</f>
        <v xml:space="preserve"> </v>
      </c>
      <c r="J6" s="249" t="str">
        <f>IFERROR(VLOOKUP(A6,'2.Datos'!$HO$3:$MJ$5,Presentación!$E$2,FALSE)," ")</f>
        <v xml:space="preserve"> </v>
      </c>
      <c r="K6" s="250" t="str">
        <f>IFERROR(VLOOKUP(A6,'2.Datos'!$B$3:$DV$5,12,FALSE)," ")</f>
        <v xml:space="preserve"> </v>
      </c>
      <c r="L6" s="250"/>
    </row>
    <row r="7" spans="1:12" ht="65.25" customHeight="1">
      <c r="A7" s="246" t="str">
        <f>IFERROR('2.Datos'!#REF!," ")</f>
        <v xml:space="preserve"> </v>
      </c>
      <c r="B7" s="162" t="str">
        <f>IFERROR(VLOOKUP(A7,'2.Datos'!$B$3:$DV$5,6,FALSE)," ")</f>
        <v xml:space="preserve"> </v>
      </c>
      <c r="C7" s="247" t="str">
        <f>IFERROR(VLOOKUP(A7,'2.Datos'!$B$3:$DV$5,13,FALSE)," ")</f>
        <v xml:space="preserve"> </v>
      </c>
      <c r="D7" s="164" t="str">
        <f ca="1">IFERROR(VLOOKUP(A7,'2.Datos'!$B$3:$DV$5,$D$2-2,FALSE)," ")</f>
        <v xml:space="preserve"> </v>
      </c>
      <c r="E7" s="164" t="str">
        <f ca="1">IFERROR(VLOOKUP(A7,'2.Datos'!$B$3:$DV$5,$D$2-1,FALSE)," ")</f>
        <v xml:space="preserve"> </v>
      </c>
      <c r="F7" s="248" t="str">
        <f>IFERROR(VLOOKUP(A7,'2.Datos'!$B$3:$DV$5,$D$2,FALSE)," ")</f>
        <v xml:space="preserve"> </v>
      </c>
      <c r="G7" s="199" t="str">
        <f>IFERROR(VLOOKUP(A7,'2.Datos'!$B$3:$DV$5,10,FALSE)," ")</f>
        <v xml:space="preserve"> </v>
      </c>
      <c r="H7" s="199" t="str">
        <f>IFERROR(VLOOKUP(A7,'2.Datos'!$B$3:$DV$5,11,FALSE)," ")</f>
        <v xml:space="preserve"> </v>
      </c>
      <c r="I7" s="199" t="str">
        <f>IFERROR(VLOOKUP(A7,'2.Datos'!$B$3:$DV$5,28,FALSE)," ")</f>
        <v xml:space="preserve"> </v>
      </c>
      <c r="J7" s="249" t="str">
        <f>IFERROR(VLOOKUP(A7,'2.Datos'!$HO$3:$MJ$5,Presentación!$E$2,FALSE)," ")</f>
        <v xml:space="preserve"> </v>
      </c>
      <c r="K7" s="250" t="str">
        <f>IFERROR(VLOOKUP(A7,'2.Datos'!$B$3:$DV$5,12,FALSE)," ")</f>
        <v xml:space="preserve"> </v>
      </c>
      <c r="L7" s="250"/>
    </row>
    <row r="8" spans="1:12" ht="66" customHeight="1">
      <c r="A8" s="246" t="str">
        <f>IFERROR('2.Datos'!#REF!," ")</f>
        <v xml:space="preserve"> </v>
      </c>
      <c r="B8" s="162" t="str">
        <f>IFERROR(VLOOKUP(A8,'2.Datos'!$B$3:$DV$5,6,FALSE)," ")</f>
        <v xml:space="preserve"> </v>
      </c>
      <c r="C8" s="247" t="str">
        <f>IFERROR(VLOOKUP(A8,'2.Datos'!$B$3:$DV$5,13,FALSE)," ")</f>
        <v xml:space="preserve"> </v>
      </c>
      <c r="D8" s="164" t="str">
        <f ca="1">IFERROR(VLOOKUP(A8,'2.Datos'!$B$3:$DV$5,$D$2-2,FALSE)," ")</f>
        <v xml:space="preserve"> </v>
      </c>
      <c r="E8" s="164" t="str">
        <f ca="1">IFERROR(VLOOKUP(A8,'2.Datos'!$B$3:$DV$5,$D$2-1,FALSE)," ")</f>
        <v xml:space="preserve"> </v>
      </c>
      <c r="F8" s="248" t="str">
        <f>IFERROR(VLOOKUP(A8,'2.Datos'!$B$3:$DV$5,$D$2,FALSE)," ")</f>
        <v xml:space="preserve"> </v>
      </c>
      <c r="G8" s="199" t="str">
        <f>IFERROR(VLOOKUP(A8,'2.Datos'!$B$3:$DV$5,10,FALSE)," ")</f>
        <v xml:space="preserve"> </v>
      </c>
      <c r="H8" s="199" t="str">
        <f>IFERROR(VLOOKUP(A8,'2.Datos'!$B$3:$DV$5,11,FALSE)," ")</f>
        <v xml:space="preserve"> </v>
      </c>
      <c r="I8" s="199" t="str">
        <f>IFERROR(VLOOKUP(A8,'2.Datos'!$B$3:$DV$5,28,FALSE)," ")</f>
        <v xml:space="preserve"> </v>
      </c>
      <c r="J8" s="249" t="str">
        <f>IFERROR(VLOOKUP(A8,'2.Datos'!$HO$3:$MJ$5,Presentación!$E$2,FALSE)," ")</f>
        <v xml:space="preserve"> </v>
      </c>
      <c r="K8" s="250" t="str">
        <f>IFERROR(VLOOKUP(A8,'2.Datos'!$B$3:$DV$5,12,FALSE)," ")</f>
        <v xml:space="preserve"> </v>
      </c>
      <c r="L8" s="250"/>
    </row>
    <row r="9" spans="1:12" ht="48.75" customHeight="1">
      <c r="A9" s="246" t="str">
        <f>IFERROR('2.Datos'!#REF!," ")</f>
        <v xml:space="preserve"> </v>
      </c>
      <c r="B9" s="162" t="str">
        <f>IFERROR(VLOOKUP(A9,'2.Datos'!$B$3:$DV$5,6,FALSE)," ")</f>
        <v xml:space="preserve"> </v>
      </c>
      <c r="C9" s="247" t="str">
        <f>IFERROR(VLOOKUP(A9,'2.Datos'!$B$3:$DV$5,13,FALSE)," ")</f>
        <v xml:space="preserve"> </v>
      </c>
      <c r="D9" s="164" t="str">
        <f ca="1">IFERROR(VLOOKUP(A9,'2.Datos'!$B$3:$DV$5,$D$2-2,FALSE)," ")</f>
        <v xml:space="preserve"> </v>
      </c>
      <c r="E9" s="164" t="str">
        <f ca="1">IFERROR(VLOOKUP(A9,'2.Datos'!$B$3:$DV$5,$D$2-1,FALSE)," ")</f>
        <v xml:space="preserve"> </v>
      </c>
      <c r="F9" s="248" t="str">
        <f>IFERROR(VLOOKUP(A9,'2.Datos'!$B$3:$DV$5,$D$2,FALSE)," ")</f>
        <v xml:space="preserve"> </v>
      </c>
      <c r="G9" s="199" t="str">
        <f>IFERROR(VLOOKUP(A9,'2.Datos'!$B$3:$DV$5,10,FALSE)," ")</f>
        <v xml:space="preserve"> </v>
      </c>
      <c r="H9" s="199" t="str">
        <f>IFERROR(VLOOKUP(A9,'2.Datos'!$B$3:$DV$5,11,FALSE)," ")</f>
        <v xml:space="preserve"> </v>
      </c>
      <c r="I9" s="199" t="str">
        <f>IFERROR(VLOOKUP(A9,'2.Datos'!$B$3:$DV$5,28,FALSE)," ")</f>
        <v xml:space="preserve"> </v>
      </c>
      <c r="J9" s="249" t="str">
        <f>IFERROR(VLOOKUP(A9,'2.Datos'!$HO$3:$MJ$5,Presentación!$E$2,FALSE)," ")</f>
        <v xml:space="preserve"> </v>
      </c>
      <c r="K9" s="250" t="str">
        <f>IFERROR(VLOOKUP(A9,'2.Datos'!$B$3:$DV$5,12,FALSE)," ")</f>
        <v xml:space="preserve"> </v>
      </c>
      <c r="L9" s="250"/>
    </row>
    <row r="10" spans="1:12" ht="57.75" customHeight="1">
      <c r="A10" s="246" t="str">
        <f>IFERROR('2.Datos'!B4," ")</f>
        <v>R2_Acu</v>
      </c>
      <c r="B10" s="162" t="str">
        <f>IFERROR(VLOOKUP(A10,'2.Datos'!$B$3:$DV$5,6,FALSE)," ")</f>
        <v>Deterioro de la calidad del agua en la fuente captada por encima de umbrales requeridos para la potabilización.</v>
      </c>
      <c r="C10" s="247" t="str">
        <f>IFERROR(VLOOKUP(A10,'2.Datos'!$B$3:$DV$5,13,FALSE)," ")</f>
        <v>Calidad</v>
      </c>
      <c r="D10" s="164" t="str">
        <f ca="1">IFERROR(VLOOKUP(A10,'2.Datos'!$B$3:$DV$5,$D$2-2,FALSE)," ")</f>
        <v xml:space="preserve"> </v>
      </c>
      <c r="E10" s="164" t="str">
        <f ca="1">IFERROR(VLOOKUP(A10,'2.Datos'!$B$3:$DV$5,$D$2-1,FALSE)," ")</f>
        <v xml:space="preserve"> </v>
      </c>
      <c r="F10" s="248" t="str">
        <f ca="1">IFERROR(VLOOKUP(A10,'2.Datos'!$B$3:$DV$5,$D$2,FALSE)," ")</f>
        <v xml:space="preserve"> </v>
      </c>
      <c r="G10" s="199" t="str">
        <f>IFERROR(VLOOKUP(A10,'2.Datos'!$B$3:$DV$5,10,FALSE)," ")</f>
        <v>* Monitoreo de calidad de fuentes abastecedoras (quebradas y embalses) y supervision ambiental en las cuencas.
* Monitoreo de parámetros fisicoquímicos  en la matriz de agua natural, establecidos en la normatividad colombiana vigente.
* Revisión anual del estado de las fuentes. (SUI)
* Se cuenta con acto administrativo de concesión de fuentes superficiales y subterraneas en el cual se contempla el seguimiento y control que se debe realizar a las fuentes.</v>
      </c>
      <c r="H10" s="199" t="str">
        <f>IFERROR(VLOOKUP(A10,'2.Datos'!$B$3:$DV$5,11,FALSE)," ")</f>
        <v>* Notificación a la autoridad ambiental de la posible afectación de la fuente hídrica.
* Activación del PEC.</v>
      </c>
      <c r="I10" s="199" t="str">
        <f>IFERROR(VLOOKUP(A10,'2.Datos'!$B$3:$DV$5,28,FALSE)," ")</f>
        <v>* Mesas de trabajo con autoridades ambientales, alcaldia, entidades presentes en el municipio para la sensibilización y control de los vertimientos y/o infiltraciones a las fuentes de captación.
* Articulación con las autoridades ambientales para llevar a cabo campañas y estrategias de sensibilización con la comunidad aledaña al embalse</v>
      </c>
      <c r="J10" s="249" t="str">
        <f ca="1">IFERROR(VLOOKUP(A10,'2.Datos'!$HO$3:$MJ$5,Presentación!$E$2,FALSE)," ")</f>
        <v xml:space="preserve"> </v>
      </c>
      <c r="K10" s="250" t="str">
        <f>IFERROR(VLOOKUP(A10,'2.Datos'!$B$3:$DV$5,12,FALSE)," ")</f>
        <v>Alto</v>
      </c>
      <c r="L10" s="250"/>
    </row>
    <row r="11" spans="1:12" ht="51" customHeight="1">
      <c r="A11" s="246" t="str">
        <f>IFERROR('2.Datos'!B5," ")</f>
        <v>R3_Acu</v>
      </c>
      <c r="B11" s="162" t="str">
        <f>IFERROR(VLOOKUP(A11,'2.Datos'!$B$3:$DV$5,6,FALSE)," ")</f>
        <v>Disminución de la cantidad del agua potable entregada al sistema de distribución.</v>
      </c>
      <c r="C11" s="247" t="str">
        <f>IFERROR(VLOOKUP(A11,'2.Datos'!$B$3:$DV$5,13,FALSE)," ")</f>
        <v>Calidad</v>
      </c>
      <c r="D11" s="164" t="str">
        <f ca="1">IFERROR(VLOOKUP(A11,'2.Datos'!$B$3:$DV$5,$D$2-2,FALSE)," ")</f>
        <v xml:space="preserve"> </v>
      </c>
      <c r="E11" s="164" t="str">
        <f ca="1">IFERROR(VLOOKUP(A11,'2.Datos'!$B$3:$DV$5,$D$2-1,FALSE)," ")</f>
        <v xml:space="preserve"> </v>
      </c>
      <c r="F11" s="248" t="str">
        <f ca="1">IFERROR(VLOOKUP(A11,'2.Datos'!$B$3:$DV$5,$D$2,FALSE)," ")</f>
        <v xml:space="preserve"> </v>
      </c>
      <c r="G11" s="199" t="str">
        <f>IFERROR(VLOOKUP(A11,'2.Datos'!$B$3:$DV$5,10,FALSE)," ")</f>
        <v>* Control parcial de ingreso a las instalaciones y de acceso a infraestructura.
* Supervisión en las plantas de las variables de caudal y presión de entrada y salida, así como las señales de calidad del agua.
* Plan de mantenimiento preventivo de plantas, desarenadores, captaciones y depositos.
* Adquisición de materiales y equipos apropiados (calidad, durabilidad, compatibilidad) para uso en sistemas de cloro y sustancias peligrosas y/o explosivas).
* Inventario de insumos en almacenamiento local de las PTAP y generación de alertas por bajo nivel de existencia.
* Monitoreo de algunos contaminantes en la matriz de agua natural tratada, establecidos en la normatividad colombiana vigente.
* Medición de parámetros de calidad del agua a la salida de la planta.
* Revisión diario de las tuberías de aducción para la detección de posibles fugas.</v>
      </c>
      <c r="H11" s="199" t="str">
        <f>IFERROR(VLOOKUP(A11,'2.Datos'!$B$3:$DV$5,11,FALSE)," ")</f>
        <v>* Planes de Contingencia.
* Sistema contra incendios en algunas plantas y sistemas de detección en otras (red de hidrantes y extintores).
* Mantenimiento correctivo (incluye lavado de infraestructura de Captación  y Potabilización).
* El operador de planta da la alarma a Operación cuando se disminuye el agua a entregar
* Control de abastecimiento a comunidades de agua cruda.
* Corrección de fugas sobre líneas de aducción.
* Sistema alternativo de generación de energía.</v>
      </c>
      <c r="I11" s="199" t="str">
        <f>IFERROR(VLOOKUP(A11,'2.Datos'!$B$3:$DV$5,28,FALSE)," ")</f>
        <v>* Plan de reposición de tramos afectados en la línea de aducción.
* Reposición de valvulas en las plantas de tratamiento.
* Instalación de sistema de recirculación en las PTAP´s.
* Optimización de las unidades de tratamiento en las plantas.
* Plan para recuperación de los acuíferos.
* Ingreso de fuente de abastecimiento adicional con la infraestructura suficiente para suplir la demanda total de la ciudad.
* Proyecto agua en bloque.
* Proyecto Planta Desalinizadora de RO600</v>
      </c>
      <c r="J11" s="249" t="str">
        <f ca="1">IFERROR(VLOOKUP(A11,'2.Datos'!$HO$3:$MJ$5,Presentación!$E$2,FALSE)," ")</f>
        <v xml:space="preserve"> </v>
      </c>
      <c r="K11" s="250" t="str">
        <f>IFERROR(VLOOKUP(A11,'2.Datos'!$B$3:$DV$5,12,FALSE)," ")</f>
        <v>Bajo</v>
      </c>
      <c r="L11" s="250"/>
    </row>
    <row r="12" spans="1:12" ht="45.75" customHeight="1">
      <c r="A12" s="246" t="str">
        <f>IFERROR('2.Datos'!#REF!," ")</f>
        <v xml:space="preserve"> </v>
      </c>
      <c r="B12" s="162" t="str">
        <f>IFERROR(VLOOKUP(A12,'2.Datos'!$B$3:$DV$5,6,FALSE)," ")</f>
        <v xml:space="preserve"> </v>
      </c>
      <c r="C12" s="247" t="str">
        <f>IFERROR(VLOOKUP(A12,'2.Datos'!$B$3:$DV$5,13,FALSE)," ")</f>
        <v xml:space="preserve"> </v>
      </c>
      <c r="D12" s="164" t="str">
        <f ca="1">IFERROR(VLOOKUP(A12,'2.Datos'!$B$3:$DV$5,$D$2-2,FALSE)," ")</f>
        <v xml:space="preserve"> </v>
      </c>
      <c r="E12" s="164" t="str">
        <f ca="1">IFERROR(VLOOKUP(A12,'2.Datos'!$B$3:$DV$5,$D$2-1,FALSE)," ")</f>
        <v xml:space="preserve"> </v>
      </c>
      <c r="F12" s="248" t="str">
        <f>IFERROR(VLOOKUP(A12,'2.Datos'!$B$3:$DV$5,$D$2,FALSE)," ")</f>
        <v xml:space="preserve"> </v>
      </c>
      <c r="G12" s="199" t="str">
        <f>IFERROR(VLOOKUP(A12,'2.Datos'!$B$3:$DV$5,10,FALSE)," ")</f>
        <v xml:space="preserve"> </v>
      </c>
      <c r="H12" s="199" t="str">
        <f>IFERROR(VLOOKUP(A12,'2.Datos'!$B$3:$DV$5,11,FALSE)," ")</f>
        <v xml:space="preserve"> </v>
      </c>
      <c r="I12" s="199" t="str">
        <f>IFERROR(VLOOKUP(A12,'2.Datos'!$B$3:$DV$5,28,FALSE)," ")</f>
        <v xml:space="preserve"> </v>
      </c>
      <c r="J12" s="249" t="str">
        <f>IFERROR(VLOOKUP(A12,'2.Datos'!$HO$3:$MJ$5,Presentación!$E$2,FALSE)," ")</f>
        <v xml:space="preserve"> </v>
      </c>
      <c r="K12" s="250" t="str">
        <f>IFERROR(VLOOKUP(A12,'2.Datos'!$B$3:$DV$5,12,FALSE)," ")</f>
        <v xml:space="preserve"> </v>
      </c>
      <c r="L12" s="250"/>
    </row>
    <row r="13" spans="1:12" ht="65.25" customHeight="1">
      <c r="A13" s="246" t="str">
        <f>IFERROR('2.Datos'!#REF!," ")</f>
        <v xml:space="preserve"> </v>
      </c>
      <c r="B13" s="162" t="str">
        <f>IFERROR(VLOOKUP(A13,'2.Datos'!$B$3:$DV$5,6,FALSE)," ")</f>
        <v xml:space="preserve"> </v>
      </c>
      <c r="C13" s="247" t="str">
        <f>IFERROR(VLOOKUP(A13,'2.Datos'!$B$3:$DV$5,13,FALSE)," ")</f>
        <v xml:space="preserve"> </v>
      </c>
      <c r="D13" s="164" t="str">
        <f ca="1">IFERROR(VLOOKUP(A13,'2.Datos'!$B$3:$DV$5,$D$2-2,FALSE)," ")</f>
        <v xml:space="preserve"> </v>
      </c>
      <c r="E13" s="164" t="str">
        <f ca="1">IFERROR(VLOOKUP(A13,'2.Datos'!$B$3:$DV$5,$D$2-1,FALSE)," ")</f>
        <v xml:space="preserve"> </v>
      </c>
      <c r="F13" s="248" t="str">
        <f>IFERROR(VLOOKUP(A13,'2.Datos'!$B$3:$DV$5,$D$2,FALSE)," ")</f>
        <v xml:space="preserve"> </v>
      </c>
      <c r="G13" s="199" t="str">
        <f>IFERROR(VLOOKUP(A13,'2.Datos'!$B$3:$DV$5,10,FALSE)," ")</f>
        <v xml:space="preserve"> </v>
      </c>
      <c r="H13" s="199" t="str">
        <f>IFERROR(VLOOKUP(A13,'2.Datos'!$B$3:$DV$5,11,FALSE)," ")</f>
        <v xml:space="preserve"> </v>
      </c>
      <c r="I13" s="199" t="str">
        <f>IFERROR(VLOOKUP(A13,'2.Datos'!$B$3:$DV$5,28,FALSE)," ")</f>
        <v xml:space="preserve"> </v>
      </c>
      <c r="J13" s="249" t="str">
        <f>IFERROR(VLOOKUP(A13,'2.Datos'!$HO$3:$MJ$5,Presentación!$E$2,FALSE)," ")</f>
        <v xml:space="preserve"> </v>
      </c>
      <c r="K13" s="250" t="str">
        <f>IFERROR(VLOOKUP(A13,'2.Datos'!$B$3:$DV$5,12,FALSE)," ")</f>
        <v xml:space="preserve"> </v>
      </c>
      <c r="L13" s="250"/>
    </row>
    <row r="14" spans="1:12" ht="42.75" customHeight="1">
      <c r="A14" s="246" t="str">
        <f>IFERROR('2.Datos'!#REF!," ")</f>
        <v xml:space="preserve"> </v>
      </c>
      <c r="B14" s="162" t="str">
        <f>IFERROR(VLOOKUP(A14,'2.Datos'!$B$3:$DV$5,6,FALSE)," ")</f>
        <v xml:space="preserve"> </v>
      </c>
      <c r="C14" s="247" t="str">
        <f>IFERROR(VLOOKUP(A14,'2.Datos'!$B$3:$DV$5,13,FALSE)," ")</f>
        <v xml:space="preserve"> </v>
      </c>
      <c r="D14" s="164" t="str">
        <f ca="1">IFERROR(VLOOKUP(A14,'2.Datos'!$B$3:$DV$5,$D$2-2,FALSE)," ")</f>
        <v xml:space="preserve"> </v>
      </c>
      <c r="E14" s="164" t="str">
        <f ca="1">IFERROR(VLOOKUP(A14,'2.Datos'!$B$3:$DV$5,$D$2-1,FALSE)," ")</f>
        <v xml:space="preserve"> </v>
      </c>
      <c r="F14" s="248" t="str">
        <f>IFERROR(VLOOKUP(A14,'2.Datos'!$B$3:$DV$5,$D$2,FALSE)," ")</f>
        <v xml:space="preserve"> </v>
      </c>
      <c r="G14" s="199" t="str">
        <f>IFERROR(VLOOKUP(A14,'2.Datos'!$B$3:$DV$5,10,FALSE)," ")</f>
        <v xml:space="preserve"> </v>
      </c>
      <c r="H14" s="199" t="str">
        <f>IFERROR(VLOOKUP(A14,'2.Datos'!$B$3:$DV$5,11,FALSE)," ")</f>
        <v xml:space="preserve"> </v>
      </c>
      <c r="I14" s="199" t="str">
        <f>IFERROR(VLOOKUP(A14,'2.Datos'!$B$3:$DV$5,28,FALSE)," ")</f>
        <v xml:space="preserve"> </v>
      </c>
      <c r="J14" s="249" t="str">
        <f>IFERROR(VLOOKUP(A14,'2.Datos'!$HO$3:$MJ$5,Presentación!$E$2,FALSE)," ")</f>
        <v xml:space="preserve"> </v>
      </c>
      <c r="K14" s="250" t="str">
        <f>IFERROR(VLOOKUP(A14,'2.Datos'!$B$3:$DV$5,12,FALSE)," ")</f>
        <v xml:space="preserve"> </v>
      </c>
      <c r="L14" s="250"/>
    </row>
    <row r="15" spans="1:12" ht="49.5" customHeight="1">
      <c r="A15" s="246" t="str">
        <f>IFERROR('2.Datos'!#REF!," ")</f>
        <v xml:space="preserve"> </v>
      </c>
      <c r="B15" s="162" t="str">
        <f>IFERROR(VLOOKUP(A15,'2.Datos'!$B$3:$DV$5,6,FALSE)," ")</f>
        <v xml:space="preserve"> </v>
      </c>
      <c r="C15" s="247" t="str">
        <f>IFERROR(VLOOKUP(A15,'2.Datos'!$B$3:$DV$5,13,FALSE)," ")</f>
        <v xml:space="preserve"> </v>
      </c>
      <c r="D15" s="164" t="str">
        <f ca="1">IFERROR(VLOOKUP(A15,'2.Datos'!$B$3:$DV$5,$D$2-2,FALSE)," ")</f>
        <v xml:space="preserve"> </v>
      </c>
      <c r="E15" s="164" t="str">
        <f ca="1">IFERROR(VLOOKUP(A15,'2.Datos'!$B$3:$DV$5,$D$2-1,FALSE)," ")</f>
        <v xml:space="preserve"> </v>
      </c>
      <c r="F15" s="248" t="str">
        <f>IFERROR(VLOOKUP(A15,'2.Datos'!$B$3:$DV$5,$D$2,FALSE)," ")</f>
        <v xml:space="preserve"> </v>
      </c>
      <c r="G15" s="199" t="str">
        <f>IFERROR(VLOOKUP(A15,'2.Datos'!$B$3:$DV$5,10,FALSE)," ")</f>
        <v xml:space="preserve"> </v>
      </c>
      <c r="H15" s="199" t="str">
        <f>IFERROR(VLOOKUP(A15,'2.Datos'!$B$3:$DV$5,11,FALSE)," ")</f>
        <v xml:space="preserve"> </v>
      </c>
      <c r="I15" s="199" t="str">
        <f>IFERROR(VLOOKUP(A15,'2.Datos'!$B$3:$DV$5,28,FALSE)," ")</f>
        <v xml:space="preserve"> </v>
      </c>
      <c r="J15" s="249" t="str">
        <f>IFERROR(VLOOKUP(A15,'2.Datos'!$HO$3:$MJ$5,Presentación!$E$2,FALSE)," ")</f>
        <v xml:space="preserve"> </v>
      </c>
      <c r="K15" s="250" t="str">
        <f>IFERROR(VLOOKUP(A15,'2.Datos'!$B$3:$DV$5,12,FALSE)," ")</f>
        <v xml:space="preserve"> </v>
      </c>
      <c r="L15" s="250"/>
    </row>
    <row r="16" spans="1:12" ht="49.5" customHeight="1">
      <c r="A16" s="246" t="str">
        <f>IFERROR('2.Datos'!#REF!," ")</f>
        <v xml:space="preserve"> </v>
      </c>
      <c r="B16" s="162" t="str">
        <f>IFERROR(VLOOKUP(A16,'2.Datos'!$B$3:$DV$5,6,FALSE)," ")</f>
        <v xml:space="preserve"> </v>
      </c>
      <c r="C16" s="247" t="str">
        <f>IFERROR(VLOOKUP(A16,'2.Datos'!$B$3:$DV$5,13,FALSE)," ")</f>
        <v xml:space="preserve"> </v>
      </c>
      <c r="D16" s="164" t="str">
        <f ca="1">IFERROR(VLOOKUP(A16,'2.Datos'!$B$3:$DV$5,$D$2-2,FALSE)," ")</f>
        <v xml:space="preserve"> </v>
      </c>
      <c r="E16" s="164" t="str">
        <f ca="1">IFERROR(VLOOKUP(A16,'2.Datos'!$B$3:$DV$5,$D$2-1,FALSE)," ")</f>
        <v xml:space="preserve"> </v>
      </c>
      <c r="F16" s="248" t="str">
        <f>IFERROR(VLOOKUP(A16,'2.Datos'!$B$3:$DV$5,$D$2,FALSE)," ")</f>
        <v xml:space="preserve"> </v>
      </c>
      <c r="G16" s="199" t="str">
        <f>IFERROR(VLOOKUP(A16,'2.Datos'!$B$3:$DV$5,10,FALSE)," ")</f>
        <v xml:space="preserve"> </v>
      </c>
      <c r="H16" s="199" t="str">
        <f>IFERROR(VLOOKUP(A16,'2.Datos'!$B$3:$DV$5,11,FALSE)," ")</f>
        <v xml:space="preserve"> </v>
      </c>
      <c r="I16" s="199" t="str">
        <f>IFERROR(VLOOKUP(A16,'2.Datos'!$B$3:$DV$5,28,FALSE)," ")</f>
        <v xml:space="preserve"> </v>
      </c>
      <c r="J16" s="249" t="str">
        <f>IFERROR(VLOOKUP(A16,'2.Datos'!$HO$3:$MJ$5,Presentación!$E$2,FALSE)," ")</f>
        <v xml:space="preserve"> </v>
      </c>
      <c r="K16" s="250" t="str">
        <f>IFERROR(VLOOKUP(A16,'2.Datos'!$B$3:$DV$5,12,FALSE)," ")</f>
        <v xml:space="preserve"> </v>
      </c>
      <c r="L16" s="250"/>
    </row>
    <row r="17" spans="1:24" ht="54.75" customHeight="1">
      <c r="A17" s="246" t="str">
        <f>IFERROR('2.Datos'!#REF!," ")</f>
        <v xml:space="preserve"> </v>
      </c>
      <c r="B17" s="162" t="str">
        <f>IFERROR(VLOOKUP(A17,'2.Datos'!$B$3:$DV$5,6,FALSE)," ")</f>
        <v xml:space="preserve"> </v>
      </c>
      <c r="C17" s="247" t="str">
        <f>IFERROR(VLOOKUP(A17,'2.Datos'!$B$3:$DV$5,13,FALSE)," ")</f>
        <v xml:space="preserve"> </v>
      </c>
      <c r="D17" s="164" t="str">
        <f ca="1">IFERROR(VLOOKUP(A17,'2.Datos'!$B$3:$DV$5,$D$2-2,FALSE)," ")</f>
        <v xml:space="preserve"> </v>
      </c>
      <c r="E17" s="164" t="str">
        <f ca="1">IFERROR(VLOOKUP(A17,'2.Datos'!$B$3:$DV$5,$D$2-1,FALSE)," ")</f>
        <v xml:space="preserve"> </v>
      </c>
      <c r="F17" s="248" t="str">
        <f>IFERROR(VLOOKUP(A17,'2.Datos'!$B$3:$DV$5,$D$2,FALSE)," ")</f>
        <v xml:space="preserve"> </v>
      </c>
      <c r="G17" s="199" t="str">
        <f>IFERROR(VLOOKUP(A17,'2.Datos'!$B$3:$DV$5,10,FALSE)," ")</f>
        <v xml:space="preserve"> </v>
      </c>
      <c r="H17" s="199" t="str">
        <f>IFERROR(VLOOKUP(A17,'2.Datos'!$B$3:$DV$5,11,FALSE)," ")</f>
        <v xml:space="preserve"> </v>
      </c>
      <c r="I17" s="199" t="str">
        <f>IFERROR(VLOOKUP(A17,'2.Datos'!$B$3:$DV$5,28,FALSE)," ")</f>
        <v xml:space="preserve"> </v>
      </c>
      <c r="J17" s="249" t="str">
        <f>IFERROR(VLOOKUP(A17,'2.Datos'!$HO$3:$MJ$5,Presentación!$E$2,FALSE)," ")</f>
        <v xml:space="preserve"> </v>
      </c>
      <c r="K17" s="250" t="str">
        <f>IFERROR(VLOOKUP(A17,'2.Datos'!$B$3:$DV$5,12,FALSE)," ")</f>
        <v xml:space="preserve"> </v>
      </c>
      <c r="L17" s="250"/>
    </row>
    <row r="18" spans="1:24" ht="45.75" customHeight="1">
      <c r="A18" s="246" t="str">
        <f>IFERROR('2.Datos'!#REF!," ")</f>
        <v xml:space="preserve"> </v>
      </c>
      <c r="B18" s="162" t="str">
        <f>IFERROR(VLOOKUP(A18,'2.Datos'!$B$3:$DV$5,6,FALSE)," ")</f>
        <v xml:space="preserve"> </v>
      </c>
      <c r="C18" s="247" t="str">
        <f>IFERROR(VLOOKUP(A18,'2.Datos'!$B$3:$DV$5,13,FALSE)," ")</f>
        <v xml:space="preserve"> </v>
      </c>
      <c r="D18" s="164" t="str">
        <f ca="1">IFERROR(VLOOKUP(A18,'2.Datos'!$B$3:$DV$5,$D$2-2,FALSE)," ")</f>
        <v xml:space="preserve"> </v>
      </c>
      <c r="E18" s="164" t="str">
        <f ca="1">IFERROR(VLOOKUP(A18,'2.Datos'!$B$3:$DV$5,$D$2-1,FALSE)," ")</f>
        <v xml:space="preserve"> </v>
      </c>
      <c r="F18" s="248" t="str">
        <f>IFERROR(VLOOKUP(A18,'2.Datos'!$B$3:$DV$5,$D$2,FALSE)," ")</f>
        <v xml:space="preserve"> </v>
      </c>
      <c r="G18" s="199" t="str">
        <f>IFERROR(VLOOKUP(A18,'2.Datos'!$B$3:$DV$5,10,FALSE)," ")</f>
        <v xml:space="preserve"> </v>
      </c>
      <c r="H18" s="199" t="str">
        <f>IFERROR(VLOOKUP(A18,'2.Datos'!$B$3:$DV$5,11,FALSE)," ")</f>
        <v xml:space="preserve"> </v>
      </c>
      <c r="I18" s="199" t="str">
        <f>IFERROR(VLOOKUP(A18,'2.Datos'!$B$3:$DV$5,28,FALSE)," ")</f>
        <v xml:space="preserve"> </v>
      </c>
      <c r="J18" s="249" t="str">
        <f>IFERROR(VLOOKUP(A18,'2.Datos'!$HO$3:$MJ$5,Presentación!$E$2,FALSE)," ")</f>
        <v xml:space="preserve"> </v>
      </c>
      <c r="K18" s="250" t="str">
        <f>IFERROR(VLOOKUP(A18,'2.Datos'!$B$3:$DV$5,12,FALSE)," ")</f>
        <v xml:space="preserve"> </v>
      </c>
      <c r="L18" s="250"/>
    </row>
    <row r="19" spans="1:24" ht="45.75" customHeight="1">
      <c r="A19" s="246" t="str">
        <f>IFERROR('2.Datos'!#REF!," ")</f>
        <v xml:space="preserve"> </v>
      </c>
      <c r="B19" s="162" t="str">
        <f>IFERROR(VLOOKUP(A19,'2.Datos'!$B$3:$DV$5,6,FALSE)," ")</f>
        <v xml:space="preserve"> </v>
      </c>
      <c r="C19" s="247" t="str">
        <f>IFERROR(VLOOKUP(A19,'2.Datos'!$B$3:$DV$5,13,FALSE)," ")</f>
        <v xml:space="preserve"> </v>
      </c>
      <c r="D19" s="164" t="str">
        <f ca="1">IFERROR(VLOOKUP(A19,'2.Datos'!$B$3:$DV$5,$D$2-2,FALSE)," ")</f>
        <v xml:space="preserve"> </v>
      </c>
      <c r="E19" s="164" t="str">
        <f ca="1">IFERROR(VLOOKUP(A19,'2.Datos'!$B$3:$DV$5,$D$2-1,FALSE)," ")</f>
        <v xml:space="preserve"> </v>
      </c>
      <c r="F19" s="248" t="str">
        <f>IFERROR(VLOOKUP(A19,'2.Datos'!$B$3:$DV$5,$D$2,FALSE)," ")</f>
        <v xml:space="preserve"> </v>
      </c>
      <c r="G19" s="199" t="str">
        <f>IFERROR(VLOOKUP(A19,'2.Datos'!$B$3:$DV$5,10,FALSE)," ")</f>
        <v xml:space="preserve"> </v>
      </c>
      <c r="H19" s="199" t="str">
        <f>IFERROR(VLOOKUP(A19,'2.Datos'!$B$3:$DV$5,11,FALSE)," ")</f>
        <v xml:space="preserve"> </v>
      </c>
      <c r="I19" s="199" t="str">
        <f>IFERROR(VLOOKUP(A19,'2.Datos'!$B$3:$DV$5,28,FALSE)," ")</f>
        <v xml:space="preserve"> </v>
      </c>
      <c r="J19" s="249" t="str">
        <f>IFERROR(VLOOKUP(A19,'2.Datos'!$HO$3:$MJ$5,Presentación!$E$2,FALSE)," ")</f>
        <v xml:space="preserve"> </v>
      </c>
      <c r="K19" s="250" t="str">
        <f>IFERROR(VLOOKUP(A19,'2.Datos'!$B$3:$DV$5,12,FALSE)," ")</f>
        <v xml:space="preserve"> </v>
      </c>
      <c r="L19" s="250"/>
    </row>
    <row r="20" spans="1:24" ht="62.25" customHeight="1">
      <c r="A20" s="246" t="str">
        <f>IFERROR('2.Datos'!#REF!," ")</f>
        <v xml:space="preserve"> </v>
      </c>
      <c r="B20" s="162" t="str">
        <f>IFERROR(VLOOKUP(A20,'2.Datos'!$B$3:$DV$5,6,FALSE)," ")</f>
        <v xml:space="preserve"> </v>
      </c>
      <c r="C20" s="247" t="str">
        <f>IFERROR(VLOOKUP(A20,'2.Datos'!$B$3:$DV$5,13,FALSE)," ")</f>
        <v xml:space="preserve"> </v>
      </c>
      <c r="D20" s="164" t="str">
        <f ca="1">IFERROR(VLOOKUP(A20,'2.Datos'!$B$3:$DV$5,$D$2-2,FALSE)," ")</f>
        <v xml:space="preserve"> </v>
      </c>
      <c r="E20" s="164" t="str">
        <f ca="1">IFERROR(VLOOKUP(A20,'2.Datos'!$B$3:$DV$5,$D$2-1,FALSE)," ")</f>
        <v xml:space="preserve"> </v>
      </c>
      <c r="F20" s="248" t="str">
        <f>IFERROR(VLOOKUP(A20,'2.Datos'!$B$3:$DV$5,$D$2,FALSE)," ")</f>
        <v xml:space="preserve"> </v>
      </c>
      <c r="G20" s="199" t="str">
        <f>IFERROR(VLOOKUP(A20,'2.Datos'!$B$3:$DV$5,10,FALSE)," ")</f>
        <v xml:space="preserve"> </v>
      </c>
      <c r="H20" s="199" t="str">
        <f>IFERROR(VLOOKUP(A20,'2.Datos'!$B$3:$DV$5,11,FALSE)," ")</f>
        <v xml:space="preserve"> </v>
      </c>
      <c r="I20" s="199" t="str">
        <f>IFERROR(VLOOKUP(A20,'2.Datos'!$B$3:$DV$5,28,FALSE)," ")</f>
        <v xml:space="preserve"> </v>
      </c>
      <c r="J20" s="249" t="str">
        <f>IFERROR(VLOOKUP(A20,'2.Datos'!$HO$3:$MJ$5,Presentación!$E$2,FALSE)," ")</f>
        <v xml:space="preserve"> </v>
      </c>
      <c r="K20" s="250" t="str">
        <f>IFERROR(VLOOKUP(A20,'2.Datos'!$B$3:$DV$5,12,FALSE)," ")</f>
        <v xml:space="preserve"> </v>
      </c>
      <c r="L20" s="250"/>
    </row>
    <row r="21" spans="1:24" ht="52.5" customHeight="1">
      <c r="A21" s="246" t="str">
        <f>IFERROR('2.Datos'!#REF!," ")</f>
        <v xml:space="preserve"> </v>
      </c>
      <c r="B21" s="162" t="str">
        <f>IFERROR(VLOOKUP(A21,'2.Datos'!$B$3:$DV$5,6,FALSE)," ")</f>
        <v xml:space="preserve"> </v>
      </c>
      <c r="C21" s="247" t="str">
        <f>IFERROR(VLOOKUP(A21,'2.Datos'!$B$3:$DV$5,13,FALSE)," ")</f>
        <v xml:space="preserve"> </v>
      </c>
      <c r="D21" s="164" t="str">
        <f ca="1">IFERROR(VLOOKUP(A21,'2.Datos'!$B$3:$DV$5,$D$2-2,FALSE)," ")</f>
        <v xml:space="preserve"> </v>
      </c>
      <c r="E21" s="164" t="str">
        <f ca="1">IFERROR(VLOOKUP(A21,'2.Datos'!$B$3:$DV$5,$D$2-1,FALSE)," ")</f>
        <v xml:space="preserve"> </v>
      </c>
      <c r="F21" s="248" t="str">
        <f>IFERROR(VLOOKUP(A21,'2.Datos'!$B$3:$DV$5,$D$2,FALSE)," ")</f>
        <v xml:space="preserve"> </v>
      </c>
      <c r="G21" s="199" t="str">
        <f>IFERROR(VLOOKUP(A21,'2.Datos'!$B$3:$DV$5,10,FALSE)," ")</f>
        <v xml:space="preserve"> </v>
      </c>
      <c r="H21" s="199" t="str">
        <f>IFERROR(VLOOKUP(A21,'2.Datos'!$B$3:$DV$5,11,FALSE)," ")</f>
        <v xml:space="preserve"> </v>
      </c>
      <c r="I21" s="199" t="str">
        <f>IFERROR(VLOOKUP(A21,'2.Datos'!$B$3:$DV$5,28,FALSE)," ")</f>
        <v xml:space="preserve"> </v>
      </c>
      <c r="J21" s="249" t="str">
        <f>IFERROR(VLOOKUP(A21,'2.Datos'!$HO$3:$MJ$5,Presentación!$E$2,FALSE)," ")</f>
        <v xml:space="preserve"> </v>
      </c>
      <c r="K21" s="250" t="str">
        <f>IFERROR(VLOOKUP(A21,'2.Datos'!$B$3:$DV$5,12,FALSE)," ")</f>
        <v xml:space="preserve"> </v>
      </c>
      <c r="L21" s="250"/>
    </row>
    <row r="22" spans="1:24" ht="53.25" customHeight="1">
      <c r="A22" s="246" t="str">
        <f>IFERROR('2.Datos'!#REF!," ")</f>
        <v xml:space="preserve"> </v>
      </c>
      <c r="B22" s="162" t="str">
        <f>IFERROR(VLOOKUP(A22,'2.Datos'!$B$3:$DV$5,6,FALSE)," ")</f>
        <v xml:space="preserve"> </v>
      </c>
      <c r="C22" s="247" t="str">
        <f>IFERROR(VLOOKUP(A22,'2.Datos'!$B$3:$DV$5,13,FALSE)," ")</f>
        <v xml:space="preserve"> </v>
      </c>
      <c r="D22" s="164" t="str">
        <f ca="1">IFERROR(VLOOKUP(A22,'2.Datos'!$B$3:$DV$5,$D$2-2,FALSE)," ")</f>
        <v xml:space="preserve"> </v>
      </c>
      <c r="E22" s="164" t="str">
        <f ca="1">IFERROR(VLOOKUP(A22,'2.Datos'!$B$3:$DV$5,$D$2-1,FALSE)," ")</f>
        <v xml:space="preserve"> </v>
      </c>
      <c r="F22" s="248" t="str">
        <f>IFERROR(VLOOKUP(A22,'2.Datos'!$B$3:$DV$5,$D$2,FALSE)," ")</f>
        <v xml:space="preserve"> </v>
      </c>
      <c r="G22" s="199" t="str">
        <f>IFERROR(VLOOKUP(A22,'2.Datos'!$B$3:$DV$5,10,FALSE)," ")</f>
        <v xml:space="preserve"> </v>
      </c>
      <c r="H22" s="199" t="str">
        <f>IFERROR(VLOOKUP(A22,'2.Datos'!$B$3:$DV$5,11,FALSE)," ")</f>
        <v xml:space="preserve"> </v>
      </c>
      <c r="I22" s="199" t="str">
        <f>IFERROR(VLOOKUP(A22,'2.Datos'!$B$3:$DV$5,28,FALSE)," ")</f>
        <v xml:space="preserve"> </v>
      </c>
      <c r="J22" s="249" t="str">
        <f>IFERROR(VLOOKUP(A22,'2.Datos'!$HO$3:$MJ$5,Presentación!$E$2,FALSE)," ")</f>
        <v xml:space="preserve"> </v>
      </c>
      <c r="K22" s="250" t="str">
        <f>IFERROR(VLOOKUP(A22,'2.Datos'!$B$3:$DV$5,12,FALSE)," ")</f>
        <v xml:space="preserve"> </v>
      </c>
      <c r="L22" s="250"/>
    </row>
    <row r="23" spans="1:24" ht="68.25" customHeight="1">
      <c r="A23" s="246" t="str">
        <f>IFERROR('2.Datos'!#REF!," ")</f>
        <v xml:space="preserve"> </v>
      </c>
      <c r="B23" s="162" t="str">
        <f>IFERROR(VLOOKUP(A23,'2.Datos'!$B$3:$DV$5,6,FALSE)," ")</f>
        <v xml:space="preserve"> </v>
      </c>
      <c r="C23" s="247" t="str">
        <f>IFERROR(VLOOKUP(A23,'2.Datos'!$B$3:$DV$5,13,FALSE)," ")</f>
        <v xml:space="preserve"> </v>
      </c>
      <c r="D23" s="164" t="str">
        <f ca="1">IFERROR(VLOOKUP(A23,'2.Datos'!$B$3:$DV$5,$D$2-2,FALSE)," ")</f>
        <v xml:space="preserve"> </v>
      </c>
      <c r="E23" s="164" t="str">
        <f ca="1">IFERROR(VLOOKUP(A23,'2.Datos'!$B$3:$DV$5,$D$2-1,FALSE)," ")</f>
        <v xml:space="preserve"> </v>
      </c>
      <c r="F23" s="248" t="str">
        <f>IFERROR(VLOOKUP(A23,'2.Datos'!$B$3:$DV$5,$D$2,FALSE)," ")</f>
        <v xml:space="preserve"> </v>
      </c>
      <c r="G23" s="199" t="str">
        <f>IFERROR(VLOOKUP(A23,'2.Datos'!$B$3:$DV$5,10,FALSE)," ")</f>
        <v xml:space="preserve"> </v>
      </c>
      <c r="H23" s="199" t="str">
        <f>IFERROR(VLOOKUP(A23,'2.Datos'!$B$3:$DV$5,11,FALSE)," ")</f>
        <v xml:space="preserve"> </v>
      </c>
      <c r="I23" s="199" t="str">
        <f>IFERROR(VLOOKUP(A23,'2.Datos'!$B$3:$DV$5,28,FALSE)," ")</f>
        <v xml:space="preserve"> </v>
      </c>
      <c r="J23" s="249" t="str">
        <f>IFERROR(VLOOKUP(A23,'2.Datos'!$HO$3:$MJ$5,Presentación!$E$2,FALSE)," ")</f>
        <v xml:space="preserve"> </v>
      </c>
      <c r="K23" s="250" t="str">
        <f>IFERROR(VLOOKUP(A23,'2.Datos'!$B$3:$DV$5,12,FALSE)," ")</f>
        <v xml:space="preserve"> </v>
      </c>
      <c r="L23" s="250"/>
    </row>
    <row r="24" spans="1:24" ht="94.5" customHeight="1">
      <c r="A24" s="246" t="str">
        <f>IFERROR('2.Datos'!#REF!," ")</f>
        <v xml:space="preserve"> </v>
      </c>
      <c r="B24" s="162" t="str">
        <f>IFERROR(VLOOKUP(A24,'2.Datos'!$B$3:$DV$5,6,FALSE)," ")</f>
        <v xml:space="preserve"> </v>
      </c>
      <c r="C24" s="247" t="str">
        <f>IFERROR(VLOOKUP(A24,'2.Datos'!$B$3:$DV$5,13,FALSE)," ")</f>
        <v xml:space="preserve"> </v>
      </c>
      <c r="D24" s="164" t="str">
        <f ca="1">IFERROR(VLOOKUP(A24,'2.Datos'!$B$3:$DV$5,$D$2-2,FALSE)," ")</f>
        <v xml:space="preserve"> </v>
      </c>
      <c r="E24" s="164" t="str">
        <f ca="1">IFERROR(VLOOKUP(A24,'2.Datos'!$B$3:$DV$5,$D$2-1,FALSE)," ")</f>
        <v xml:space="preserve"> </v>
      </c>
      <c r="F24" s="248" t="str">
        <f>IFERROR(VLOOKUP(A24,'2.Datos'!$B$3:$DV$5,$D$2,FALSE)," ")</f>
        <v xml:space="preserve"> </v>
      </c>
      <c r="G24" s="199" t="str">
        <f>IFERROR(VLOOKUP(A24,'2.Datos'!$B$3:$DV$5,10,FALSE)," ")</f>
        <v xml:space="preserve"> </v>
      </c>
      <c r="H24" s="199" t="str">
        <f>IFERROR(VLOOKUP(A24,'2.Datos'!$B$3:$DV$5,11,FALSE)," ")</f>
        <v xml:space="preserve"> </v>
      </c>
      <c r="I24" s="199" t="str">
        <f>IFERROR(VLOOKUP(A24,'2.Datos'!$B$3:$DV$5,28,FALSE)," ")</f>
        <v xml:space="preserve"> </v>
      </c>
      <c r="J24" s="249" t="str">
        <f>IFERROR(VLOOKUP(A24,'2.Datos'!$HO$3:$MJ$5,Presentación!$E$2,FALSE)," ")</f>
        <v xml:space="preserve"> </v>
      </c>
      <c r="K24" s="250" t="str">
        <f>IFERROR(VLOOKUP(A24,'2.Datos'!$B$3:$DV$5,12,FALSE)," ")</f>
        <v xml:space="preserve"> </v>
      </c>
      <c r="L24" s="250"/>
    </row>
    <row r="25" spans="1:24" ht="29.25" customHeight="1">
      <c r="A25" s="246" t="str">
        <f>IFERROR('2.Datos'!#REF!," ")</f>
        <v xml:space="preserve"> </v>
      </c>
      <c r="B25" s="162" t="str">
        <f>IFERROR(VLOOKUP(A25,'2.Datos'!$B$3:$DV$5,6,FALSE)," ")</f>
        <v xml:space="preserve"> </v>
      </c>
      <c r="C25" s="247" t="str">
        <f>IFERROR(VLOOKUP(A25,'2.Datos'!$B$3:$DV$5,13,FALSE)," ")</f>
        <v xml:space="preserve"> </v>
      </c>
      <c r="D25" s="164" t="str">
        <f ca="1">IFERROR(VLOOKUP(A25,'2.Datos'!$B$3:$DV$5,$D$2-2,FALSE)," ")</f>
        <v xml:space="preserve"> </v>
      </c>
      <c r="E25" s="164" t="str">
        <f ca="1">IFERROR(VLOOKUP(A25,'2.Datos'!$B$3:$DV$5,$D$2-1,FALSE)," ")</f>
        <v xml:space="preserve"> </v>
      </c>
      <c r="F25" s="248" t="str">
        <f>IFERROR(VLOOKUP(A25,'2.Datos'!$B$3:$DV$5,$D$2,FALSE)," ")</f>
        <v xml:space="preserve"> </v>
      </c>
      <c r="G25" s="199" t="str">
        <f>IFERROR(VLOOKUP(A25,'2.Datos'!$B$3:$DV$5,10,FALSE)," ")</f>
        <v xml:space="preserve"> </v>
      </c>
      <c r="H25" s="199" t="str">
        <f>IFERROR(VLOOKUP(A25,'2.Datos'!$B$3:$DV$5,11,FALSE)," ")</f>
        <v xml:space="preserve"> </v>
      </c>
      <c r="I25" s="199" t="str">
        <f>IFERROR(VLOOKUP(A25,'2.Datos'!$B$3:$DV$5,28,FALSE)," ")</f>
        <v xml:space="preserve"> </v>
      </c>
      <c r="J25" s="249" t="str">
        <f>IFERROR(VLOOKUP(A25,'2.Datos'!$HO$3:$MJ$5,Presentación!$E$2,FALSE)," ")</f>
        <v xml:space="preserve"> </v>
      </c>
      <c r="K25" s="250" t="str">
        <f>IFERROR(VLOOKUP(A25,'2.Datos'!$B$3:$DV$5,12,FALSE)," ")</f>
        <v xml:space="preserve"> </v>
      </c>
      <c r="L25" s="250"/>
    </row>
    <row r="26" spans="1:24" ht="15.75" customHeight="1">
      <c r="A26" s="246" t="str">
        <f>IFERROR('2.Datos'!#REF!," ")</f>
        <v xml:space="preserve"> </v>
      </c>
      <c r="B26" s="162" t="str">
        <f>IFERROR(VLOOKUP(A26,'2.Datos'!$B$3:$DV$5,6,FALSE)," ")</f>
        <v xml:space="preserve"> </v>
      </c>
      <c r="C26" s="247" t="str">
        <f>IFERROR(VLOOKUP(A26,'2.Datos'!$B$3:$DV$5,13,FALSE)," ")</f>
        <v xml:space="preserve"> </v>
      </c>
      <c r="D26" s="164" t="str">
        <f ca="1">IFERROR(VLOOKUP(A26,'2.Datos'!$B$3:$DV$5,$D$2-2,FALSE)," ")</f>
        <v xml:space="preserve"> </v>
      </c>
      <c r="E26" s="164" t="str">
        <f ca="1">IFERROR(VLOOKUP(A26,'2.Datos'!$B$3:$DV$5,$D$2-1,FALSE)," ")</f>
        <v xml:space="preserve"> </v>
      </c>
      <c r="F26" s="248" t="str">
        <f>IFERROR(VLOOKUP(A26,'2.Datos'!$B$3:$DV$5,$D$2,FALSE)," ")</f>
        <v xml:space="preserve"> </v>
      </c>
      <c r="G26" s="199" t="str">
        <f>IFERROR(VLOOKUP(A26,'2.Datos'!$B$3:$DV$5,10,FALSE)," ")</f>
        <v xml:space="preserve"> </v>
      </c>
      <c r="H26" s="199" t="str">
        <f>IFERROR(VLOOKUP(A26,'2.Datos'!$B$3:$DV$5,11,FALSE)," ")</f>
        <v xml:space="preserve"> </v>
      </c>
      <c r="I26" s="199" t="str">
        <f>IFERROR(VLOOKUP(A26,'2.Datos'!$B$3:$DV$5,28,FALSE)," ")</f>
        <v xml:space="preserve"> </v>
      </c>
      <c r="J26" s="249" t="str">
        <f>IFERROR(VLOOKUP(A26,'2.Datos'!$HO$3:$MJ$5,Presentación!$E$2,FALSE)," ")</f>
        <v xml:space="preserve"> </v>
      </c>
      <c r="K26" s="250" t="str">
        <f>IFERROR(VLOOKUP(A26,'2.Datos'!$B$3:$DV$5,12,FALSE)," ")</f>
        <v xml:space="preserve"> </v>
      </c>
    </row>
    <row r="27" spans="1:24" ht="15.75" customHeight="1">
      <c r="A27" s="246" t="str">
        <f>IFERROR('2.Datos'!#REF!," ")</f>
        <v xml:space="preserve"> </v>
      </c>
      <c r="B27" s="162" t="str">
        <f>IFERROR(VLOOKUP(A27,'2.Datos'!$B$3:$DV$5,6,FALSE)," ")</f>
        <v xml:space="preserve"> </v>
      </c>
      <c r="C27" s="247" t="str">
        <f>IFERROR(VLOOKUP(A27,'2.Datos'!$B$3:$DV$5,13,FALSE)," ")</f>
        <v xml:space="preserve"> </v>
      </c>
      <c r="D27" s="164" t="str">
        <f ca="1">IFERROR(VLOOKUP(A27,'2.Datos'!$B$3:$DV$5,$D$2-2,FALSE)," ")</f>
        <v xml:space="preserve"> </v>
      </c>
      <c r="E27" s="164" t="str">
        <f ca="1">IFERROR(VLOOKUP(A27,'2.Datos'!$B$3:$DV$5,$D$2-1,FALSE)," ")</f>
        <v xml:space="preserve"> </v>
      </c>
      <c r="F27" s="248" t="str">
        <f>IFERROR(VLOOKUP(A27,'2.Datos'!$B$3:$DV$5,$D$2,FALSE)," ")</f>
        <v xml:space="preserve"> </v>
      </c>
      <c r="G27" s="199" t="str">
        <f>IFERROR(VLOOKUP(A27,'2.Datos'!$B$3:$DV$5,10,FALSE)," ")</f>
        <v xml:space="preserve"> </v>
      </c>
      <c r="H27" s="199" t="str">
        <f>IFERROR(VLOOKUP(A27,'2.Datos'!$B$3:$DV$5,11,FALSE)," ")</f>
        <v xml:space="preserve"> </v>
      </c>
      <c r="I27" s="199" t="str">
        <f>IFERROR(VLOOKUP(A27,'2.Datos'!$B$3:$DV$5,28,FALSE)," ")</f>
        <v xml:space="preserve"> </v>
      </c>
      <c r="J27" s="249" t="str">
        <f>IFERROR(VLOOKUP(A27,'2.Datos'!$HO$3:$MJ$5,Presentación!$E$2,FALSE)," ")</f>
        <v xml:space="preserve"> </v>
      </c>
      <c r="K27" s="250" t="str">
        <f>IFERROR(VLOOKUP(A27,'2.Datos'!$B$3:$DV$5,12,FALSE)," ")</f>
        <v xml:space="preserve"> </v>
      </c>
      <c r="M27" s="251" t="s">
        <v>1254</v>
      </c>
    </row>
    <row r="28" spans="1:24" ht="15.75" customHeight="1">
      <c r="A28" s="246" t="str">
        <f>IFERROR('2.Datos'!#REF!," ")</f>
        <v xml:space="preserve"> </v>
      </c>
      <c r="B28" s="162" t="str">
        <f>IFERROR(VLOOKUP(A28,'2.Datos'!$B$3:$DV$5,6,FALSE)," ")</f>
        <v xml:space="preserve"> </v>
      </c>
      <c r="C28" s="247" t="str">
        <f>IFERROR(VLOOKUP(A28,'2.Datos'!$B$3:$DV$5,13,FALSE)," ")</f>
        <v xml:space="preserve"> </v>
      </c>
      <c r="D28" s="164" t="str">
        <f ca="1">IFERROR(VLOOKUP(A28,'2.Datos'!$B$3:$DV$5,$D$2-2,FALSE)," ")</f>
        <v xml:space="preserve"> </v>
      </c>
      <c r="E28" s="164" t="str">
        <f ca="1">IFERROR(VLOOKUP(A28,'2.Datos'!$B$3:$DV$5,$D$2-1,FALSE)," ")</f>
        <v xml:space="preserve"> </v>
      </c>
      <c r="F28" s="248" t="str">
        <f>IFERROR(VLOOKUP(A28,'2.Datos'!$B$3:$DV$5,$D$2,FALSE)," ")</f>
        <v xml:space="preserve"> </v>
      </c>
      <c r="G28" s="199" t="str">
        <f>IFERROR(VLOOKUP(A28,'2.Datos'!$B$3:$DV$5,10,FALSE)," ")</f>
        <v xml:space="preserve"> </v>
      </c>
      <c r="H28" s="199" t="str">
        <f>IFERROR(VLOOKUP(A28,'2.Datos'!$B$3:$DV$5,11,FALSE)," ")</f>
        <v xml:space="preserve"> </v>
      </c>
      <c r="I28" s="199" t="str">
        <f>IFERROR(VLOOKUP(A28,'2.Datos'!$B$3:$DV$5,28,FALSE)," ")</f>
        <v xml:space="preserve"> </v>
      </c>
      <c r="J28" s="249" t="str">
        <f>IFERROR(VLOOKUP(A28,'2.Datos'!$HO$3:$MJ$5,Presentación!$E$2,FALSE)," ")</f>
        <v xml:space="preserve"> </v>
      </c>
      <c r="K28" s="250" t="str">
        <f>IFERROR(VLOOKUP(A28,'2.Datos'!$B$3:$DV$5,12,FALSE)," ")</f>
        <v xml:space="preserve"> </v>
      </c>
    </row>
    <row r="29" spans="1:24" ht="15.75" customHeight="1">
      <c r="A29" s="246" t="str">
        <f>IFERROR('2.Datos'!#REF!," ")</f>
        <v xml:space="preserve"> </v>
      </c>
      <c r="B29" s="162" t="str">
        <f>IFERROR(VLOOKUP(A29,'2.Datos'!$B$3:$DV$5,6,FALSE)," ")</f>
        <v xml:space="preserve"> </v>
      </c>
      <c r="C29" s="247" t="str">
        <f>IFERROR(VLOOKUP(A29,'2.Datos'!$B$3:$DV$5,13,FALSE)," ")</f>
        <v xml:space="preserve"> </v>
      </c>
      <c r="D29" s="164" t="str">
        <f ca="1">IFERROR(VLOOKUP(A29,'2.Datos'!$B$3:$DV$5,$D$2-2,FALSE)," ")</f>
        <v xml:space="preserve"> </v>
      </c>
      <c r="E29" s="164" t="str">
        <f ca="1">IFERROR(VLOOKUP(A29,'2.Datos'!$B$3:$DV$5,$D$2-1,FALSE)," ")</f>
        <v xml:space="preserve"> </v>
      </c>
      <c r="F29" s="248" t="str">
        <f>IFERROR(VLOOKUP(A29,'2.Datos'!$B$3:$DV$5,$D$2,FALSE)," ")</f>
        <v xml:space="preserve"> </v>
      </c>
      <c r="G29" s="199" t="str">
        <f>IFERROR(VLOOKUP(A29,'2.Datos'!$B$3:$DV$5,10,FALSE)," ")</f>
        <v xml:space="preserve"> </v>
      </c>
      <c r="H29" s="199" t="str">
        <f>IFERROR(VLOOKUP(A29,'2.Datos'!$B$3:$DV$5,11,FALSE)," ")</f>
        <v xml:space="preserve"> </v>
      </c>
      <c r="I29" s="199" t="str">
        <f>IFERROR(VLOOKUP(A29,'2.Datos'!$B$3:$DV$5,28,FALSE)," ")</f>
        <v xml:space="preserve"> </v>
      </c>
      <c r="J29" s="249" t="str">
        <f>IFERROR(VLOOKUP(A29,'2.Datos'!$HO$3:$MJ$5,Presentación!$E$2,FALSE)," ")</f>
        <v xml:space="preserve"> </v>
      </c>
      <c r="K29" s="250" t="str">
        <f>IFERROR(VLOOKUP(A29,'2.Datos'!$B$3:$DV$5,12,FALSE)," ")</f>
        <v xml:space="preserve"> </v>
      </c>
      <c r="M29" s="252"/>
      <c r="W29" s="407" t="s">
        <v>568</v>
      </c>
      <c r="X29" s="408"/>
    </row>
    <row r="30" spans="1:24" ht="15.75" customHeight="1">
      <c r="A30" s="246" t="str">
        <f>IFERROR('2.Datos'!#REF!," ")</f>
        <v xml:space="preserve"> </v>
      </c>
      <c r="B30" s="162" t="str">
        <f>IFERROR(VLOOKUP(A30,'2.Datos'!$B$3:$DV$5,6,FALSE)," ")</f>
        <v xml:space="preserve"> </v>
      </c>
      <c r="C30" s="247" t="str">
        <f>IFERROR(VLOOKUP(A30,'2.Datos'!$B$3:$DV$5,13,FALSE)," ")</f>
        <v xml:space="preserve"> </v>
      </c>
      <c r="D30" s="164" t="str">
        <f ca="1">IFERROR(VLOOKUP(A30,'2.Datos'!$B$3:$DV$5,$D$2-2,FALSE)," ")</f>
        <v xml:space="preserve"> </v>
      </c>
      <c r="E30" s="164" t="str">
        <f ca="1">IFERROR(VLOOKUP(A30,'2.Datos'!$B$3:$DV$5,$D$2-1,FALSE)," ")</f>
        <v xml:space="preserve"> </v>
      </c>
      <c r="F30" s="248" t="str">
        <f>IFERROR(VLOOKUP(A30,'2.Datos'!$B$3:$DV$5,$D$2,FALSE)," ")</f>
        <v xml:space="preserve"> </v>
      </c>
      <c r="G30" s="199" t="str">
        <f>IFERROR(VLOOKUP(A30,'2.Datos'!$B$3:$DV$5,10,FALSE)," ")</f>
        <v xml:space="preserve"> </v>
      </c>
      <c r="H30" s="199" t="str">
        <f>IFERROR(VLOOKUP(A30,'2.Datos'!$B$3:$DV$5,11,FALSE)," ")</f>
        <v xml:space="preserve"> </v>
      </c>
      <c r="I30" s="199" t="str">
        <f>IFERROR(VLOOKUP(A30,'2.Datos'!$B$3:$DV$5,28,FALSE)," ")</f>
        <v xml:space="preserve"> </v>
      </c>
      <c r="J30" s="249" t="str">
        <f>IFERROR(VLOOKUP(A30,'2.Datos'!$HO$3:$MJ$5,Presentación!$E$2,FALSE)," ")</f>
        <v xml:space="preserve"> </v>
      </c>
      <c r="K30" s="250" t="str">
        <f>IFERROR(VLOOKUP(A30,'2.Datos'!$B$3:$DV$5,12,FALSE)," ")</f>
        <v xml:space="preserve"> </v>
      </c>
      <c r="W30" s="253" t="s">
        <v>563</v>
      </c>
      <c r="X30" s="254">
        <f t="shared" ref="X30:X33" ca="1" si="0">COUNTIF($F$5:$F$51,W30)</f>
        <v>0</v>
      </c>
    </row>
    <row r="31" spans="1:24" ht="15.75" customHeight="1">
      <c r="A31" s="246" t="str">
        <f>IFERROR('2.Datos'!#REF!," ")</f>
        <v xml:space="preserve"> </v>
      </c>
      <c r="B31" s="162" t="str">
        <f>IFERROR(VLOOKUP(A31,'2.Datos'!$B$3:$DV$5,6,FALSE)," ")</f>
        <v xml:space="preserve"> </v>
      </c>
      <c r="C31" s="247" t="str">
        <f>IFERROR(VLOOKUP(A31,'2.Datos'!$B$3:$DV$5,13,FALSE)," ")</f>
        <v xml:space="preserve"> </v>
      </c>
      <c r="D31" s="164" t="str">
        <f ca="1">IFERROR(VLOOKUP(A31,'2.Datos'!$B$3:$DV$5,$D$2-2,FALSE)," ")</f>
        <v xml:space="preserve"> </v>
      </c>
      <c r="E31" s="164" t="str">
        <f ca="1">IFERROR(VLOOKUP(A31,'2.Datos'!$B$3:$DV$5,$D$2-1,FALSE)," ")</f>
        <v xml:space="preserve"> </v>
      </c>
      <c r="F31" s="248" t="str">
        <f>IFERROR(VLOOKUP(A31,'2.Datos'!$B$3:$DV$5,$D$2,FALSE)," ")</f>
        <v xml:space="preserve"> </v>
      </c>
      <c r="G31" s="199" t="str">
        <f>IFERROR(VLOOKUP(A31,'2.Datos'!$B$3:$DV$5,10,FALSE)," ")</f>
        <v xml:space="preserve"> </v>
      </c>
      <c r="H31" s="199" t="str">
        <f>IFERROR(VLOOKUP(A31,'2.Datos'!$B$3:$DV$5,11,FALSE)," ")</f>
        <v xml:space="preserve"> </v>
      </c>
      <c r="I31" s="199" t="str">
        <f>IFERROR(VLOOKUP(A31,'2.Datos'!$B$3:$DV$5,28,FALSE)," ")</f>
        <v xml:space="preserve"> </v>
      </c>
      <c r="J31" s="249" t="str">
        <f>IFERROR(VLOOKUP(A31,'2.Datos'!$HO$3:$MJ$5,Presentación!$E$2,FALSE)," ")</f>
        <v xml:space="preserve"> </v>
      </c>
      <c r="K31" s="250" t="str">
        <f>IFERROR(VLOOKUP(A31,'2.Datos'!$B$3:$DV$5,12,FALSE)," ")</f>
        <v xml:space="preserve"> </v>
      </c>
      <c r="M31" s="213" t="s">
        <v>465</v>
      </c>
      <c r="N31" s="255">
        <f>COUNTIF('2.Datos'!$D$3:$D$5,Presentación!M31)</f>
        <v>0</v>
      </c>
      <c r="W31" s="256" t="s">
        <v>98</v>
      </c>
      <c r="X31" s="254">
        <f t="shared" ca="1" si="0"/>
        <v>0</v>
      </c>
    </row>
    <row r="32" spans="1:24" ht="15.75" customHeight="1">
      <c r="A32" s="246" t="str">
        <f>IFERROR('2.Datos'!#REF!," ")</f>
        <v xml:space="preserve"> </v>
      </c>
      <c r="B32" s="162" t="str">
        <f>IFERROR(VLOOKUP(A32,'2.Datos'!$B$3:$DV$5,6,FALSE)," ")</f>
        <v xml:space="preserve"> </v>
      </c>
      <c r="C32" s="247" t="str">
        <f>IFERROR(VLOOKUP(A32,'2.Datos'!$B$3:$DV$5,13,FALSE)," ")</f>
        <v xml:space="preserve"> </v>
      </c>
      <c r="D32" s="164" t="str">
        <f ca="1">IFERROR(VLOOKUP(A32,'2.Datos'!$B$3:$DV$5,$D$2-2,FALSE)," ")</f>
        <v xml:space="preserve"> </v>
      </c>
      <c r="E32" s="164" t="str">
        <f ca="1">IFERROR(VLOOKUP(A32,'2.Datos'!$B$3:$DV$5,$D$2-1,FALSE)," ")</f>
        <v xml:space="preserve"> </v>
      </c>
      <c r="F32" s="248" t="str">
        <f>IFERROR(VLOOKUP(A32,'2.Datos'!$B$3:$DV$5,$D$2,FALSE)," ")</f>
        <v xml:space="preserve"> </v>
      </c>
      <c r="G32" s="199" t="str">
        <f>IFERROR(VLOOKUP(A32,'2.Datos'!$B$3:$DV$5,10,FALSE)," ")</f>
        <v xml:space="preserve"> </v>
      </c>
      <c r="H32" s="199" t="str">
        <f>IFERROR(VLOOKUP(A32,'2.Datos'!$B$3:$DV$5,11,FALSE)," ")</f>
        <v xml:space="preserve"> </v>
      </c>
      <c r="I32" s="199" t="str">
        <f>IFERROR(VLOOKUP(A32,'2.Datos'!$B$3:$DV$5,28,FALSE)," ")</f>
        <v xml:space="preserve"> </v>
      </c>
      <c r="J32" s="249" t="str">
        <f>IFERROR(VLOOKUP(A32,'2.Datos'!$HO$3:$MJ$5,Presentación!$E$2,FALSE)," ")</f>
        <v xml:space="preserve"> </v>
      </c>
      <c r="K32" s="250" t="str">
        <f>IFERROR(VLOOKUP(A32,'2.Datos'!$B$3:$DV$5,12,FALSE)," ")</f>
        <v xml:space="preserve"> </v>
      </c>
      <c r="M32" s="213" t="s">
        <v>197</v>
      </c>
      <c r="N32" s="255">
        <f>COUNTIF('2.Datos'!$D$3:$D$5,Presentación!M32)</f>
        <v>0</v>
      </c>
      <c r="W32" s="257" t="s">
        <v>462</v>
      </c>
      <c r="X32" s="254">
        <f t="shared" ca="1" si="0"/>
        <v>0</v>
      </c>
    </row>
    <row r="33" spans="1:28" ht="15.75" customHeight="1">
      <c r="A33" s="246" t="str">
        <f>IFERROR('2.Datos'!#REF!," ")</f>
        <v xml:space="preserve"> </v>
      </c>
      <c r="B33" s="162" t="str">
        <f>IFERROR(VLOOKUP(A33,'2.Datos'!$B$3:$DV$5,6,FALSE)," ")</f>
        <v xml:space="preserve"> </v>
      </c>
      <c r="C33" s="247" t="str">
        <f>IFERROR(VLOOKUP(A33,'2.Datos'!$B$3:$DV$5,13,FALSE)," ")</f>
        <v xml:space="preserve"> </v>
      </c>
      <c r="D33" s="164" t="str">
        <f ca="1">IFERROR(VLOOKUP(A33,'2.Datos'!$B$3:$DV$5,$D$2-2,FALSE)," ")</f>
        <v xml:space="preserve"> </v>
      </c>
      <c r="E33" s="164" t="str">
        <f ca="1">IFERROR(VLOOKUP(A33,'2.Datos'!$B$3:$DV$5,$D$2-1,FALSE)," ")</f>
        <v xml:space="preserve"> </v>
      </c>
      <c r="F33" s="248" t="str">
        <f>IFERROR(VLOOKUP(A33,'2.Datos'!$B$3:$DV$5,$D$2,FALSE)," ")</f>
        <v xml:space="preserve"> </v>
      </c>
      <c r="G33" s="199" t="str">
        <f>IFERROR(VLOOKUP(A33,'2.Datos'!$B$3:$DV$5,10,FALSE)," ")</f>
        <v xml:space="preserve"> </v>
      </c>
      <c r="H33" s="199" t="str">
        <f>IFERROR(VLOOKUP(A33,'2.Datos'!$B$3:$DV$5,11,FALSE)," ")</f>
        <v xml:space="preserve"> </v>
      </c>
      <c r="I33" s="199" t="str">
        <f>IFERROR(VLOOKUP(A33,'2.Datos'!$B$3:$DV$5,28,FALSE)," ")</f>
        <v xml:space="preserve"> </v>
      </c>
      <c r="J33" s="249" t="str">
        <f>IFERROR(VLOOKUP(A33,'2.Datos'!$HO$3:$MJ$5,Presentación!$E$2,FALSE)," ")</f>
        <v xml:space="preserve"> </v>
      </c>
      <c r="K33" s="250" t="str">
        <f>IFERROR(VLOOKUP(A33,'2.Datos'!$B$3:$DV$5,12,FALSE)," ")</f>
        <v xml:space="preserve"> </v>
      </c>
      <c r="M33" s="213" t="s">
        <v>362</v>
      </c>
      <c r="N33" s="255">
        <f>COUNTIF('2.Datos'!$D$3:$D$5,Presentación!M33)</f>
        <v>0</v>
      </c>
      <c r="W33" s="258" t="s">
        <v>564</v>
      </c>
      <c r="X33" s="254">
        <f t="shared" ca="1" si="0"/>
        <v>0</v>
      </c>
    </row>
    <row r="34" spans="1:28" ht="15.75" customHeight="1">
      <c r="A34" s="246" t="str">
        <f>IFERROR('2.Datos'!#REF!," ")</f>
        <v xml:space="preserve"> </v>
      </c>
      <c r="B34" s="162" t="str">
        <f>IFERROR(VLOOKUP(A34,'2.Datos'!$B$3:$DV$5,6,FALSE)," ")</f>
        <v xml:space="preserve"> </v>
      </c>
      <c r="C34" s="247" t="str">
        <f>IFERROR(VLOOKUP(A34,'2.Datos'!$B$3:$DV$5,13,FALSE)," ")</f>
        <v xml:space="preserve"> </v>
      </c>
      <c r="D34" s="164" t="str">
        <f ca="1">IFERROR(VLOOKUP(A34,'2.Datos'!$B$3:$DV$5,$D$2-2,FALSE)," ")</f>
        <v xml:space="preserve"> </v>
      </c>
      <c r="E34" s="164" t="str">
        <f ca="1">IFERROR(VLOOKUP(A34,'2.Datos'!$B$3:$DV$5,$D$2-1,FALSE)," ")</f>
        <v xml:space="preserve"> </v>
      </c>
      <c r="F34" s="248" t="str">
        <f>IFERROR(VLOOKUP(A34,'2.Datos'!$B$3:$DV$5,$D$2,FALSE)," ")</f>
        <v xml:space="preserve"> </v>
      </c>
      <c r="G34" s="199" t="str">
        <f>IFERROR(VLOOKUP(A34,'2.Datos'!$B$3:$DV$5,10,FALSE)," ")</f>
        <v xml:space="preserve"> </v>
      </c>
      <c r="H34" s="199" t="str">
        <f>IFERROR(VLOOKUP(A34,'2.Datos'!$B$3:$DV$5,11,FALSE)," ")</f>
        <v xml:space="preserve"> </v>
      </c>
      <c r="I34" s="199" t="str">
        <f>IFERROR(VLOOKUP(A34,'2.Datos'!$B$3:$DV$5,28,FALSE)," ")</f>
        <v xml:space="preserve"> </v>
      </c>
      <c r="J34" s="249" t="str">
        <f>IFERROR(VLOOKUP(A34,'2.Datos'!$HO$3:$MJ$5,Presentación!$E$2,FALSE)," ")</f>
        <v xml:space="preserve"> </v>
      </c>
      <c r="K34" s="250" t="str">
        <f>IFERROR(VLOOKUP(A34,'2.Datos'!$B$3:$DV$5,12,FALSE)," ")</f>
        <v xml:space="preserve"> </v>
      </c>
      <c r="M34" s="213" t="s">
        <v>90</v>
      </c>
      <c r="N34" s="255">
        <f>COUNTIF('2.Datos'!$D$3:$D$5,Presentación!M34)</f>
        <v>3</v>
      </c>
      <c r="W34" s="259" t="s">
        <v>565</v>
      </c>
      <c r="X34" s="260">
        <f ca="1">SUM(X30:X33)</f>
        <v>0</v>
      </c>
    </row>
    <row r="35" spans="1:28" ht="15.75" customHeight="1">
      <c r="A35" s="246" t="str">
        <f>IFERROR('2.Datos'!#REF!," ")</f>
        <v xml:space="preserve"> </v>
      </c>
      <c r="B35" s="162" t="str">
        <f>IFERROR(VLOOKUP(A35,'2.Datos'!$B$3:$DV$5,6,FALSE)," ")</f>
        <v xml:space="preserve"> </v>
      </c>
      <c r="C35" s="247" t="str">
        <f>IFERROR(VLOOKUP(A35,'2.Datos'!$B$3:$DV$5,13,FALSE)," ")</f>
        <v xml:space="preserve"> </v>
      </c>
      <c r="D35" s="164" t="str">
        <f ca="1">IFERROR(VLOOKUP(A35,'2.Datos'!$B$3:$DV$5,$D$2-2,FALSE)," ")</f>
        <v xml:space="preserve"> </v>
      </c>
      <c r="E35" s="164" t="str">
        <f ca="1">IFERROR(VLOOKUP(A35,'2.Datos'!$B$3:$DV$5,$D$2-1,FALSE)," ")</f>
        <v xml:space="preserve"> </v>
      </c>
      <c r="F35" s="248" t="str">
        <f>IFERROR(VLOOKUP(A35,'2.Datos'!$B$3:$DV$5,$D$2,FALSE)," ")</f>
        <v xml:space="preserve"> </v>
      </c>
      <c r="G35" s="199" t="str">
        <f>IFERROR(VLOOKUP(A35,'2.Datos'!$B$3:$DV$5,10,FALSE)," ")</f>
        <v xml:space="preserve"> </v>
      </c>
      <c r="H35" s="199" t="str">
        <f>IFERROR(VLOOKUP(A35,'2.Datos'!$B$3:$DV$5,11,FALSE)," ")</f>
        <v xml:space="preserve"> </v>
      </c>
      <c r="I35" s="199" t="str">
        <f>IFERROR(VLOOKUP(A35,'2.Datos'!$B$3:$DV$5,28,FALSE)," ")</f>
        <v xml:space="preserve"> </v>
      </c>
      <c r="J35" s="249" t="str">
        <f>IFERROR(VLOOKUP(A35,'2.Datos'!$HO$3:$MJ$5,Presentación!$E$2,FALSE)," ")</f>
        <v xml:space="preserve"> </v>
      </c>
      <c r="K35" s="250" t="str">
        <f>IFERROR(VLOOKUP(A35,'2.Datos'!$B$3:$DV$5,12,FALSE)," ")</f>
        <v xml:space="preserve"> </v>
      </c>
      <c r="M35" s="213" t="s">
        <v>169</v>
      </c>
      <c r="N35" s="255">
        <f>COUNTIF('2.Datos'!$D$3:$D$5,Presentación!M35)</f>
        <v>0</v>
      </c>
    </row>
    <row r="36" spans="1:28" ht="15.75" customHeight="1">
      <c r="A36" s="246" t="str">
        <f>IFERROR('2.Datos'!#REF!," ")</f>
        <v xml:space="preserve"> </v>
      </c>
      <c r="B36" s="162" t="str">
        <f>IFERROR(VLOOKUP(A36,'2.Datos'!$B$3:$DV$5,6,FALSE)," ")</f>
        <v xml:space="preserve"> </v>
      </c>
      <c r="C36" s="247" t="str">
        <f>IFERROR(VLOOKUP(A36,'2.Datos'!$B$3:$DV$5,13,FALSE)," ")</f>
        <v xml:space="preserve"> </v>
      </c>
      <c r="D36" s="164" t="str">
        <f ca="1">IFERROR(VLOOKUP(A36,'2.Datos'!$B$3:$DV$5,$D$2-2,FALSE)," ")</f>
        <v xml:space="preserve"> </v>
      </c>
      <c r="E36" s="164" t="str">
        <f ca="1">IFERROR(VLOOKUP(A36,'2.Datos'!$B$3:$DV$5,$D$2-1,FALSE)," ")</f>
        <v xml:space="preserve"> </v>
      </c>
      <c r="F36" s="248" t="str">
        <f>IFERROR(VLOOKUP(A36,'2.Datos'!$B$3:$DV$5,$D$2,FALSE)," ")</f>
        <v xml:space="preserve"> </v>
      </c>
      <c r="G36" s="199" t="str">
        <f>IFERROR(VLOOKUP(A36,'2.Datos'!$B$3:$DV$5,10,FALSE)," ")</f>
        <v xml:space="preserve"> </v>
      </c>
      <c r="H36" s="199" t="str">
        <f>IFERROR(VLOOKUP(A36,'2.Datos'!$B$3:$DV$5,11,FALSE)," ")</f>
        <v xml:space="preserve"> </v>
      </c>
      <c r="I36" s="199" t="str">
        <f>IFERROR(VLOOKUP(A36,'2.Datos'!$B$3:$DV$5,28,FALSE)," ")</f>
        <v xml:space="preserve"> </v>
      </c>
      <c r="J36" s="249" t="str">
        <f>IFERROR(VLOOKUP(A36,'2.Datos'!$HO$3:$MJ$5,Presentación!$E$2,FALSE)," ")</f>
        <v xml:space="preserve"> </v>
      </c>
      <c r="K36" s="250" t="str">
        <f>IFERROR(VLOOKUP(A36,'2.Datos'!$B$3:$DV$5,12,FALSE)," ")</f>
        <v xml:space="preserve"> </v>
      </c>
      <c r="N36" s="255"/>
    </row>
    <row r="37" spans="1:28" ht="15.75" customHeight="1">
      <c r="A37" s="246" t="str">
        <f>IFERROR('2.Datos'!#REF!," ")</f>
        <v xml:space="preserve"> </v>
      </c>
      <c r="B37" s="162" t="str">
        <f>IFERROR(VLOOKUP(A37,'2.Datos'!$B$3:$DV$5,6,FALSE)," ")</f>
        <v xml:space="preserve"> </v>
      </c>
      <c r="C37" s="247" t="str">
        <f>IFERROR(VLOOKUP(A37,'2.Datos'!$B$3:$DV$5,13,FALSE)," ")</f>
        <v xml:space="preserve"> </v>
      </c>
      <c r="D37" s="164" t="str">
        <f ca="1">IFERROR(VLOOKUP(A37,'2.Datos'!$B$3:$DV$5,$D$2-2,FALSE)," ")</f>
        <v xml:space="preserve"> </v>
      </c>
      <c r="E37" s="164" t="str">
        <f ca="1">IFERROR(VLOOKUP(A37,'2.Datos'!$B$3:$DV$5,$D$2-1,FALSE)," ")</f>
        <v xml:space="preserve"> </v>
      </c>
      <c r="F37" s="248" t="str">
        <f>IFERROR(VLOOKUP(A37,'2.Datos'!$B$3:$DV$5,$D$2,FALSE)," ")</f>
        <v xml:space="preserve"> </v>
      </c>
      <c r="G37" s="199" t="str">
        <f>IFERROR(VLOOKUP(A37,'2.Datos'!$B$3:$DV$5,10,FALSE)," ")</f>
        <v xml:space="preserve"> </v>
      </c>
      <c r="H37" s="199" t="str">
        <f>IFERROR(VLOOKUP(A37,'2.Datos'!$B$3:$DV$5,11,FALSE)," ")</f>
        <v xml:space="preserve"> </v>
      </c>
      <c r="I37" s="199" t="str">
        <f>IFERROR(VLOOKUP(A37,'2.Datos'!$B$3:$DV$5,28,FALSE)," ")</f>
        <v xml:space="preserve"> </v>
      </c>
      <c r="J37" s="249" t="str">
        <f>IFERROR(VLOOKUP(A37,'2.Datos'!$HO$3:$MJ$5,Presentación!$E$2,FALSE)," ")</f>
        <v xml:space="preserve"> </v>
      </c>
      <c r="K37" s="250" t="str">
        <f>IFERROR(VLOOKUP(A37,'2.Datos'!$B$3:$DV$5,12,FALSE)," ")</f>
        <v xml:space="preserve"> </v>
      </c>
      <c r="M37" s="213" t="s">
        <v>1255</v>
      </c>
      <c r="N37" s="255">
        <f>SUM(N31:N35)</f>
        <v>3</v>
      </c>
    </row>
    <row r="38" spans="1:28" ht="15.75" customHeight="1">
      <c r="A38" s="246" t="str">
        <f>IFERROR('2.Datos'!#REF!," ")</f>
        <v xml:space="preserve"> </v>
      </c>
      <c r="B38" s="162" t="str">
        <f>IFERROR(VLOOKUP(A38,'2.Datos'!$B$3:$DV$5,6,FALSE)," ")</f>
        <v xml:space="preserve"> </v>
      </c>
      <c r="C38" s="247" t="str">
        <f>IFERROR(VLOOKUP(A38,'2.Datos'!$B$3:$DV$5,13,FALSE)," ")</f>
        <v xml:space="preserve"> </v>
      </c>
      <c r="D38" s="164" t="str">
        <f ca="1">IFERROR(VLOOKUP(A38,'2.Datos'!$B$3:$DV$5,$D$2-2,FALSE)," ")</f>
        <v xml:space="preserve"> </v>
      </c>
      <c r="E38" s="164" t="str">
        <f ca="1">IFERROR(VLOOKUP(A38,'2.Datos'!$B$3:$DV$5,$D$2-1,FALSE)," ")</f>
        <v xml:space="preserve"> </v>
      </c>
      <c r="F38" s="248" t="str">
        <f>IFERROR(VLOOKUP(A38,'2.Datos'!$B$3:$DV$5,$D$2,FALSE)," ")</f>
        <v xml:space="preserve"> </v>
      </c>
      <c r="G38" s="199" t="str">
        <f>IFERROR(VLOOKUP(A38,'2.Datos'!$B$3:$DV$5,10,FALSE)," ")</f>
        <v xml:space="preserve"> </v>
      </c>
      <c r="H38" s="199" t="str">
        <f>IFERROR(VLOOKUP(A38,'2.Datos'!$B$3:$DV$5,11,FALSE)," ")</f>
        <v xml:space="preserve"> </v>
      </c>
      <c r="I38" s="199" t="str">
        <f>IFERROR(VLOOKUP(A38,'2.Datos'!$B$3:$DV$5,28,FALSE)," ")</f>
        <v xml:space="preserve"> </v>
      </c>
      <c r="J38" s="249" t="str">
        <f>IFERROR(VLOOKUP(A38,'2.Datos'!$HO$3:$MJ$5,Presentación!$E$2,FALSE)," ")</f>
        <v xml:space="preserve"> </v>
      </c>
      <c r="K38" s="250" t="str">
        <f>IFERROR(VLOOKUP(A38,'2.Datos'!$B$3:$DV$5,12,FALSE)," ")</f>
        <v xml:space="preserve"> </v>
      </c>
    </row>
    <row r="39" spans="1:28" ht="15.75" customHeight="1">
      <c r="A39" s="246" t="str">
        <f>IFERROR('2.Datos'!#REF!," ")</f>
        <v xml:space="preserve"> </v>
      </c>
      <c r="B39" s="162" t="str">
        <f>IFERROR(VLOOKUP(A39,'2.Datos'!$B$3:$DV$5,6,FALSE)," ")</f>
        <v xml:space="preserve"> </v>
      </c>
      <c r="C39" s="247" t="str">
        <f>IFERROR(VLOOKUP(A39,'2.Datos'!$B$3:$DV$5,13,FALSE)," ")</f>
        <v xml:space="preserve"> </v>
      </c>
      <c r="D39" s="164" t="str">
        <f ca="1">IFERROR(VLOOKUP(A39,'2.Datos'!$B$3:$DV$5,$D$2-2,FALSE)," ")</f>
        <v xml:space="preserve"> </v>
      </c>
      <c r="E39" s="164" t="str">
        <f ca="1">IFERROR(VLOOKUP(A39,'2.Datos'!$B$3:$DV$5,$D$2-1,FALSE)," ")</f>
        <v xml:space="preserve"> </v>
      </c>
      <c r="F39" s="248" t="str">
        <f>IFERROR(VLOOKUP(A39,'2.Datos'!$B$3:$DV$5,$D$2,FALSE)," ")</f>
        <v xml:space="preserve"> </v>
      </c>
      <c r="G39" s="199" t="str">
        <f>IFERROR(VLOOKUP(A39,'2.Datos'!$B$3:$DV$5,10,FALSE)," ")</f>
        <v xml:space="preserve"> </v>
      </c>
      <c r="H39" s="199" t="str">
        <f>IFERROR(VLOOKUP(A39,'2.Datos'!$B$3:$DV$5,11,FALSE)," ")</f>
        <v xml:space="preserve"> </v>
      </c>
      <c r="I39" s="199" t="str">
        <f>IFERROR(VLOOKUP(A39,'2.Datos'!$B$3:$DV$5,28,FALSE)," ")</f>
        <v xml:space="preserve"> </v>
      </c>
      <c r="J39" s="249" t="str">
        <f>IFERROR(VLOOKUP(A39,'2.Datos'!$HO$3:$MJ$5,Presentación!$E$2,FALSE)," ")</f>
        <v xml:space="preserve"> </v>
      </c>
      <c r="K39" s="250" t="str">
        <f>IFERROR(VLOOKUP(A39,'2.Datos'!$B$3:$DV$5,12,FALSE)," ")</f>
        <v xml:space="preserve"> </v>
      </c>
      <c r="Z39" s="418"/>
      <c r="AA39" s="419"/>
      <c r="AB39" s="420"/>
    </row>
    <row r="40" spans="1:28" ht="15.75" customHeight="1">
      <c r="A40" s="246" t="str">
        <f>IFERROR('2.Datos'!#REF!," ")</f>
        <v xml:space="preserve"> </v>
      </c>
      <c r="B40" s="162" t="str">
        <f>IFERROR(VLOOKUP(A40,'2.Datos'!$B$3:$DV$5,6,FALSE)," ")</f>
        <v xml:space="preserve"> </v>
      </c>
      <c r="C40" s="247" t="str">
        <f>IFERROR(VLOOKUP(A40,'2.Datos'!$B$3:$DV$5,13,FALSE)," ")</f>
        <v xml:space="preserve"> </v>
      </c>
      <c r="D40" s="164" t="str">
        <f ca="1">IFERROR(VLOOKUP(A40,'2.Datos'!$B$3:$DV$5,$D$2-2,FALSE)," ")</f>
        <v xml:space="preserve"> </v>
      </c>
      <c r="E40" s="164" t="str">
        <f ca="1">IFERROR(VLOOKUP(A40,'2.Datos'!$B$3:$DV$5,$D$2-1,FALSE)," ")</f>
        <v xml:space="preserve"> </v>
      </c>
      <c r="F40" s="248" t="str">
        <f>IFERROR(VLOOKUP(A40,'2.Datos'!$B$3:$DV$5,$D$2,FALSE)," ")</f>
        <v xml:space="preserve"> </v>
      </c>
      <c r="G40" s="199" t="str">
        <f>IFERROR(VLOOKUP(A40,'2.Datos'!$B$3:$DV$5,10,FALSE)," ")</f>
        <v xml:space="preserve"> </v>
      </c>
      <c r="H40" s="199" t="str">
        <f>IFERROR(VLOOKUP(A40,'2.Datos'!$B$3:$DV$5,11,FALSE)," ")</f>
        <v xml:space="preserve"> </v>
      </c>
      <c r="I40" s="199" t="str">
        <f>IFERROR(VLOOKUP(A40,'2.Datos'!$B$3:$DV$5,28,FALSE)," ")</f>
        <v xml:space="preserve"> </v>
      </c>
      <c r="J40" s="249" t="str">
        <f>IFERROR(VLOOKUP(A40,'2.Datos'!$HO$3:$MJ$5,Presentación!$E$2,FALSE)," ")</f>
        <v xml:space="preserve"> </v>
      </c>
      <c r="K40" s="250" t="str">
        <f>IFERROR(VLOOKUP(A40,'2.Datos'!$B$3:$DV$5,12,FALSE)," ")</f>
        <v xml:space="preserve"> </v>
      </c>
      <c r="Z40" s="421"/>
      <c r="AA40" s="340"/>
      <c r="AB40" s="422"/>
    </row>
    <row r="41" spans="1:28" ht="15.75" customHeight="1">
      <c r="A41" s="246" t="str">
        <f>IFERROR('2.Datos'!#REF!," ")</f>
        <v xml:space="preserve"> </v>
      </c>
      <c r="B41" s="162" t="str">
        <f>IFERROR(VLOOKUP(A41,'2.Datos'!$B$3:$DV$5,6,FALSE)," ")</f>
        <v xml:space="preserve"> </v>
      </c>
      <c r="C41" s="247" t="str">
        <f>IFERROR(VLOOKUP(A41,'2.Datos'!$B$3:$DV$5,13,FALSE)," ")</f>
        <v xml:space="preserve"> </v>
      </c>
      <c r="D41" s="164" t="str">
        <f ca="1">IFERROR(VLOOKUP(A41,'2.Datos'!$B$3:$DV$5,$D$2-2,FALSE)," ")</f>
        <v xml:space="preserve"> </v>
      </c>
      <c r="E41" s="164" t="str">
        <f ca="1">IFERROR(VLOOKUP(A41,'2.Datos'!$B$3:$DV$5,$D$2-1,FALSE)," ")</f>
        <v xml:space="preserve"> </v>
      </c>
      <c r="F41" s="248" t="str">
        <f>IFERROR(VLOOKUP(A41,'2.Datos'!$B$3:$DV$5,$D$2,FALSE)," ")</f>
        <v xml:space="preserve"> </v>
      </c>
      <c r="G41" s="199" t="str">
        <f>IFERROR(VLOOKUP(A41,'2.Datos'!$B$3:$DV$5,10,FALSE)," ")</f>
        <v xml:space="preserve"> </v>
      </c>
      <c r="H41" s="199" t="str">
        <f>IFERROR(VLOOKUP(A41,'2.Datos'!$B$3:$DV$5,11,FALSE)," ")</f>
        <v xml:space="preserve"> </v>
      </c>
      <c r="I41" s="199" t="str">
        <f>IFERROR(VLOOKUP(A41,'2.Datos'!$B$3:$DV$5,28,FALSE)," ")</f>
        <v xml:space="preserve"> </v>
      </c>
      <c r="J41" s="249" t="str">
        <f>IFERROR(VLOOKUP(A41,'2.Datos'!$HO$3:$MJ$5,Presentación!$E$2,FALSE)," ")</f>
        <v xml:space="preserve"> </v>
      </c>
      <c r="K41" s="250" t="str">
        <f>IFERROR(VLOOKUP(A41,'2.Datos'!$B$3:$DV$5,12,FALSE)," ")</f>
        <v xml:space="preserve"> </v>
      </c>
      <c r="Z41" s="421"/>
      <c r="AA41" s="340"/>
      <c r="AB41" s="422"/>
    </row>
    <row r="42" spans="1:28" ht="21" customHeight="1">
      <c r="A42" s="246" t="str">
        <f>IFERROR('2.Datos'!#REF!," ")</f>
        <v xml:space="preserve"> </v>
      </c>
      <c r="B42" s="162" t="str">
        <f>IFERROR(VLOOKUP(A42,'2.Datos'!$B$3:$DV$5,6,FALSE)," ")</f>
        <v xml:space="preserve"> </v>
      </c>
      <c r="C42" s="247" t="str">
        <f>IFERROR(VLOOKUP(A42,'2.Datos'!$B$3:$DV$5,13,FALSE)," ")</f>
        <v xml:space="preserve"> </v>
      </c>
      <c r="D42" s="164" t="str">
        <f ca="1">IFERROR(VLOOKUP(A42,'2.Datos'!$B$3:$DV$5,$D$2-2,FALSE)," ")</f>
        <v xml:space="preserve"> </v>
      </c>
      <c r="E42" s="164" t="str">
        <f ca="1">IFERROR(VLOOKUP(A42,'2.Datos'!$B$3:$DV$5,$D$2-1,FALSE)," ")</f>
        <v xml:space="preserve"> </v>
      </c>
      <c r="F42" s="248" t="str">
        <f>IFERROR(VLOOKUP(A42,'2.Datos'!$B$3:$DV$5,$D$2,FALSE)," ")</f>
        <v xml:space="preserve"> </v>
      </c>
      <c r="G42" s="199" t="str">
        <f>IFERROR(VLOOKUP(A42,'2.Datos'!$B$3:$DV$5,10,FALSE)," ")</f>
        <v xml:space="preserve"> </v>
      </c>
      <c r="H42" s="199" t="str">
        <f>IFERROR(VLOOKUP(A42,'2.Datos'!$B$3:$DV$5,11,FALSE)," ")</f>
        <v xml:space="preserve"> </v>
      </c>
      <c r="I42" s="199" t="str">
        <f>IFERROR(VLOOKUP(A42,'2.Datos'!$B$3:$DV$5,28,FALSE)," ")</f>
        <v xml:space="preserve"> </v>
      </c>
      <c r="J42" s="249" t="str">
        <f>IFERROR(VLOOKUP(A42,'2.Datos'!$HO$3:$MJ$5,Presentación!$E$2,FALSE)," ")</f>
        <v xml:space="preserve"> </v>
      </c>
      <c r="K42" s="250" t="str">
        <f>IFERROR(VLOOKUP(A42,'2.Datos'!$B$3:$DV$5,12,FALSE)," ")</f>
        <v xml:space="preserve"> </v>
      </c>
      <c r="Z42" s="421"/>
      <c r="AA42" s="340"/>
      <c r="AB42" s="422"/>
    </row>
    <row r="43" spans="1:28" ht="15.75" customHeight="1">
      <c r="A43" s="246" t="str">
        <f>IFERROR('2.Datos'!#REF!," ")</f>
        <v xml:space="preserve"> </v>
      </c>
      <c r="B43" s="162" t="str">
        <f>IFERROR(VLOOKUP(A43,'2.Datos'!$B$3:$DV$5,6,FALSE)," ")</f>
        <v xml:space="preserve"> </v>
      </c>
      <c r="C43" s="247" t="str">
        <f>IFERROR(VLOOKUP(A43,'2.Datos'!$B$3:$DV$5,13,FALSE)," ")</f>
        <v xml:space="preserve"> </v>
      </c>
      <c r="D43" s="164" t="str">
        <f ca="1">IFERROR(VLOOKUP(A43,'2.Datos'!$B$3:$DV$5,$D$2-2,FALSE)," ")</f>
        <v xml:space="preserve"> </v>
      </c>
      <c r="E43" s="164" t="str">
        <f ca="1">IFERROR(VLOOKUP(A43,'2.Datos'!$B$3:$DV$5,$D$2-1,FALSE)," ")</f>
        <v xml:space="preserve"> </v>
      </c>
      <c r="F43" s="248" t="str">
        <f>IFERROR(VLOOKUP(A43,'2.Datos'!$B$3:$DV$5,$D$2,FALSE)," ")</f>
        <v xml:space="preserve"> </v>
      </c>
      <c r="G43" s="199" t="str">
        <f>IFERROR(VLOOKUP(A43,'2.Datos'!$B$3:$DV$5,10,FALSE)," ")</f>
        <v xml:space="preserve"> </v>
      </c>
      <c r="H43" s="199" t="str">
        <f>IFERROR(VLOOKUP(A43,'2.Datos'!$B$3:$DV$5,11,FALSE)," ")</f>
        <v xml:space="preserve"> </v>
      </c>
      <c r="I43" s="199" t="str">
        <f>IFERROR(VLOOKUP(A43,'2.Datos'!$B$3:$DV$5,28,FALSE)," ")</f>
        <v xml:space="preserve"> </v>
      </c>
      <c r="J43" s="249" t="str">
        <f>IFERROR(VLOOKUP(A43,'2.Datos'!$HO$3:$MJ$5,Presentación!$E$2,FALSE)," ")</f>
        <v xml:space="preserve"> </v>
      </c>
      <c r="K43" s="250" t="str">
        <f>IFERROR(VLOOKUP(A43,'2.Datos'!$B$3:$DV$5,12,FALSE)," ")</f>
        <v xml:space="preserve"> </v>
      </c>
      <c r="Z43" s="421"/>
      <c r="AA43" s="340"/>
      <c r="AB43" s="422"/>
    </row>
    <row r="44" spans="1:28" ht="15.75" customHeight="1">
      <c r="A44" s="246" t="str">
        <f>IFERROR('2.Datos'!#REF!," ")</f>
        <v xml:space="preserve"> </v>
      </c>
      <c r="B44" s="162" t="str">
        <f>IFERROR(VLOOKUP(A44,'2.Datos'!$B$3:$DV$5,6,FALSE)," ")</f>
        <v xml:space="preserve"> </v>
      </c>
      <c r="C44" s="247" t="str">
        <f>IFERROR(VLOOKUP(A44,'2.Datos'!$B$3:$DV$5,13,FALSE)," ")</f>
        <v xml:space="preserve"> </v>
      </c>
      <c r="D44" s="164" t="str">
        <f ca="1">IFERROR(VLOOKUP(A44,'2.Datos'!$B$3:$DV$5,$D$2-2,FALSE)," ")</f>
        <v xml:space="preserve"> </v>
      </c>
      <c r="E44" s="164" t="str">
        <f ca="1">IFERROR(VLOOKUP(A44,'2.Datos'!$B$3:$DV$5,$D$2-1,FALSE)," ")</f>
        <v xml:space="preserve"> </v>
      </c>
      <c r="F44" s="248" t="str">
        <f>IFERROR(VLOOKUP(A44,'2.Datos'!$B$3:$DV$5,$D$2,FALSE)," ")</f>
        <v xml:space="preserve"> </v>
      </c>
      <c r="G44" s="199" t="str">
        <f>IFERROR(VLOOKUP(A44,'2.Datos'!$B$3:$DV$5,10,FALSE)," ")</f>
        <v xml:space="preserve"> </v>
      </c>
      <c r="H44" s="199" t="str">
        <f>IFERROR(VLOOKUP(A44,'2.Datos'!$B$3:$DV$5,11,FALSE)," ")</f>
        <v xml:space="preserve"> </v>
      </c>
      <c r="I44" s="199" t="str">
        <f>IFERROR(VLOOKUP(A44,'2.Datos'!$B$3:$DV$5,28,FALSE)," ")</f>
        <v xml:space="preserve"> </v>
      </c>
      <c r="J44" s="249" t="str">
        <f>IFERROR(VLOOKUP(A44,'2.Datos'!$HO$3:$MJ$5,Presentación!$E$2,FALSE)," ")</f>
        <v xml:space="preserve"> </v>
      </c>
      <c r="K44" s="250" t="str">
        <f>IFERROR(VLOOKUP(A44,'2.Datos'!$B$3:$DV$5,12,FALSE)," ")</f>
        <v xml:space="preserve"> </v>
      </c>
      <c r="Z44" s="421"/>
      <c r="AA44" s="340"/>
      <c r="AB44" s="422"/>
    </row>
    <row r="45" spans="1:28" ht="15.75" customHeight="1">
      <c r="A45" s="246" t="str">
        <f>IFERROR('2.Datos'!#REF!," ")</f>
        <v xml:space="preserve"> </v>
      </c>
      <c r="B45" s="162" t="str">
        <f>IFERROR(VLOOKUP(A45,'2.Datos'!$B$3:$DV$5,6,FALSE)," ")</f>
        <v xml:space="preserve"> </v>
      </c>
      <c r="C45" s="247" t="str">
        <f>IFERROR(VLOOKUP(A45,'2.Datos'!$B$3:$DV$5,13,FALSE)," ")</f>
        <v xml:space="preserve"> </v>
      </c>
      <c r="D45" s="164" t="str">
        <f ca="1">IFERROR(VLOOKUP(A45,'2.Datos'!$B$3:$DV$5,$D$2-2,FALSE)," ")</f>
        <v xml:space="preserve"> </v>
      </c>
      <c r="E45" s="164" t="str">
        <f ca="1">IFERROR(VLOOKUP(A45,'2.Datos'!$B$3:$DV$5,$D$2-1,FALSE)," ")</f>
        <v xml:space="preserve"> </v>
      </c>
      <c r="F45" s="248" t="str">
        <f>IFERROR(VLOOKUP(A45,'2.Datos'!$B$3:$DV$5,$D$2,FALSE)," ")</f>
        <v xml:space="preserve"> </v>
      </c>
      <c r="G45" s="199" t="str">
        <f>IFERROR(VLOOKUP(A45,'2.Datos'!$B$3:$DV$5,10,FALSE)," ")</f>
        <v xml:space="preserve"> </v>
      </c>
      <c r="H45" s="199" t="str">
        <f>IFERROR(VLOOKUP(A45,'2.Datos'!$B$3:$DV$5,11,FALSE)," ")</f>
        <v xml:space="preserve"> </v>
      </c>
      <c r="I45" s="199" t="str">
        <f>IFERROR(VLOOKUP(A45,'2.Datos'!$B$3:$DV$5,28,FALSE)," ")</f>
        <v xml:space="preserve"> </v>
      </c>
      <c r="J45" s="249" t="str">
        <f>IFERROR(VLOOKUP(A45,'2.Datos'!$HO$3:$MJ$5,Presentación!$E$2,FALSE)," ")</f>
        <v xml:space="preserve"> </v>
      </c>
      <c r="K45" s="250" t="str">
        <f>IFERROR(VLOOKUP(A45,'2.Datos'!$B$3:$DV$5,12,FALSE)," ")</f>
        <v xml:space="preserve"> </v>
      </c>
      <c r="Z45" s="421"/>
      <c r="AA45" s="340"/>
      <c r="AB45" s="422"/>
    </row>
    <row r="46" spans="1:28" ht="15.75" customHeight="1">
      <c r="A46" s="246" t="str">
        <f>IFERROR('2.Datos'!#REF!," ")</f>
        <v xml:space="preserve"> </v>
      </c>
      <c r="B46" s="162" t="str">
        <f>IFERROR(VLOOKUP(A46,'2.Datos'!$B$3:$DV$5,6,FALSE)," ")</f>
        <v xml:space="preserve"> </v>
      </c>
      <c r="C46" s="247" t="str">
        <f>IFERROR(VLOOKUP(A46,'2.Datos'!$B$3:$DV$5,13,FALSE)," ")</f>
        <v xml:space="preserve"> </v>
      </c>
      <c r="D46" s="164" t="str">
        <f ca="1">IFERROR(VLOOKUP(A46,'2.Datos'!$B$3:$DV$5,$D$2-2,FALSE)," ")</f>
        <v xml:space="preserve"> </v>
      </c>
      <c r="E46" s="164" t="str">
        <f ca="1">IFERROR(VLOOKUP(A46,'2.Datos'!$B$3:$DV$5,$D$2-1,FALSE)," ")</f>
        <v xml:space="preserve"> </v>
      </c>
      <c r="F46" s="248" t="str">
        <f>IFERROR(VLOOKUP(A46,'2.Datos'!$B$3:$DV$5,$D$2,FALSE)," ")</f>
        <v xml:space="preserve"> </v>
      </c>
      <c r="G46" s="199" t="str">
        <f>IFERROR(VLOOKUP(A46,'2.Datos'!$B$3:$DV$5,10,FALSE)," ")</f>
        <v xml:space="preserve"> </v>
      </c>
      <c r="H46" s="199" t="str">
        <f>IFERROR(VLOOKUP(A46,'2.Datos'!$B$3:$DV$5,11,FALSE)," ")</f>
        <v xml:space="preserve"> </v>
      </c>
      <c r="I46" s="199" t="str">
        <f>IFERROR(VLOOKUP(A46,'2.Datos'!$B$3:$DV$5,28,FALSE)," ")</f>
        <v xml:space="preserve"> </v>
      </c>
      <c r="J46" s="249" t="str">
        <f>IFERROR(VLOOKUP(A46,'2.Datos'!$HO$3:$MJ$5,Presentación!$E$2,FALSE)," ")</f>
        <v xml:space="preserve"> </v>
      </c>
      <c r="K46" s="250" t="str">
        <f>IFERROR(VLOOKUP(A46,'2.Datos'!$B$3:$DV$5,12,FALSE)," ")</f>
        <v xml:space="preserve"> </v>
      </c>
      <c r="M46" s="251" t="s">
        <v>1256</v>
      </c>
      <c r="Z46" s="421"/>
      <c r="AA46" s="340"/>
      <c r="AB46" s="422"/>
    </row>
    <row r="47" spans="1:28" ht="15.75" customHeight="1">
      <c r="A47" s="246" t="str">
        <f>IFERROR('2.Datos'!#REF!," ")</f>
        <v xml:space="preserve"> </v>
      </c>
      <c r="B47" s="162" t="str">
        <f>IFERROR(VLOOKUP(A47,'2.Datos'!$B$3:$DV$5,6,FALSE)," ")</f>
        <v xml:space="preserve"> </v>
      </c>
      <c r="C47" s="247" t="str">
        <f>IFERROR(VLOOKUP(A47,'2.Datos'!$B$3:$DV$5,13,FALSE)," ")</f>
        <v xml:space="preserve"> </v>
      </c>
      <c r="D47" s="164" t="str">
        <f ca="1">IFERROR(VLOOKUP(A47,'2.Datos'!$B$3:$DV$5,$D$2-2,FALSE)," ")</f>
        <v xml:space="preserve"> </v>
      </c>
      <c r="E47" s="164" t="str">
        <f ca="1">IFERROR(VLOOKUP(A47,'2.Datos'!$B$3:$DV$5,$D$2-1,FALSE)," ")</f>
        <v xml:space="preserve"> </v>
      </c>
      <c r="F47" s="248" t="str">
        <f>IFERROR(VLOOKUP(A47,'2.Datos'!$B$3:$DV$5,$D$2,FALSE)," ")</f>
        <v xml:space="preserve"> </v>
      </c>
      <c r="G47" s="199" t="str">
        <f>IFERROR(VLOOKUP(A47,'2.Datos'!$B$3:$DV$5,10,FALSE)," ")</f>
        <v xml:space="preserve"> </v>
      </c>
      <c r="H47" s="199" t="str">
        <f>IFERROR(VLOOKUP(A47,'2.Datos'!$B$3:$DV$5,11,FALSE)," ")</f>
        <v xml:space="preserve"> </v>
      </c>
      <c r="I47" s="199" t="str">
        <f>IFERROR(VLOOKUP(A47,'2.Datos'!$B$3:$DV$5,28,FALSE)," ")</f>
        <v xml:space="preserve"> </v>
      </c>
      <c r="J47" s="249" t="str">
        <f>IFERROR(VLOOKUP(A47,'2.Datos'!$HO$3:$MJ$5,Presentación!$E$2,FALSE)," ")</f>
        <v xml:space="preserve"> </v>
      </c>
      <c r="K47" s="250" t="str">
        <f>IFERROR(VLOOKUP(A47,'2.Datos'!$B$3:$DV$5,12,FALSE)," ")</f>
        <v xml:space="preserve"> </v>
      </c>
      <c r="Z47" s="421"/>
      <c r="AA47" s="340"/>
      <c r="AB47" s="422"/>
    </row>
    <row r="48" spans="1:28" ht="15.75" customHeight="1">
      <c r="A48" s="246" t="str">
        <f>IFERROR('2.Datos'!#REF!," ")</f>
        <v xml:space="preserve"> </v>
      </c>
      <c r="B48" s="162" t="str">
        <f>IFERROR(VLOOKUP(A48,'2.Datos'!$B$3:$DV$5,6,FALSE)," ")</f>
        <v xml:space="preserve"> </v>
      </c>
      <c r="C48" s="247" t="str">
        <f>IFERROR(VLOOKUP(A48,'2.Datos'!$B$3:$DV$5,13,FALSE)," ")</f>
        <v xml:space="preserve"> </v>
      </c>
      <c r="D48" s="164" t="str">
        <f ca="1">IFERROR(VLOOKUP(A48,'2.Datos'!$B$3:$DV$5,$D$2-2,FALSE)," ")</f>
        <v xml:space="preserve"> </v>
      </c>
      <c r="E48" s="164" t="str">
        <f ca="1">IFERROR(VLOOKUP(A48,'2.Datos'!$B$3:$DV$5,$D$2-1,FALSE)," ")</f>
        <v xml:space="preserve"> </v>
      </c>
      <c r="F48" s="248" t="str">
        <f>IFERROR(VLOOKUP(A48,'2.Datos'!$B$3:$DV$5,$D$2,FALSE)," ")</f>
        <v xml:space="preserve"> </v>
      </c>
      <c r="G48" s="199" t="str">
        <f>IFERROR(VLOOKUP(A48,'2.Datos'!$B$3:$DV$5,10,FALSE)," ")</f>
        <v xml:space="preserve"> </v>
      </c>
      <c r="H48" s="199" t="str">
        <f>IFERROR(VLOOKUP(A48,'2.Datos'!$B$3:$DV$5,11,FALSE)," ")</f>
        <v xml:space="preserve"> </v>
      </c>
      <c r="I48" s="199" t="str">
        <f>IFERROR(VLOOKUP(A48,'2.Datos'!$B$3:$DV$5,28,FALSE)," ")</f>
        <v xml:space="preserve"> </v>
      </c>
      <c r="J48" s="249" t="str">
        <f>IFERROR(VLOOKUP(A48,'2.Datos'!$HO$3:$MJ$5,Presentación!$E$2,FALSE)," ")</f>
        <v xml:space="preserve"> </v>
      </c>
      <c r="K48" s="250" t="str">
        <f>IFERROR(VLOOKUP(A48,'2.Datos'!$B$3:$DV$5,12,FALSE)," ")</f>
        <v xml:space="preserve"> </v>
      </c>
      <c r="M48" s="213" t="s">
        <v>177</v>
      </c>
      <c r="N48" s="255">
        <f>COUNTIF('2.Datos'!$N$3:$N$5,Presentación!M48)</f>
        <v>0</v>
      </c>
      <c r="Z48" s="421"/>
      <c r="AA48" s="340"/>
      <c r="AB48" s="422"/>
    </row>
    <row r="49" spans="1:28">
      <c r="A49" s="246" t="str">
        <f>IFERROR('2.Datos'!#REF!," ")</f>
        <v xml:space="preserve"> </v>
      </c>
      <c r="B49" s="162" t="str">
        <f>IFERROR(VLOOKUP(A49,'2.Datos'!$B$3:$DV$5,6,FALSE)," ")</f>
        <v xml:space="preserve"> </v>
      </c>
      <c r="C49" s="247" t="str">
        <f>IFERROR(VLOOKUP(A49,'2.Datos'!$B$3:$DV$5,13,FALSE)," ")</f>
        <v xml:space="preserve"> </v>
      </c>
      <c r="D49" s="164" t="str">
        <f ca="1">IFERROR(VLOOKUP(A49,'2.Datos'!$B$3:$DV$5,$D$2-2,FALSE)," ")</f>
        <v xml:space="preserve"> </v>
      </c>
      <c r="E49" s="164" t="str">
        <f ca="1">IFERROR(VLOOKUP(A49,'2.Datos'!$B$3:$DV$5,$D$2-1,FALSE)," ")</f>
        <v xml:space="preserve"> </v>
      </c>
      <c r="F49" s="248" t="str">
        <f>IFERROR(VLOOKUP(A49,'2.Datos'!$B$3:$DV$5,$D$2,FALSE)," ")</f>
        <v xml:space="preserve"> </v>
      </c>
      <c r="G49" s="199" t="str">
        <f>IFERROR(VLOOKUP(A49,'2.Datos'!$B$3:$DV$5,10,FALSE)," ")</f>
        <v xml:space="preserve"> </v>
      </c>
      <c r="H49" s="199" t="str">
        <f>IFERROR(VLOOKUP(A49,'2.Datos'!$B$3:$DV$5,11,FALSE)," ")</f>
        <v xml:space="preserve"> </v>
      </c>
      <c r="I49" s="199" t="str">
        <f>IFERROR(VLOOKUP(A49,'2.Datos'!$B$3:$DV$5,28,FALSE)," ")</f>
        <v xml:space="preserve"> </v>
      </c>
      <c r="J49" s="249" t="str">
        <f>IFERROR(VLOOKUP(A49,'2.Datos'!$HO$3:$MJ$5,Presentación!$E$2,FALSE)," ")</f>
        <v xml:space="preserve"> </v>
      </c>
      <c r="K49" s="250" t="str">
        <f>IFERROR(VLOOKUP(A49,'2.Datos'!$B$3:$DV$5,12,FALSE)," ")</f>
        <v xml:space="preserve"> </v>
      </c>
      <c r="M49" s="213" t="s">
        <v>65</v>
      </c>
      <c r="N49" s="255">
        <f>COUNTIF('2.Datos'!$N$3:$N$5,Presentación!M49)</f>
        <v>0</v>
      </c>
      <c r="Z49" s="421"/>
      <c r="AA49" s="340"/>
      <c r="AB49" s="422"/>
    </row>
    <row r="50" spans="1:28">
      <c r="A50" s="246" t="str">
        <f>IFERROR('2.Datos'!#REF!," ")</f>
        <v xml:space="preserve"> </v>
      </c>
      <c r="B50" s="162" t="str">
        <f>IFERROR(VLOOKUP(A50,'2.Datos'!$B$3:$DV$5,6,FALSE)," ")</f>
        <v xml:space="preserve"> </v>
      </c>
      <c r="C50" s="247" t="str">
        <f>IFERROR(VLOOKUP(A50,'2.Datos'!$B$3:$DV$5,13,FALSE)," ")</f>
        <v xml:space="preserve"> </v>
      </c>
      <c r="D50" s="164" t="str">
        <f ca="1">IFERROR(VLOOKUP(A50,'2.Datos'!$B$3:$DV$5,$D$2-2,FALSE)," ")</f>
        <v xml:space="preserve"> </v>
      </c>
      <c r="E50" s="164" t="str">
        <f ca="1">IFERROR(VLOOKUP(A50,'2.Datos'!$B$3:$DV$5,$D$2-1,FALSE)," ")</f>
        <v xml:space="preserve"> </v>
      </c>
      <c r="F50" s="248" t="str">
        <f>IFERROR(VLOOKUP(A50,'2.Datos'!$B$3:$DV$5,$D$2,FALSE)," ")</f>
        <v xml:space="preserve"> </v>
      </c>
      <c r="G50" s="199" t="str">
        <f>IFERROR(VLOOKUP(A50,'2.Datos'!$B$3:$DV$5,10,FALSE)," ")</f>
        <v xml:space="preserve"> </v>
      </c>
      <c r="H50" s="199" t="str">
        <f>IFERROR(VLOOKUP(A50,'2.Datos'!$B$3:$DV$5,11,FALSE)," ")</f>
        <v xml:space="preserve"> </v>
      </c>
      <c r="I50" s="199" t="str">
        <f>IFERROR(VLOOKUP(A50,'2.Datos'!$B$3:$DV$5,28,FALSE)," ")</f>
        <v xml:space="preserve"> </v>
      </c>
      <c r="J50" s="249" t="str">
        <f>IFERROR(VLOOKUP(A50,'2.Datos'!$HO$3:$MJ$5,Presentación!$E$2,FALSE)," ")</f>
        <v xml:space="preserve"> </v>
      </c>
      <c r="K50" s="250" t="str">
        <f>IFERROR(VLOOKUP(A50,'2.Datos'!$B$3:$DV$5,12,FALSE)," ")</f>
        <v xml:space="preserve"> </v>
      </c>
      <c r="M50" s="213" t="s">
        <v>66</v>
      </c>
      <c r="N50" s="255">
        <f>COUNTIF('2.Datos'!$N$3:$N$5,Presentación!M50)</f>
        <v>1</v>
      </c>
      <c r="Z50" s="421"/>
      <c r="AA50" s="340"/>
      <c r="AB50" s="422"/>
    </row>
    <row r="51" spans="1:28">
      <c r="J51" s="250" t="str">
        <f>IFERROR(VLOOKUP(A51,'2.Datos'!$HO$3:$MJ$5,Presentación!$E$2,FALSE)," ")</f>
        <v xml:space="preserve"> </v>
      </c>
      <c r="M51" s="213" t="s">
        <v>67</v>
      </c>
      <c r="N51" s="255">
        <f>COUNTIF('2.Datos'!$N$3:$N$5,Presentación!M51)</f>
        <v>0</v>
      </c>
      <c r="Z51" s="421"/>
      <c r="AA51" s="340"/>
      <c r="AB51" s="422"/>
    </row>
    <row r="52" spans="1:28">
      <c r="M52" s="213" t="s">
        <v>68</v>
      </c>
      <c r="N52" s="255">
        <f>COUNTIF('2.Datos'!$N$3:$N$5,Presentación!M52)</f>
        <v>0</v>
      </c>
      <c r="Z52" s="421"/>
      <c r="AA52" s="340"/>
      <c r="AB52" s="422"/>
    </row>
    <row r="53" spans="1:28">
      <c r="M53" s="213" t="s">
        <v>69</v>
      </c>
      <c r="N53" s="255">
        <f>COUNTIF('2.Datos'!$N$3:$N$5,Presentación!M53)</f>
        <v>0</v>
      </c>
      <c r="Z53" s="421"/>
      <c r="AA53" s="340"/>
      <c r="AB53" s="422"/>
    </row>
    <row r="54" spans="1:28">
      <c r="M54" s="213" t="s">
        <v>70</v>
      </c>
      <c r="N54" s="255">
        <f>COUNTIF('2.Datos'!$N$3:$N$5,Presentación!M54)</f>
        <v>2</v>
      </c>
      <c r="Z54" s="421"/>
      <c r="AA54" s="340"/>
      <c r="AB54" s="422"/>
    </row>
    <row r="55" spans="1:28">
      <c r="M55" s="213" t="s">
        <v>71</v>
      </c>
      <c r="N55" s="255">
        <f>COUNTIF('2.Datos'!$N$3:$N$5,Presentación!M55)</f>
        <v>0</v>
      </c>
      <c r="Z55" s="421"/>
      <c r="AA55" s="340"/>
      <c r="AB55" s="422"/>
    </row>
    <row r="56" spans="1:28">
      <c r="Z56" s="423"/>
      <c r="AA56" s="424"/>
      <c r="AB56" s="425"/>
    </row>
    <row r="57" spans="1:28" ht="15.75" customHeight="1">
      <c r="M57" s="213" t="s">
        <v>1255</v>
      </c>
      <c r="N57" s="255">
        <f>SUM(N48:N55)</f>
        <v>3</v>
      </c>
    </row>
    <row r="58" spans="1:28" ht="15.75" customHeight="1"/>
    <row r="59" spans="1:28" ht="15.75" customHeight="1">
      <c r="V59" s="409" t="s">
        <v>1257</v>
      </c>
      <c r="W59" s="345"/>
      <c r="X59" s="345"/>
      <c r="Y59" s="345"/>
      <c r="Z59" s="345"/>
    </row>
    <row r="60" spans="1:28" ht="15.75" customHeight="1"/>
    <row r="61" spans="1:28" ht="25.5" customHeight="1">
      <c r="V61" s="261"/>
      <c r="W61" s="261" t="s">
        <v>564</v>
      </c>
      <c r="X61" s="261" t="s">
        <v>462</v>
      </c>
      <c r="Y61" s="261" t="s">
        <v>98</v>
      </c>
      <c r="Z61" s="261" t="s">
        <v>563</v>
      </c>
      <c r="AA61" s="169"/>
    </row>
    <row r="62" spans="1:28" ht="36" customHeight="1">
      <c r="V62" s="136" t="s">
        <v>177</v>
      </c>
      <c r="W62" s="262">
        <f t="shared" ref="W62:Z62" si="1">COUNTIFS($C$5:$C$50,$V62,$F$5:$F$50,W$61)</f>
        <v>0</v>
      </c>
      <c r="X62" s="262">
        <f t="shared" si="1"/>
        <v>0</v>
      </c>
      <c r="Y62" s="262">
        <f t="shared" si="1"/>
        <v>0</v>
      </c>
      <c r="Z62" s="262">
        <f t="shared" si="1"/>
        <v>0</v>
      </c>
    </row>
    <row r="63" spans="1:28" ht="22.5" customHeight="1">
      <c r="V63" s="136" t="s">
        <v>65</v>
      </c>
      <c r="W63" s="262">
        <f t="shared" ref="W63:Z63" si="2">COUNTIFS($C$5:$C$50,$V63,$F$5:$F$50,W$61)</f>
        <v>0</v>
      </c>
      <c r="X63" s="262">
        <f t="shared" si="2"/>
        <v>0</v>
      </c>
      <c r="Y63" s="262">
        <f t="shared" si="2"/>
        <v>0</v>
      </c>
      <c r="Z63" s="262">
        <f t="shared" si="2"/>
        <v>0</v>
      </c>
    </row>
    <row r="64" spans="1:28" ht="30" customHeight="1">
      <c r="V64" s="136" t="s">
        <v>66</v>
      </c>
      <c r="W64" s="262">
        <f t="shared" ref="W64:Z64" ca="1" si="3">COUNTIFS($C$5:$C$50,$V64,$F$5:$F$50,W$61)</f>
        <v>0</v>
      </c>
      <c r="X64" s="262">
        <f t="shared" ca="1" si="3"/>
        <v>0</v>
      </c>
      <c r="Y64" s="262">
        <f t="shared" ca="1" si="3"/>
        <v>0</v>
      </c>
      <c r="Z64" s="262">
        <f t="shared" ca="1" si="3"/>
        <v>0</v>
      </c>
    </row>
    <row r="65" spans="22:27" ht="23.25" customHeight="1">
      <c r="V65" s="136" t="s">
        <v>67</v>
      </c>
      <c r="W65" s="262">
        <f t="shared" ref="W65:Z65" si="4">COUNTIFS($C$5:$C$50,$V65,$F$5:$F$50,W$61)</f>
        <v>0</v>
      </c>
      <c r="X65" s="262">
        <f t="shared" si="4"/>
        <v>0</v>
      </c>
      <c r="Y65" s="262">
        <f t="shared" si="4"/>
        <v>0</v>
      </c>
      <c r="Z65" s="262">
        <f t="shared" si="4"/>
        <v>0</v>
      </c>
    </row>
    <row r="66" spans="22:27" ht="17.25" customHeight="1">
      <c r="V66" s="136" t="s">
        <v>68</v>
      </c>
      <c r="W66" s="262">
        <f t="shared" ref="W66:Z66" si="5">COUNTIFS($C$5:$C$50,$V66,$F$5:$F$50,W$61)</f>
        <v>0</v>
      </c>
      <c r="X66" s="262">
        <f t="shared" si="5"/>
        <v>0</v>
      </c>
      <c r="Y66" s="262">
        <f t="shared" si="5"/>
        <v>0</v>
      </c>
      <c r="Z66" s="262">
        <f t="shared" si="5"/>
        <v>0</v>
      </c>
    </row>
    <row r="67" spans="22:27" ht="26.25" customHeight="1">
      <c r="V67" s="136" t="s">
        <v>69</v>
      </c>
      <c r="W67" s="262">
        <f t="shared" ref="W67:Z67" si="6">COUNTIFS($C$5:$C$50,$V67,$F$5:$F$50,W$61)</f>
        <v>0</v>
      </c>
      <c r="X67" s="262">
        <f t="shared" si="6"/>
        <v>0</v>
      </c>
      <c r="Y67" s="262">
        <f t="shared" si="6"/>
        <v>0</v>
      </c>
      <c r="Z67" s="262">
        <f t="shared" si="6"/>
        <v>0</v>
      </c>
    </row>
    <row r="68" spans="22:27" ht="30" customHeight="1">
      <c r="V68" s="136" t="s">
        <v>70</v>
      </c>
      <c r="W68" s="262">
        <f t="shared" ref="W68:Z68" ca="1" si="7">COUNTIFS($C$5:$C$50,$V68,$F$5:$F$50,W$61)</f>
        <v>0</v>
      </c>
      <c r="X68" s="262">
        <f t="shared" ca="1" si="7"/>
        <v>0</v>
      </c>
      <c r="Y68" s="262">
        <f t="shared" ca="1" si="7"/>
        <v>0</v>
      </c>
      <c r="Z68" s="262">
        <f t="shared" ca="1" si="7"/>
        <v>0</v>
      </c>
    </row>
    <row r="69" spans="22:27" ht="25.5" customHeight="1">
      <c r="V69" s="136" t="s">
        <v>71</v>
      </c>
      <c r="W69" s="262">
        <f t="shared" ref="W69:Z69" si="8">COUNTIFS($C$5:$C$50,$V69,$F$5:$F$50,W$61)</f>
        <v>0</v>
      </c>
      <c r="X69" s="262">
        <f t="shared" si="8"/>
        <v>0</v>
      </c>
      <c r="Y69" s="262">
        <f t="shared" si="8"/>
        <v>0</v>
      </c>
      <c r="Z69" s="262">
        <f t="shared" si="8"/>
        <v>0</v>
      </c>
    </row>
    <row r="70" spans="22:27" ht="61.5" customHeight="1"/>
    <row r="71" spans="22:27" ht="25.5" customHeight="1">
      <c r="V71" s="410" t="s">
        <v>1258</v>
      </c>
      <c r="W71" s="345"/>
      <c r="X71" s="345"/>
      <c r="Y71" s="345"/>
      <c r="Z71" s="345"/>
      <c r="AA71" s="345"/>
    </row>
    <row r="72" spans="22:27" ht="27" customHeight="1"/>
    <row r="73" spans="22:27" ht="33" customHeight="1">
      <c r="V73" s="261"/>
      <c r="W73" s="261" t="s">
        <v>751</v>
      </c>
      <c r="X73" s="261" t="s">
        <v>119</v>
      </c>
      <c r="Y73" s="261" t="s">
        <v>158</v>
      </c>
      <c r="Z73" s="261" t="s">
        <v>98</v>
      </c>
      <c r="AA73" s="261" t="s">
        <v>581</v>
      </c>
    </row>
    <row r="74" spans="22:27" ht="42.75" customHeight="1">
      <c r="V74" s="263" t="s">
        <v>564</v>
      </c>
      <c r="W74" s="262">
        <f t="shared" ref="W74:AA74" ca="1" si="9">COUNTIFS($F$5:$F$50,$V74,$K$5:$K$50,W$73)</f>
        <v>0</v>
      </c>
      <c r="X74" s="262">
        <f t="shared" ca="1" si="9"/>
        <v>0</v>
      </c>
      <c r="Y74" s="262">
        <f t="shared" ca="1" si="9"/>
        <v>0</v>
      </c>
      <c r="Z74" s="262">
        <f t="shared" ca="1" si="9"/>
        <v>0</v>
      </c>
      <c r="AA74" s="262">
        <f t="shared" ca="1" si="9"/>
        <v>0</v>
      </c>
    </row>
    <row r="75" spans="22:27" ht="59.25" customHeight="1">
      <c r="V75" s="263" t="s">
        <v>462</v>
      </c>
      <c r="W75" s="262">
        <f t="shared" ref="W75:AA75" ca="1" si="10">COUNTIFS($F$5:$F$50,$V75,$K$5:$K$50,W$73)</f>
        <v>0</v>
      </c>
      <c r="X75" s="262">
        <f t="shared" ca="1" si="10"/>
        <v>0</v>
      </c>
      <c r="Y75" s="262">
        <f t="shared" ca="1" si="10"/>
        <v>0</v>
      </c>
      <c r="Z75" s="262">
        <f t="shared" ca="1" si="10"/>
        <v>0</v>
      </c>
      <c r="AA75" s="262">
        <f t="shared" ca="1" si="10"/>
        <v>0</v>
      </c>
    </row>
    <row r="76" spans="22:27" ht="48.75" customHeight="1">
      <c r="V76" s="263" t="s">
        <v>98</v>
      </c>
      <c r="W76" s="262">
        <f t="shared" ref="W76:AA76" ca="1" si="11">COUNTIFS($F$5:$F$50,$V76,$K$5:$K$50,W$73)</f>
        <v>0</v>
      </c>
      <c r="X76" s="262">
        <f t="shared" ca="1" si="11"/>
        <v>0</v>
      </c>
      <c r="Y76" s="262">
        <f t="shared" ca="1" si="11"/>
        <v>0</v>
      </c>
      <c r="Z76" s="262">
        <f t="shared" ca="1" si="11"/>
        <v>0</v>
      </c>
      <c r="AA76" s="262">
        <f t="shared" ca="1" si="11"/>
        <v>0</v>
      </c>
    </row>
    <row r="77" spans="22:27" ht="50.25" customHeight="1">
      <c r="V77" s="263" t="s">
        <v>563</v>
      </c>
      <c r="W77" s="262">
        <f t="shared" ref="W77:AA77" ca="1" si="12">COUNTIFS($F$5:$F$50,$V77,$K$5:$K$50,W$73)</f>
        <v>0</v>
      </c>
      <c r="X77" s="262">
        <f t="shared" ca="1" si="12"/>
        <v>0</v>
      </c>
      <c r="Y77" s="262">
        <f t="shared" ca="1" si="12"/>
        <v>0</v>
      </c>
      <c r="Z77" s="262">
        <f t="shared" ca="1" si="12"/>
        <v>0</v>
      </c>
      <c r="AA77" s="262">
        <f t="shared" ca="1" si="12"/>
        <v>0</v>
      </c>
    </row>
    <row r="78" spans="22:27" ht="166.5" customHeight="1"/>
    <row r="79" spans="22:27" ht="166.5" customHeight="1"/>
    <row r="80" spans="22:27" ht="156" customHeight="1"/>
    <row r="81" ht="155.25" customHeight="1"/>
    <row r="82" ht="108.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W29:X29"/>
    <mergeCell ref="V59:Z59"/>
    <mergeCell ref="V71:AA71"/>
  </mergeCells>
  <conditionalFormatting sqref="F5:H50">
    <cfRule type="containsText" dxfId="3" priority="1" operator="containsText" text="Extremo">
      <formula>NOT(ISERROR(SEARCH(("Extremo"),(F5))))</formula>
    </cfRule>
  </conditionalFormatting>
  <conditionalFormatting sqref="F5:H50">
    <cfRule type="containsText" dxfId="2" priority="2" operator="containsText" text="Alto">
      <formula>NOT(ISERROR(SEARCH(("Alto"),(F5))))</formula>
    </cfRule>
  </conditionalFormatting>
  <conditionalFormatting sqref="F5:H50">
    <cfRule type="containsText" dxfId="1" priority="3" operator="containsText" text="Tolerable">
      <formula>NOT(ISERROR(SEARCH(("Tolerable"),(F5))))</formula>
    </cfRule>
  </conditionalFormatting>
  <conditionalFormatting sqref="F5:H50">
    <cfRule type="containsText" dxfId="0" priority="4" operator="containsText" text="Aceptable">
      <formula>NOT(ISERROR(SEARCH(("Aceptable"),(F5))))</formula>
    </cfRule>
  </conditionalFormatting>
  <dataValidations count="1">
    <dataValidation type="list" allowBlank="1" showErrorMessage="1" sqref="C2" xr:uid="{00000000-0002-0000-0900-000000000000}">
      <formula1>ListaSeguimiento</formula1>
    </dataValidation>
  </dataValidations>
  <pageMargins left="0.7" right="0.7" top="0.75" bottom="0.75" header="0" footer="0"/>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A5A5A5"/>
  </sheetPr>
  <dimension ref="A1:Z1000"/>
  <sheetViews>
    <sheetView workbookViewId="0"/>
  </sheetViews>
  <sheetFormatPr baseColWidth="10" defaultColWidth="14.42578125" defaultRowHeight="15" customHeight="1"/>
  <cols>
    <col min="1" max="1" width="26.5703125" customWidth="1"/>
    <col min="2" max="2" width="74.42578125" customWidth="1"/>
    <col min="3" max="3" width="19" customWidth="1"/>
    <col min="4" max="4" width="46" customWidth="1"/>
    <col min="5" max="5" width="11.42578125" customWidth="1"/>
    <col min="6" max="6" width="17.7109375" customWidth="1"/>
    <col min="7" max="26" width="11.42578125" customWidth="1"/>
  </cols>
  <sheetData>
    <row r="1" spans="1:26" ht="31.5" customHeight="1">
      <c r="A1" s="414" t="s">
        <v>1259</v>
      </c>
      <c r="B1" s="345"/>
      <c r="C1" s="345"/>
      <c r="D1" s="345"/>
      <c r="E1" s="345"/>
      <c r="F1" s="345"/>
    </row>
    <row r="2" spans="1:26" ht="15" customHeight="1">
      <c r="A2" s="264"/>
      <c r="B2" s="265"/>
      <c r="C2" s="266"/>
      <c r="D2" s="266"/>
      <c r="E2" s="266"/>
      <c r="F2" s="266"/>
    </row>
    <row r="3" spans="1:26" ht="82.5" customHeight="1">
      <c r="A3" s="415" t="s">
        <v>1260</v>
      </c>
      <c r="B3" s="345"/>
      <c r="C3" s="345"/>
      <c r="D3" s="345"/>
      <c r="E3" s="345"/>
      <c r="F3" s="345"/>
      <c r="H3" s="268"/>
    </row>
    <row r="4" spans="1:26" ht="213.75" customHeight="1">
      <c r="A4" s="415" t="s">
        <v>1261</v>
      </c>
      <c r="B4" s="345"/>
      <c r="C4" s="345"/>
      <c r="D4" s="345"/>
      <c r="E4" s="345"/>
      <c r="F4" s="345"/>
      <c r="G4" s="203"/>
      <c r="H4" s="203"/>
      <c r="I4" s="203"/>
      <c r="J4" s="203"/>
      <c r="K4" s="203"/>
      <c r="L4" s="203"/>
      <c r="M4" s="203"/>
      <c r="N4" s="203"/>
      <c r="O4" s="203"/>
      <c r="P4" s="203"/>
      <c r="Q4" s="203"/>
      <c r="R4" s="203"/>
      <c r="S4" s="203"/>
      <c r="T4" s="203"/>
      <c r="U4" s="203"/>
      <c r="V4" s="203"/>
      <c r="W4" s="203"/>
      <c r="X4" s="203"/>
      <c r="Y4" s="203"/>
      <c r="Z4" s="203"/>
    </row>
    <row r="5" spans="1:26" ht="24" customHeight="1">
      <c r="A5" s="416" t="s">
        <v>1262</v>
      </c>
      <c r="B5" s="345"/>
      <c r="C5" s="345"/>
      <c r="D5" s="345"/>
      <c r="E5" s="267"/>
      <c r="F5" s="267"/>
      <c r="G5" s="203"/>
      <c r="H5" s="203"/>
      <c r="I5" s="203"/>
      <c r="J5" s="203"/>
      <c r="K5" s="203"/>
      <c r="L5" s="203"/>
      <c r="M5" s="203"/>
      <c r="N5" s="203"/>
      <c r="O5" s="203"/>
      <c r="P5" s="203"/>
      <c r="Q5" s="203"/>
      <c r="R5" s="203"/>
      <c r="S5" s="203"/>
      <c r="T5" s="203"/>
      <c r="U5" s="203"/>
      <c r="V5" s="203"/>
      <c r="W5" s="203"/>
      <c r="X5" s="203"/>
      <c r="Y5" s="203"/>
      <c r="Z5" s="203"/>
    </row>
    <row r="6" spans="1:26" ht="30" customHeight="1">
      <c r="A6" s="269" t="s">
        <v>1263</v>
      </c>
      <c r="B6" s="269" t="s">
        <v>1264</v>
      </c>
      <c r="C6" s="269" t="s">
        <v>1265</v>
      </c>
      <c r="D6" s="269" t="s">
        <v>1266</v>
      </c>
      <c r="E6" s="1"/>
      <c r="F6" s="1"/>
      <c r="G6" s="1"/>
      <c r="H6" s="1"/>
      <c r="I6" s="1"/>
      <c r="J6" s="1"/>
      <c r="K6" s="1"/>
      <c r="L6" s="1"/>
      <c r="M6" s="1"/>
      <c r="N6" s="1"/>
      <c r="O6" s="1"/>
      <c r="P6" s="1"/>
      <c r="Q6" s="1"/>
      <c r="R6" s="1"/>
      <c r="S6" s="1"/>
      <c r="T6" s="1"/>
      <c r="U6" s="1"/>
      <c r="V6" s="1"/>
      <c r="W6" s="1"/>
      <c r="X6" s="1"/>
      <c r="Y6" s="1"/>
      <c r="Z6" s="1"/>
    </row>
    <row r="7" spans="1:26" ht="48.75" customHeight="1">
      <c r="A7" s="411" t="s">
        <v>1267</v>
      </c>
      <c r="B7" s="270" t="s">
        <v>1268</v>
      </c>
      <c r="C7" s="271"/>
      <c r="D7" s="272"/>
    </row>
    <row r="8" spans="1:26" ht="50.25" customHeight="1">
      <c r="A8" s="413"/>
      <c r="B8" s="270" t="s">
        <v>1269</v>
      </c>
      <c r="C8" s="271"/>
      <c r="D8" s="272" t="s">
        <v>1270</v>
      </c>
    </row>
    <row r="9" spans="1:26" ht="39" customHeight="1">
      <c r="A9" s="413"/>
      <c r="B9" s="270" t="s">
        <v>1271</v>
      </c>
      <c r="C9" s="271"/>
      <c r="D9" s="272" t="s">
        <v>1270</v>
      </c>
    </row>
    <row r="10" spans="1:26" ht="46.5" customHeight="1">
      <c r="A10" s="413"/>
      <c r="B10" s="270" t="s">
        <v>1272</v>
      </c>
      <c r="C10" s="271"/>
      <c r="D10" s="272" t="s">
        <v>1270</v>
      </c>
    </row>
    <row r="11" spans="1:26" ht="42" customHeight="1">
      <c r="A11" s="413"/>
      <c r="B11" s="270" t="s">
        <v>1273</v>
      </c>
      <c r="C11" s="271"/>
      <c r="D11" s="272"/>
    </row>
    <row r="12" spans="1:26" ht="30" customHeight="1">
      <c r="A12" s="413"/>
      <c r="B12" s="270" t="s">
        <v>1274</v>
      </c>
      <c r="C12" s="271"/>
      <c r="D12" s="272"/>
    </row>
    <row r="13" spans="1:26" ht="28.5" customHeight="1">
      <c r="A13" s="413"/>
      <c r="B13" s="270" t="s">
        <v>1275</v>
      </c>
      <c r="C13" s="271"/>
      <c r="D13" s="272"/>
    </row>
    <row r="14" spans="1:26" ht="38.25" customHeight="1">
      <c r="A14" s="413"/>
      <c r="B14" s="270" t="s">
        <v>1276</v>
      </c>
      <c r="C14" s="271"/>
      <c r="D14" s="272"/>
    </row>
    <row r="15" spans="1:26" ht="39.75" customHeight="1">
      <c r="A15" s="413"/>
      <c r="B15" s="270" t="s">
        <v>1277</v>
      </c>
      <c r="C15" s="271"/>
      <c r="D15" s="272"/>
    </row>
    <row r="16" spans="1:26" ht="48.75" customHeight="1">
      <c r="A16" s="413"/>
      <c r="B16" s="270" t="s">
        <v>1278</v>
      </c>
      <c r="C16" s="271"/>
      <c r="D16" s="272" t="s">
        <v>1270</v>
      </c>
    </row>
    <row r="17" spans="1:4" ht="42.75" customHeight="1">
      <c r="A17" s="413"/>
      <c r="B17" s="270" t="s">
        <v>1279</v>
      </c>
      <c r="C17" s="271"/>
      <c r="D17" s="272" t="s">
        <v>1270</v>
      </c>
    </row>
    <row r="18" spans="1:4" ht="35.25" customHeight="1">
      <c r="A18" s="413"/>
      <c r="B18" s="270" t="s">
        <v>1280</v>
      </c>
      <c r="C18" s="271"/>
      <c r="D18" s="272"/>
    </row>
    <row r="19" spans="1:4" ht="46.5" customHeight="1">
      <c r="A19" s="413"/>
      <c r="B19" s="270" t="s">
        <v>1281</v>
      </c>
      <c r="C19" s="271"/>
      <c r="D19" s="272"/>
    </row>
    <row r="20" spans="1:4" ht="37.5" customHeight="1">
      <c r="A20" s="413"/>
      <c r="B20" s="270" t="s">
        <v>1282</v>
      </c>
      <c r="C20" s="271"/>
      <c r="D20" s="272"/>
    </row>
    <row r="21" spans="1:4" ht="71.25" customHeight="1">
      <c r="A21" s="413"/>
      <c r="B21" s="270" t="s">
        <v>1283</v>
      </c>
      <c r="C21" s="271"/>
      <c r="D21" s="272"/>
    </row>
    <row r="22" spans="1:4" ht="64.5" customHeight="1">
      <c r="A22" s="412"/>
      <c r="B22" s="270" t="s">
        <v>1284</v>
      </c>
      <c r="C22" s="271"/>
      <c r="D22" s="272"/>
    </row>
    <row r="23" spans="1:4" ht="39" customHeight="1">
      <c r="A23" s="411" t="s">
        <v>1285</v>
      </c>
      <c r="B23" s="270" t="s">
        <v>1286</v>
      </c>
      <c r="C23" s="271"/>
      <c r="D23" s="272"/>
    </row>
    <row r="24" spans="1:4" ht="71.25" customHeight="1">
      <c r="A24" s="413"/>
      <c r="B24" s="270" t="s">
        <v>1287</v>
      </c>
      <c r="C24" s="271"/>
      <c r="D24" s="272"/>
    </row>
    <row r="25" spans="1:4" ht="47.25" customHeight="1">
      <c r="A25" s="413"/>
      <c r="B25" s="270" t="s">
        <v>1288</v>
      </c>
      <c r="C25" s="271"/>
      <c r="D25" s="272"/>
    </row>
    <row r="26" spans="1:4" ht="54.75" customHeight="1">
      <c r="A26" s="413"/>
      <c r="B26" s="270" t="s">
        <v>1289</v>
      </c>
      <c r="C26" s="271"/>
      <c r="D26" s="272"/>
    </row>
    <row r="27" spans="1:4" ht="45" customHeight="1">
      <c r="A27" s="413"/>
      <c r="B27" s="270" t="s">
        <v>1290</v>
      </c>
      <c r="C27" s="271"/>
      <c r="D27" s="272"/>
    </row>
    <row r="28" spans="1:4" ht="45" customHeight="1">
      <c r="A28" s="413"/>
      <c r="B28" s="270" t="s">
        <v>1291</v>
      </c>
      <c r="C28" s="271"/>
      <c r="D28" s="272"/>
    </row>
    <row r="29" spans="1:4" ht="57.75" customHeight="1">
      <c r="A29" s="413"/>
      <c r="B29" s="270" t="s">
        <v>1292</v>
      </c>
      <c r="C29" s="271"/>
      <c r="D29" s="272"/>
    </row>
    <row r="30" spans="1:4" ht="49.5" customHeight="1">
      <c r="A30" s="413"/>
      <c r="B30" s="270" t="s">
        <v>1293</v>
      </c>
      <c r="C30" s="271"/>
      <c r="D30" s="272"/>
    </row>
    <row r="31" spans="1:4" ht="64.5" customHeight="1">
      <c r="A31" s="413"/>
      <c r="B31" s="270" t="s">
        <v>1294</v>
      </c>
      <c r="C31" s="271"/>
      <c r="D31" s="272"/>
    </row>
    <row r="32" spans="1:4" ht="64.5" customHeight="1">
      <c r="A32" s="413"/>
      <c r="B32" s="270" t="s">
        <v>1295</v>
      </c>
      <c r="C32" s="271"/>
      <c r="D32" s="272"/>
    </row>
    <row r="33" spans="1:4" ht="37.5" customHeight="1">
      <c r="A33" s="413"/>
      <c r="B33" s="270" t="s">
        <v>1296</v>
      </c>
      <c r="C33" s="271"/>
      <c r="D33" s="272"/>
    </row>
    <row r="34" spans="1:4" ht="34.5" customHeight="1">
      <c r="A34" s="413"/>
      <c r="B34" s="270" t="s">
        <v>1297</v>
      </c>
      <c r="C34" s="271"/>
      <c r="D34" s="272"/>
    </row>
    <row r="35" spans="1:4" ht="36" customHeight="1">
      <c r="A35" s="413"/>
      <c r="B35" s="270" t="s">
        <v>1298</v>
      </c>
      <c r="C35" s="271"/>
      <c r="D35" s="272"/>
    </row>
    <row r="36" spans="1:4" ht="64.5" customHeight="1">
      <c r="A36" s="413"/>
      <c r="B36" s="270" t="s">
        <v>1299</v>
      </c>
      <c r="C36" s="271"/>
      <c r="D36" s="272"/>
    </row>
    <row r="37" spans="1:4" ht="54" customHeight="1">
      <c r="A37" s="412"/>
      <c r="B37" s="270" t="s">
        <v>1300</v>
      </c>
      <c r="C37" s="271"/>
      <c r="D37" s="272"/>
    </row>
    <row r="38" spans="1:4" ht="42" customHeight="1">
      <c r="A38" s="411" t="s">
        <v>1301</v>
      </c>
      <c r="B38" s="270" t="s">
        <v>1302</v>
      </c>
      <c r="C38" s="271"/>
      <c r="D38" s="272" t="s">
        <v>1270</v>
      </c>
    </row>
    <row r="39" spans="1:4" ht="42" customHeight="1">
      <c r="A39" s="413"/>
      <c r="B39" s="270" t="s">
        <v>1303</v>
      </c>
      <c r="C39" s="271"/>
      <c r="D39" s="272"/>
    </row>
    <row r="40" spans="1:4" ht="33.75" customHeight="1">
      <c r="A40" s="413"/>
      <c r="B40" s="270" t="s">
        <v>1304</v>
      </c>
      <c r="C40" s="271"/>
      <c r="D40" s="272"/>
    </row>
    <row r="41" spans="1:4" ht="39" customHeight="1">
      <c r="A41" s="413"/>
      <c r="B41" s="270" t="s">
        <v>1305</v>
      </c>
      <c r="C41" s="271"/>
      <c r="D41" s="272"/>
    </row>
    <row r="42" spans="1:4" ht="64.5" customHeight="1">
      <c r="A42" s="413"/>
      <c r="B42" s="270" t="s">
        <v>1306</v>
      </c>
      <c r="C42" s="271"/>
      <c r="D42" s="272"/>
    </row>
    <row r="43" spans="1:4" ht="61.5" customHeight="1">
      <c r="A43" s="412"/>
      <c r="B43" s="270" t="s">
        <v>1307</v>
      </c>
      <c r="C43" s="271"/>
      <c r="D43" s="272"/>
    </row>
    <row r="44" spans="1:4" ht="70.5" customHeight="1">
      <c r="A44" s="411" t="s">
        <v>1308</v>
      </c>
      <c r="B44" s="270" t="s">
        <v>1309</v>
      </c>
      <c r="C44" s="271"/>
      <c r="D44" s="272" t="s">
        <v>1270</v>
      </c>
    </row>
    <row r="45" spans="1:4" ht="35.25" customHeight="1">
      <c r="A45" s="412"/>
      <c r="B45" s="270" t="s">
        <v>1310</v>
      </c>
      <c r="C45" s="271"/>
      <c r="D45" s="272"/>
    </row>
    <row r="46" spans="1:4" ht="52.5" customHeight="1">
      <c r="A46" s="411" t="s">
        <v>1311</v>
      </c>
      <c r="B46" s="270" t="s">
        <v>1312</v>
      </c>
      <c r="C46" s="271"/>
      <c r="D46" s="272" t="s">
        <v>1270</v>
      </c>
    </row>
    <row r="47" spans="1:4" ht="64.5" customHeight="1">
      <c r="A47" s="413"/>
      <c r="B47" s="270" t="s">
        <v>1313</v>
      </c>
      <c r="C47" s="271"/>
      <c r="D47" s="272"/>
    </row>
    <row r="48" spans="1:4" ht="54" customHeight="1">
      <c r="A48" s="412"/>
      <c r="B48" s="270" t="s">
        <v>1314</v>
      </c>
      <c r="C48" s="271"/>
      <c r="D48" s="272" t="s">
        <v>1270</v>
      </c>
    </row>
    <row r="49" spans="1:4" ht="54" customHeight="1">
      <c r="A49" s="271" t="s">
        <v>1315</v>
      </c>
      <c r="B49" s="270" t="s">
        <v>1316</v>
      </c>
      <c r="C49" s="271"/>
      <c r="D49" s="272" t="s">
        <v>1270</v>
      </c>
    </row>
    <row r="50" spans="1:4" ht="38.25" customHeight="1">
      <c r="A50" s="411" t="s">
        <v>1317</v>
      </c>
      <c r="B50" s="270" t="s">
        <v>1318</v>
      </c>
      <c r="C50" s="271"/>
      <c r="D50" s="272"/>
    </row>
    <row r="51" spans="1:4" ht="48.75" customHeight="1">
      <c r="A51" s="412"/>
      <c r="B51" s="270" t="s">
        <v>1319</v>
      </c>
      <c r="C51" s="271"/>
      <c r="D51" s="272" t="s">
        <v>1270</v>
      </c>
    </row>
    <row r="52" spans="1:4" ht="43.5" customHeight="1">
      <c r="A52" s="271" t="s">
        <v>1320</v>
      </c>
      <c r="B52" s="270" t="s">
        <v>1321</v>
      </c>
      <c r="C52" s="271"/>
      <c r="D52" s="272" t="s">
        <v>1270</v>
      </c>
    </row>
    <row r="53" spans="1:4" ht="48.75" customHeight="1">
      <c r="A53" s="271" t="s">
        <v>1322</v>
      </c>
      <c r="B53" s="270" t="s">
        <v>1323</v>
      </c>
      <c r="C53" s="271"/>
      <c r="D53" s="272"/>
    </row>
    <row r="54" spans="1:4" ht="47.25" customHeight="1">
      <c r="A54" s="411" t="s">
        <v>1324</v>
      </c>
      <c r="B54" s="270" t="s">
        <v>1325</v>
      </c>
      <c r="C54" s="271"/>
      <c r="D54" s="272"/>
    </row>
    <row r="55" spans="1:4" ht="47.25" customHeight="1">
      <c r="A55" s="413"/>
      <c r="B55" s="270" t="s">
        <v>1326</v>
      </c>
      <c r="C55" s="271"/>
      <c r="D55" s="272"/>
    </row>
    <row r="56" spans="1:4" ht="43.5" customHeight="1">
      <c r="A56" s="412"/>
      <c r="B56" s="270" t="s">
        <v>1327</v>
      </c>
      <c r="C56" s="271"/>
      <c r="D56" s="272"/>
    </row>
    <row r="57" spans="1:4" ht="42" customHeight="1">
      <c r="A57" s="411" t="s">
        <v>1328</v>
      </c>
      <c r="B57" s="270" t="s">
        <v>1329</v>
      </c>
      <c r="C57" s="271"/>
      <c r="D57" s="272" t="s">
        <v>1270</v>
      </c>
    </row>
    <row r="58" spans="1:4" ht="45" customHeight="1">
      <c r="A58" s="412"/>
      <c r="B58" s="270" t="s">
        <v>1330</v>
      </c>
      <c r="C58" s="271"/>
      <c r="D58" s="272"/>
    </row>
    <row r="59" spans="1:4" ht="15.75" customHeight="1">
      <c r="A59" s="91"/>
    </row>
    <row r="60" spans="1:4" ht="15.75" customHeight="1"/>
    <row r="61" spans="1:4" ht="15.75" customHeight="1"/>
    <row r="62" spans="1:4" ht="15.75" customHeight="1"/>
    <row r="63" spans="1:4" ht="15.75" customHeight="1"/>
    <row r="64" spans="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23:A37"/>
    <mergeCell ref="A38:A43"/>
    <mergeCell ref="A1:F1"/>
    <mergeCell ref="A3:F3"/>
    <mergeCell ref="A4:F4"/>
    <mergeCell ref="A5:D5"/>
    <mergeCell ref="A7:A22"/>
    <mergeCell ref="A44:A45"/>
    <mergeCell ref="A46:A48"/>
    <mergeCell ref="A50:A51"/>
    <mergeCell ref="A54:A56"/>
    <mergeCell ref="A57:A58"/>
  </mergeCells>
  <dataValidations count="1">
    <dataValidation type="list" allowBlank="1" showErrorMessage="1" sqref="C7:C58" xr:uid="{00000000-0002-0000-0A00-000000000000}">
      <formula1>"Si,No"</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7F7F7F"/>
  </sheetPr>
  <dimension ref="B2:HC556"/>
  <sheetViews>
    <sheetView showGridLines="0" workbookViewId="0"/>
  </sheetViews>
  <sheetFormatPr baseColWidth="10" defaultColWidth="14.42578125" defaultRowHeight="15" customHeight="1"/>
  <cols>
    <col min="1" max="1" width="7.28515625" customWidth="1"/>
    <col min="2" max="2" width="49.28515625" customWidth="1"/>
    <col min="3" max="3" width="32" customWidth="1"/>
    <col min="4" max="4" width="27.28515625" customWidth="1"/>
    <col min="5" max="5" width="42.28515625" customWidth="1"/>
    <col min="6" max="6" width="45.28515625" customWidth="1"/>
    <col min="7" max="7" width="41" customWidth="1"/>
    <col min="8" max="8" width="19" customWidth="1"/>
    <col min="9" max="9" width="27.28515625" customWidth="1"/>
    <col min="10" max="10" width="33.28515625" customWidth="1"/>
    <col min="11" max="15" width="11.42578125" customWidth="1"/>
    <col min="16" max="16" width="30.7109375" customWidth="1"/>
    <col min="17" max="17" width="22" customWidth="1"/>
    <col min="18" max="20" width="11.42578125" customWidth="1"/>
    <col min="21" max="21" width="39.5703125" customWidth="1"/>
    <col min="22" max="22" width="37.42578125" customWidth="1"/>
    <col min="23" max="23" width="22.28515625" customWidth="1"/>
    <col min="24" max="156" width="11.42578125" customWidth="1"/>
    <col min="157" max="157" width="6.42578125" customWidth="1"/>
    <col min="158" max="158" width="7.7109375" customWidth="1"/>
    <col min="159" max="160" width="7.28515625" customWidth="1"/>
    <col min="161" max="161" width="11.7109375" customWidth="1"/>
    <col min="162" max="162" width="11.28515625" customWidth="1"/>
    <col min="163" max="163" width="11.7109375" customWidth="1"/>
    <col min="164" max="164" width="10.5703125" customWidth="1"/>
    <col min="165" max="165" width="13.42578125" customWidth="1"/>
    <col min="166" max="166" width="15.7109375" customWidth="1"/>
    <col min="167" max="167" width="14.7109375" customWidth="1"/>
    <col min="168" max="181" width="8.28515625" customWidth="1"/>
    <col min="182" max="211" width="11.42578125" customWidth="1"/>
  </cols>
  <sheetData>
    <row r="2" spans="2:23">
      <c r="P2" s="252" t="s">
        <v>1331</v>
      </c>
      <c r="W2" s="273"/>
    </row>
    <row r="3" spans="2:23">
      <c r="B3" s="274" t="s">
        <v>1332</v>
      </c>
      <c r="C3" s="156"/>
      <c r="D3" s="275" t="s">
        <v>57</v>
      </c>
      <c r="E3" s="276" t="s">
        <v>1333</v>
      </c>
      <c r="H3" s="277" t="s">
        <v>77</v>
      </c>
      <c r="I3" s="278"/>
    </row>
    <row r="4" spans="2:23">
      <c r="B4" s="279" t="s">
        <v>465</v>
      </c>
      <c r="D4" s="280" t="s">
        <v>94</v>
      </c>
      <c r="E4" s="281" t="s">
        <v>1334</v>
      </c>
      <c r="H4" s="282" t="s">
        <v>751</v>
      </c>
      <c r="I4" s="283">
        <v>1</v>
      </c>
      <c r="P4" s="157" t="str">
        <f>'2.Datos'!HP1</f>
        <v>Nivel de Riesgo inicial (fecha)</v>
      </c>
      <c r="Q4" s="114">
        <f>COUNT('2.Datos'!HR3:HR5)</f>
        <v>3</v>
      </c>
    </row>
    <row r="5" spans="2:23">
      <c r="B5" s="279" t="s">
        <v>169</v>
      </c>
      <c r="D5" s="280" t="s">
        <v>106</v>
      </c>
      <c r="E5" s="281" t="s">
        <v>1335</v>
      </c>
      <c r="H5" s="282" t="s">
        <v>119</v>
      </c>
      <c r="I5" s="283">
        <v>2</v>
      </c>
      <c r="P5" s="157" t="str">
        <f>'2.Datos'!HU1</f>
        <v>Seguimiento 1 (Fecha)</v>
      </c>
      <c r="Q5" s="114">
        <f>COUNT('2.Datos'!HW3:HW5)</f>
        <v>0</v>
      </c>
    </row>
    <row r="6" spans="2:23">
      <c r="B6" s="279" t="s">
        <v>197</v>
      </c>
      <c r="D6" s="280" t="s">
        <v>126</v>
      </c>
      <c r="E6" s="281" t="s">
        <v>1336</v>
      </c>
      <c r="H6" s="282" t="s">
        <v>158</v>
      </c>
      <c r="I6" s="283">
        <v>3</v>
      </c>
      <c r="P6" s="157" t="str">
        <f>'2.Datos'!HZ1</f>
        <v>Seguimiento 2 (Fecha)</v>
      </c>
      <c r="Q6" s="114">
        <f>COUNT('2.Datos'!IB3:IB5)</f>
        <v>0</v>
      </c>
    </row>
    <row r="7" spans="2:23">
      <c r="B7" s="279" t="s">
        <v>362</v>
      </c>
      <c r="H7" s="282" t="s">
        <v>98</v>
      </c>
      <c r="I7" s="283">
        <v>4</v>
      </c>
      <c r="P7" s="157" t="str">
        <f>'2.Datos'!IE1</f>
        <v>Seguimiento 3 (Fecha)</v>
      </c>
      <c r="Q7" s="114">
        <f>COUNT('2.Datos'!IG3:IG5)</f>
        <v>0</v>
      </c>
    </row>
    <row r="8" spans="2:23">
      <c r="B8" s="279" t="s">
        <v>90</v>
      </c>
      <c r="H8" s="282" t="s">
        <v>581</v>
      </c>
      <c r="I8" s="283">
        <v>5</v>
      </c>
      <c r="P8" s="157" t="str">
        <f>'2.Datos'!IJ1</f>
        <v>Seguimiento 4 (Fecha)</v>
      </c>
      <c r="Q8" s="114">
        <f>COUNT('2.Datos'!IL3:IL5)</f>
        <v>0</v>
      </c>
    </row>
    <row r="9" spans="2:23">
      <c r="I9" s="156"/>
      <c r="P9" s="157" t="str">
        <f>'2.Datos'!IO1</f>
        <v>Seguimiento 5 (Fecha)</v>
      </c>
      <c r="Q9" s="114">
        <f>COUNT('2.Datos'!IQ3:IQ5)</f>
        <v>0</v>
      </c>
    </row>
    <row r="10" spans="2:23">
      <c r="P10" s="157" t="str">
        <f>'2.Datos'!IT1</f>
        <v>Seguimiento 6 (Fecha)</v>
      </c>
      <c r="Q10" s="114">
        <f>COUNT('2.Datos'!IV3:IV5)</f>
        <v>0</v>
      </c>
    </row>
    <row r="11" spans="2:23">
      <c r="P11" s="157" t="str">
        <f>'2.Datos'!IY1</f>
        <v>Seguimiento 7 (Fecha)</v>
      </c>
      <c r="Q11" s="114">
        <f>COUNT('2.Datos'!JA3:JA5)</f>
        <v>0</v>
      </c>
    </row>
    <row r="12" spans="2:23">
      <c r="B12" s="284" t="s">
        <v>197</v>
      </c>
      <c r="C12" s="285" t="s">
        <v>465</v>
      </c>
      <c r="D12" s="286" t="s">
        <v>362</v>
      </c>
      <c r="E12" s="287" t="s">
        <v>90</v>
      </c>
      <c r="F12" s="288" t="s">
        <v>169</v>
      </c>
      <c r="P12" s="157" t="str">
        <f>'2.Datos'!JD1</f>
        <v>Seguimiento 8 (Fecha)</v>
      </c>
      <c r="Q12" s="114">
        <f>COUNT('2.Datos'!JF3:JF5)</f>
        <v>0</v>
      </c>
    </row>
    <row r="13" spans="2:23" ht="33.75" customHeight="1">
      <c r="B13" s="289" t="s">
        <v>808</v>
      </c>
      <c r="C13" s="290" t="s">
        <v>466</v>
      </c>
      <c r="D13" s="291" t="s">
        <v>1337</v>
      </c>
      <c r="E13" s="292" t="s">
        <v>142</v>
      </c>
      <c r="F13" s="293" t="s">
        <v>793</v>
      </c>
      <c r="P13" s="157" t="str">
        <f>'2.Datos'!JI1</f>
        <v>Seguimiento 9 (Fecha)</v>
      </c>
      <c r="Q13" s="114">
        <f>COUNT('2.Datos'!JK3:JK5)</f>
        <v>0</v>
      </c>
    </row>
    <row r="14" spans="2:23" ht="49.5" customHeight="1">
      <c r="B14" s="289" t="s">
        <v>198</v>
      </c>
      <c r="D14" s="291" t="s">
        <v>823</v>
      </c>
      <c r="E14" s="292" t="s">
        <v>188</v>
      </c>
      <c r="F14" s="293" t="s">
        <v>797</v>
      </c>
      <c r="P14" s="157" t="str">
        <f>'2.Datos'!JN1</f>
        <v>Seguimiento 10 (Fecha)</v>
      </c>
      <c r="Q14" s="114">
        <f>COUNT('2.Datos'!JP3:JP5)</f>
        <v>0</v>
      </c>
    </row>
    <row r="15" spans="2:23" ht="32.25" customHeight="1">
      <c r="B15" s="289" t="s">
        <v>232</v>
      </c>
      <c r="C15" s="294"/>
      <c r="D15" s="291" t="s">
        <v>363</v>
      </c>
      <c r="E15" s="292" t="s">
        <v>216</v>
      </c>
      <c r="F15" s="293" t="s">
        <v>170</v>
      </c>
      <c r="P15" s="157" t="str">
        <f>'2.Datos'!JS1</f>
        <v>Seguimiento 11 (Fecha)</v>
      </c>
      <c r="Q15" s="114">
        <f>COUNT('2.Datos'!JU3:JU5)</f>
        <v>0</v>
      </c>
    </row>
    <row r="16" spans="2:23">
      <c r="B16" s="289" t="s">
        <v>818</v>
      </c>
      <c r="C16" s="294"/>
      <c r="D16" s="291" t="s">
        <v>826</v>
      </c>
      <c r="E16" s="292" t="s">
        <v>123</v>
      </c>
      <c r="F16" s="293" t="s">
        <v>795</v>
      </c>
      <c r="P16" s="157" t="str">
        <f>'2.Datos'!JX1</f>
        <v>Seguimiento 12 (Fecha)</v>
      </c>
      <c r="Q16" s="114">
        <f>COUNT('2.Datos'!JZ3:JZ5)</f>
        <v>0</v>
      </c>
    </row>
    <row r="17" spans="2:17">
      <c r="B17" s="289" t="s">
        <v>816</v>
      </c>
      <c r="C17" s="294"/>
      <c r="D17" s="294"/>
      <c r="E17" s="292" t="s">
        <v>91</v>
      </c>
      <c r="F17" s="293" t="s">
        <v>801</v>
      </c>
      <c r="P17" s="157" t="str">
        <f>'2.Datos'!KC1</f>
        <v>Seguimiento 13 (Fecha)</v>
      </c>
      <c r="Q17" s="114">
        <f>COUNT('2.Datos'!KE3:KE5)</f>
        <v>0</v>
      </c>
    </row>
    <row r="18" spans="2:17">
      <c r="B18" s="289" t="s">
        <v>324</v>
      </c>
      <c r="C18" s="294"/>
      <c r="D18" s="294"/>
      <c r="E18" s="292" t="s">
        <v>103</v>
      </c>
      <c r="F18" s="293" t="s">
        <v>804</v>
      </c>
      <c r="P18" s="157" t="str">
        <f>'2.Datos'!KH1</f>
        <v>Seguimiento 14 (Fecha)</v>
      </c>
      <c r="Q18" s="114">
        <f>COUNT('2.Datos'!KJ3:KJ5)</f>
        <v>0</v>
      </c>
    </row>
    <row r="19" spans="2:17">
      <c r="B19" s="289" t="s">
        <v>814</v>
      </c>
      <c r="C19" s="294"/>
      <c r="D19" s="294"/>
      <c r="E19" s="292" t="s">
        <v>836</v>
      </c>
      <c r="F19" s="293" t="s">
        <v>806</v>
      </c>
      <c r="P19" s="157" t="str">
        <f>'2.Datos'!KM1</f>
        <v>Seguimiento 15 (Fecha)</v>
      </c>
      <c r="Q19" s="114">
        <f>COUNT('2.Datos'!KO3:KO5)</f>
        <v>0</v>
      </c>
    </row>
    <row r="20" spans="2:17" ht="30" customHeight="1">
      <c r="B20" s="289" t="s">
        <v>1338</v>
      </c>
      <c r="F20" s="293" t="s">
        <v>799</v>
      </c>
      <c r="P20" s="157" t="str">
        <f>'2.Datos'!KR1</f>
        <v>Seguimiento 16 (Fecha)</v>
      </c>
      <c r="Q20" s="114">
        <f>COUNT('2.Datos'!KT3:KT5)</f>
        <v>0</v>
      </c>
    </row>
    <row r="21" spans="2:17" ht="36.75" customHeight="1">
      <c r="B21" s="289" t="s">
        <v>822</v>
      </c>
      <c r="P21" s="157" t="str">
        <f>'2.Datos'!KW1</f>
        <v>Seguimiento 17 (Fecha)</v>
      </c>
      <c r="Q21" s="114">
        <f>COUNT('2.Datos'!KY3:KY5)</f>
        <v>0</v>
      </c>
    </row>
    <row r="22" spans="2:17" ht="25.5" customHeight="1">
      <c r="P22" s="157" t="str">
        <f>'2.Datos'!LB1</f>
        <v>Seguimiento 18 (Fecha)</v>
      </c>
      <c r="Q22" s="114">
        <f>COUNT('2.Datos'!LD3:LD5)</f>
        <v>0</v>
      </c>
    </row>
    <row r="23" spans="2:17" ht="15.75" customHeight="1">
      <c r="P23" s="157" t="str">
        <f>'2.Datos'!LG1</f>
        <v>Seguimiento 19 (Fecha)</v>
      </c>
      <c r="Q23" s="114">
        <f>COUNT('2.Datos'!LI3:LI5)</f>
        <v>0</v>
      </c>
    </row>
    <row r="24" spans="2:17" ht="15.75" customHeight="1">
      <c r="P24" s="157" t="str">
        <f>'2.Datos'!LL1</f>
        <v>Seguimiento 20 (Fecha)</v>
      </c>
      <c r="Q24" s="114">
        <f>COUNT('2.Datos'!LN3:LN5)</f>
        <v>0</v>
      </c>
    </row>
    <row r="25" spans="2:17" ht="15.75" customHeight="1">
      <c r="P25" s="157" t="str">
        <f>'2.Datos'!LQ1</f>
        <v>Seguimiento 21 (Fecha)</v>
      </c>
      <c r="Q25" s="114">
        <f>COUNT('2.Datos'!LS3:LS5)</f>
        <v>0</v>
      </c>
    </row>
    <row r="26" spans="2:17" ht="15.75" customHeight="1">
      <c r="B26" s="295" t="s">
        <v>1339</v>
      </c>
      <c r="C26" s="274" t="s">
        <v>1340</v>
      </c>
      <c r="D26" s="296" t="s">
        <v>1341</v>
      </c>
      <c r="P26" s="157" t="str">
        <f>'2.Datos'!LV1</f>
        <v>Seguimiento 22 (Fecha)</v>
      </c>
      <c r="Q26" s="114">
        <f>COUNT('2.Datos'!LX3:LX5)</f>
        <v>0</v>
      </c>
    </row>
    <row r="27" spans="2:17" ht="15.75" customHeight="1">
      <c r="B27" s="297" t="s">
        <v>1342</v>
      </c>
      <c r="C27" s="279" t="s">
        <v>430</v>
      </c>
      <c r="D27" s="298" t="s">
        <v>177</v>
      </c>
      <c r="I27" s="213" t="s">
        <v>566</v>
      </c>
      <c r="J27" s="273">
        <v>25</v>
      </c>
      <c r="K27" s="273">
        <v>4</v>
      </c>
      <c r="P27" s="157" t="str">
        <f>'2.Datos'!MA1</f>
        <v>Seguimiento 23 (Fecha)</v>
      </c>
      <c r="Q27" s="114">
        <f>COUNT('2.Datos'!MC3:MC5)</f>
        <v>0</v>
      </c>
    </row>
    <row r="28" spans="2:17" ht="15.75" customHeight="1">
      <c r="B28" s="297" t="s">
        <v>1343</v>
      </c>
      <c r="C28" s="279" t="s">
        <v>98</v>
      </c>
      <c r="D28" s="298" t="s">
        <v>65</v>
      </c>
      <c r="I28" s="213" t="s">
        <v>1245</v>
      </c>
      <c r="J28" s="273">
        <v>33</v>
      </c>
      <c r="K28" s="273">
        <f t="shared" ref="K28:K51" si="0">K27+5</f>
        <v>9</v>
      </c>
      <c r="P28" s="157" t="str">
        <f>'2.Datos'!MF1</f>
        <v>Seguimiento 24 (Fecha)</v>
      </c>
      <c r="Q28" s="114">
        <f>COUNT('2.Datos'!MH3:MH5)</f>
        <v>0</v>
      </c>
    </row>
    <row r="29" spans="2:17" ht="15.75" customHeight="1">
      <c r="B29" s="297" t="s">
        <v>1344</v>
      </c>
      <c r="C29" s="279" t="s">
        <v>158</v>
      </c>
      <c r="D29" s="298" t="s">
        <v>66</v>
      </c>
      <c r="I29" s="213" t="s">
        <v>1345</v>
      </c>
      <c r="J29" s="273">
        <f t="shared" ref="J29:J51" si="1">J28+4</f>
        <v>37</v>
      </c>
      <c r="K29" s="273">
        <f t="shared" si="0"/>
        <v>14</v>
      </c>
    </row>
    <row r="30" spans="2:17" ht="15.75" customHeight="1">
      <c r="B30" s="297" t="s">
        <v>528</v>
      </c>
      <c r="C30" s="279" t="s">
        <v>119</v>
      </c>
      <c r="D30" s="298" t="s">
        <v>67</v>
      </c>
      <c r="I30" s="213" t="s">
        <v>1346</v>
      </c>
      <c r="J30" s="273">
        <f t="shared" si="1"/>
        <v>41</v>
      </c>
      <c r="K30" s="273">
        <f t="shared" si="0"/>
        <v>19</v>
      </c>
    </row>
    <row r="31" spans="2:17" ht="15.75" customHeight="1">
      <c r="B31" s="297" t="s">
        <v>89</v>
      </c>
      <c r="C31" s="279" t="s">
        <v>205</v>
      </c>
      <c r="D31" s="298" t="s">
        <v>68</v>
      </c>
      <c r="I31" s="213" t="s">
        <v>1347</v>
      </c>
      <c r="J31" s="273">
        <f t="shared" si="1"/>
        <v>45</v>
      </c>
      <c r="K31" s="273">
        <f t="shared" si="0"/>
        <v>24</v>
      </c>
    </row>
    <row r="32" spans="2:17" ht="15.75" customHeight="1">
      <c r="B32" s="297" t="s">
        <v>1348</v>
      </c>
      <c r="D32" s="298" t="s">
        <v>69</v>
      </c>
      <c r="I32" s="213" t="s">
        <v>1349</v>
      </c>
      <c r="J32" s="273">
        <f t="shared" si="1"/>
        <v>49</v>
      </c>
      <c r="K32" s="273">
        <f t="shared" si="0"/>
        <v>29</v>
      </c>
    </row>
    <row r="33" spans="2:11" ht="15.75" customHeight="1">
      <c r="B33" s="297" t="s">
        <v>1324</v>
      </c>
      <c r="D33" s="298" t="s">
        <v>70</v>
      </c>
      <c r="I33" s="213" t="s">
        <v>1350</v>
      </c>
      <c r="J33" s="273">
        <f t="shared" si="1"/>
        <v>53</v>
      </c>
      <c r="K33" s="273">
        <f t="shared" si="0"/>
        <v>34</v>
      </c>
    </row>
    <row r="34" spans="2:11" ht="15.75" customHeight="1">
      <c r="D34" s="298" t="s">
        <v>71</v>
      </c>
      <c r="I34" s="213" t="s">
        <v>1351</v>
      </c>
      <c r="J34" s="273">
        <f t="shared" si="1"/>
        <v>57</v>
      </c>
      <c r="K34" s="273">
        <f t="shared" si="0"/>
        <v>39</v>
      </c>
    </row>
    <row r="35" spans="2:11" ht="15.75" customHeight="1">
      <c r="I35" s="213" t="s">
        <v>1352</v>
      </c>
      <c r="J35" s="273">
        <f t="shared" si="1"/>
        <v>61</v>
      </c>
      <c r="K35" s="273">
        <f t="shared" si="0"/>
        <v>44</v>
      </c>
    </row>
    <row r="36" spans="2:11" ht="15.75" customHeight="1">
      <c r="D36" s="299" t="s">
        <v>73</v>
      </c>
      <c r="E36" s="299" t="s">
        <v>503</v>
      </c>
      <c r="G36" s="300" t="s">
        <v>563</v>
      </c>
      <c r="I36" s="213" t="s">
        <v>1353</v>
      </c>
      <c r="J36" s="273">
        <f t="shared" si="1"/>
        <v>65</v>
      </c>
      <c r="K36" s="273">
        <f t="shared" si="0"/>
        <v>49</v>
      </c>
    </row>
    <row r="37" spans="2:11" ht="15.75" customHeight="1">
      <c r="D37" s="301" t="s">
        <v>120</v>
      </c>
      <c r="E37" s="302">
        <v>5</v>
      </c>
      <c r="G37" s="300" t="s">
        <v>98</v>
      </c>
      <c r="I37" s="213" t="s">
        <v>1354</v>
      </c>
      <c r="J37" s="273">
        <f t="shared" si="1"/>
        <v>69</v>
      </c>
      <c r="K37" s="273">
        <f t="shared" si="0"/>
        <v>54</v>
      </c>
    </row>
    <row r="38" spans="2:11" ht="18.75" customHeight="1">
      <c r="D38" s="301" t="s">
        <v>149</v>
      </c>
      <c r="E38" s="302">
        <v>4</v>
      </c>
      <c r="G38" s="300" t="s">
        <v>462</v>
      </c>
      <c r="I38" s="213" t="s">
        <v>1355</v>
      </c>
      <c r="J38" s="273">
        <f t="shared" si="1"/>
        <v>73</v>
      </c>
      <c r="K38" s="273">
        <f t="shared" si="0"/>
        <v>59</v>
      </c>
    </row>
    <row r="39" spans="2:11" ht="15.75" customHeight="1">
      <c r="D39" s="301" t="s">
        <v>99</v>
      </c>
      <c r="E39" s="302">
        <v>3</v>
      </c>
      <c r="G39" s="300" t="s">
        <v>564</v>
      </c>
      <c r="I39" s="213" t="s">
        <v>1356</v>
      </c>
      <c r="J39" s="273">
        <f t="shared" si="1"/>
        <v>77</v>
      </c>
      <c r="K39" s="273">
        <f t="shared" si="0"/>
        <v>64</v>
      </c>
    </row>
    <row r="40" spans="2:11" ht="15.75" customHeight="1">
      <c r="D40" s="301" t="s">
        <v>139</v>
      </c>
      <c r="E40" s="302">
        <v>2</v>
      </c>
      <c r="I40" s="213" t="s">
        <v>1357</v>
      </c>
      <c r="J40" s="273">
        <f t="shared" si="1"/>
        <v>81</v>
      </c>
      <c r="K40" s="273">
        <f t="shared" si="0"/>
        <v>69</v>
      </c>
    </row>
    <row r="41" spans="2:11" ht="15.75" customHeight="1">
      <c r="D41" s="301" t="s">
        <v>520</v>
      </c>
      <c r="E41" s="302">
        <v>1</v>
      </c>
      <c r="I41" s="213" t="s">
        <v>1358</v>
      </c>
      <c r="J41" s="273">
        <f t="shared" si="1"/>
        <v>85</v>
      </c>
      <c r="K41" s="273">
        <f t="shared" si="0"/>
        <v>74</v>
      </c>
    </row>
    <row r="42" spans="2:11" ht="15.75" customHeight="1">
      <c r="I42" s="213" t="s">
        <v>1359</v>
      </c>
      <c r="J42" s="273">
        <f t="shared" si="1"/>
        <v>89</v>
      </c>
      <c r="K42" s="273">
        <f t="shared" si="0"/>
        <v>79</v>
      </c>
    </row>
    <row r="43" spans="2:11" ht="15.75" customHeight="1">
      <c r="D43" s="303" t="s">
        <v>74</v>
      </c>
      <c r="E43" s="303" t="s">
        <v>503</v>
      </c>
      <c r="I43" s="213" t="s">
        <v>1360</v>
      </c>
      <c r="J43" s="273">
        <f t="shared" si="1"/>
        <v>93</v>
      </c>
      <c r="K43" s="273">
        <f t="shared" si="0"/>
        <v>84</v>
      </c>
    </row>
    <row r="44" spans="2:11" ht="15.75" customHeight="1">
      <c r="D44" s="304" t="s">
        <v>100</v>
      </c>
      <c r="E44" s="305">
        <v>16</v>
      </c>
      <c r="I44" s="213" t="s">
        <v>1361</v>
      </c>
      <c r="J44" s="273">
        <f t="shared" si="1"/>
        <v>97</v>
      </c>
      <c r="K44" s="273">
        <f t="shared" si="0"/>
        <v>89</v>
      </c>
    </row>
    <row r="45" spans="2:11" ht="15.75" customHeight="1">
      <c r="D45" s="304" t="s">
        <v>131</v>
      </c>
      <c r="E45" s="305">
        <v>8</v>
      </c>
      <c r="I45" s="213" t="s">
        <v>1362</v>
      </c>
      <c r="J45" s="273">
        <f t="shared" si="1"/>
        <v>101</v>
      </c>
      <c r="K45" s="273">
        <f t="shared" si="0"/>
        <v>94</v>
      </c>
    </row>
    <row r="46" spans="2:11" ht="15.75" customHeight="1">
      <c r="D46" s="304" t="s">
        <v>111</v>
      </c>
      <c r="E46" s="305">
        <v>4</v>
      </c>
      <c r="I46" s="213" t="s">
        <v>1363</v>
      </c>
      <c r="J46" s="273">
        <f t="shared" si="1"/>
        <v>105</v>
      </c>
      <c r="K46" s="273">
        <f t="shared" si="0"/>
        <v>99</v>
      </c>
    </row>
    <row r="47" spans="2:11" ht="15.75" customHeight="1">
      <c r="D47" s="304" t="s">
        <v>185</v>
      </c>
      <c r="E47" s="305">
        <v>2</v>
      </c>
      <c r="I47" s="213" t="s">
        <v>1364</v>
      </c>
      <c r="J47" s="273">
        <f t="shared" si="1"/>
        <v>109</v>
      </c>
      <c r="K47" s="273">
        <f t="shared" si="0"/>
        <v>104</v>
      </c>
    </row>
    <row r="48" spans="2:11" ht="15.75" customHeight="1">
      <c r="D48" s="304" t="s">
        <v>532</v>
      </c>
      <c r="E48" s="305">
        <v>1</v>
      </c>
      <c r="I48" s="213" t="s">
        <v>1365</v>
      </c>
      <c r="J48" s="273">
        <f t="shared" si="1"/>
        <v>113</v>
      </c>
      <c r="K48" s="273">
        <f t="shared" si="0"/>
        <v>109</v>
      </c>
    </row>
    <row r="49" spans="3:11" ht="15.75" customHeight="1">
      <c r="I49" s="213" t="s">
        <v>1366</v>
      </c>
      <c r="J49" s="273">
        <f t="shared" si="1"/>
        <v>117</v>
      </c>
      <c r="K49" s="273">
        <f t="shared" si="0"/>
        <v>114</v>
      </c>
    </row>
    <row r="50" spans="3:11" ht="15.75" customHeight="1">
      <c r="I50" s="213" t="s">
        <v>1367</v>
      </c>
      <c r="J50" s="273">
        <f t="shared" si="1"/>
        <v>121</v>
      </c>
      <c r="K50" s="273">
        <f t="shared" si="0"/>
        <v>119</v>
      </c>
    </row>
    <row r="51" spans="3:11" ht="15.75" customHeight="1">
      <c r="I51" s="213" t="s">
        <v>1368</v>
      </c>
      <c r="J51" s="273">
        <f t="shared" si="1"/>
        <v>125</v>
      </c>
      <c r="K51" s="273">
        <f t="shared" si="0"/>
        <v>124</v>
      </c>
    </row>
    <row r="52" spans="3:11" ht="15.75" customHeight="1"/>
    <row r="53" spans="3:11" ht="15.75" customHeight="1"/>
    <row r="54" spans="3:11" ht="15.75" customHeight="1">
      <c r="C54" s="172"/>
      <c r="D54" s="172"/>
      <c r="E54" s="383" t="s">
        <v>560</v>
      </c>
      <c r="F54" s="384"/>
      <c r="G54" s="384"/>
      <c r="H54" s="384"/>
      <c r="I54" s="385"/>
    </row>
    <row r="55" spans="3:11" ht="15.75" customHeight="1">
      <c r="C55" s="386" t="s">
        <v>561</v>
      </c>
      <c r="D55" s="387"/>
      <c r="E55" s="141" t="s">
        <v>532</v>
      </c>
      <c r="F55" s="141" t="s">
        <v>185</v>
      </c>
      <c r="G55" s="141" t="s">
        <v>111</v>
      </c>
      <c r="H55" s="141" t="s">
        <v>562</v>
      </c>
      <c r="I55" s="141" t="s">
        <v>100</v>
      </c>
    </row>
    <row r="56" spans="3:11" ht="15.75" customHeight="1">
      <c r="C56" s="388"/>
      <c r="D56" s="389"/>
      <c r="E56" s="142">
        <v>1</v>
      </c>
      <c r="F56" s="142">
        <v>2</v>
      </c>
      <c r="G56" s="142">
        <v>4</v>
      </c>
      <c r="H56" s="142">
        <v>8</v>
      </c>
      <c r="I56" s="142">
        <v>16</v>
      </c>
    </row>
    <row r="57" spans="3:11" ht="15.75" customHeight="1">
      <c r="C57" s="143" t="s">
        <v>120</v>
      </c>
      <c r="D57" s="142">
        <v>5</v>
      </c>
      <c r="E57" s="144" t="e">
        <f ca="1">concatenado(rango1)</f>
        <v>#NAME?</v>
      </c>
      <c r="F57" s="144" t="e">
        <f ca="1">concatenado(rango2)</f>
        <v>#NAME?</v>
      </c>
      <c r="G57" s="145" t="e">
        <f ca="1">concatenado(rango3)</f>
        <v>#NAME?</v>
      </c>
      <c r="H57" s="146" t="e">
        <f ca="1">concatenado(rango4)</f>
        <v>#NAME?</v>
      </c>
      <c r="I57" s="146" t="e">
        <f ca="1">concatenado(rango5)</f>
        <v>#NAME?</v>
      </c>
    </row>
    <row r="58" spans="3:11" ht="15.75" customHeight="1">
      <c r="C58" s="141" t="s">
        <v>149</v>
      </c>
      <c r="D58" s="142">
        <v>4</v>
      </c>
      <c r="E58" s="149" t="e">
        <f ca="1">concatenado(rango6)</f>
        <v>#NAME?</v>
      </c>
      <c r="F58" s="144" t="e">
        <f ca="1">concatenado(rango7)</f>
        <v>#NAME?</v>
      </c>
      <c r="G58" s="145" t="e">
        <f ca="1">concatenado(rango8)</f>
        <v>#NAME?</v>
      </c>
      <c r="H58" s="146" t="e">
        <f ca="1">concatenado(rango9)</f>
        <v>#NAME?</v>
      </c>
      <c r="I58" s="146" t="e">
        <f ca="1">concatenado(rango10)</f>
        <v>#NAME?</v>
      </c>
    </row>
    <row r="59" spans="3:11" ht="15.75" customHeight="1">
      <c r="C59" s="141" t="s">
        <v>99</v>
      </c>
      <c r="D59" s="142">
        <v>3</v>
      </c>
      <c r="E59" s="151" t="e">
        <f ca="1">concatenado(rango11)</f>
        <v>#NAME?</v>
      </c>
      <c r="F59" s="144" t="e">
        <f ca="1">concatenado(rango12)</f>
        <v>#NAME?</v>
      </c>
      <c r="G59" s="144" t="e">
        <f ca="1">concatenado(rango13)</f>
        <v>#NAME?</v>
      </c>
      <c r="H59" s="145" t="e">
        <f ca="1">concatenado(rango14)</f>
        <v>#NAME?</v>
      </c>
      <c r="I59" s="146" t="e">
        <f ca="1">concatenado(rango15)</f>
        <v>#NAME?</v>
      </c>
    </row>
    <row r="60" spans="3:11" ht="15.75" customHeight="1">
      <c r="C60" s="141" t="s">
        <v>139</v>
      </c>
      <c r="D60" s="142">
        <v>2</v>
      </c>
      <c r="E60" s="151" t="e">
        <f ca="1">concatenado(rango16)</f>
        <v>#NAME?</v>
      </c>
      <c r="F60" s="151" t="e">
        <f ca="1">concatenado(rango17)</f>
        <v>#NAME?</v>
      </c>
      <c r="G60" s="144" t="e">
        <f ca="1">concatenado(rango18)</f>
        <v>#NAME?</v>
      </c>
      <c r="H60" s="145" t="e">
        <f ca="1">concatenado(rango19)</f>
        <v>#NAME?</v>
      </c>
      <c r="I60" s="146" t="e">
        <f ca="1">concatenado(rango20)</f>
        <v>#NAME?</v>
      </c>
    </row>
    <row r="61" spans="3:11" ht="15.75" customHeight="1">
      <c r="C61" s="141" t="s">
        <v>520</v>
      </c>
      <c r="D61" s="142">
        <v>1</v>
      </c>
      <c r="E61" s="151" t="e">
        <f ca="1">concatenado(rango21)</f>
        <v>#NAME?</v>
      </c>
      <c r="F61" s="151" t="e">
        <f ca="1">concatenado(rango22)</f>
        <v>#NAME?</v>
      </c>
      <c r="G61" s="151" t="e">
        <f ca="1">concatenado(rango23)</f>
        <v>#NAME?</v>
      </c>
      <c r="H61" s="144" t="e">
        <f ca="1">concatenado(rango24)</f>
        <v>#NAME?</v>
      </c>
      <c r="I61" s="145" t="e">
        <f ca="1">concatenado(rango25)</f>
        <v>#NAME?</v>
      </c>
    </row>
    <row r="62" spans="3:11" ht="15.75" customHeight="1"/>
    <row r="63" spans="3:11" ht="15.75" customHeight="1"/>
    <row r="64" spans="3:11" ht="15.75" customHeight="1"/>
    <row r="65" spans="2:8" ht="15.75" customHeight="1"/>
    <row r="66" spans="2:8" ht="15.75" customHeight="1"/>
    <row r="67" spans="2:8" ht="15.75" customHeight="1"/>
    <row r="68" spans="2:8" ht="15.75" customHeight="1">
      <c r="B68" s="306" t="s">
        <v>1123</v>
      </c>
    </row>
    <row r="69" spans="2:8" ht="15.75" customHeight="1">
      <c r="B69" s="92" t="s">
        <v>947</v>
      </c>
      <c r="F69" s="417" t="s">
        <v>1369</v>
      </c>
      <c r="G69" s="406"/>
    </row>
    <row r="70" spans="2:8" ht="15.75" customHeight="1">
      <c r="B70" s="226" t="s">
        <v>1370</v>
      </c>
      <c r="F70" s="307" t="s">
        <v>1371</v>
      </c>
      <c r="G70" s="307" t="s">
        <v>1372</v>
      </c>
    </row>
    <row r="71" spans="2:8" ht="15.75" customHeight="1">
      <c r="B71" s="306" t="s">
        <v>1373</v>
      </c>
      <c r="F71" s="308" t="s">
        <v>466</v>
      </c>
      <c r="G71" s="308" t="s">
        <v>1374</v>
      </c>
      <c r="H71" s="309" t="s">
        <v>1375</v>
      </c>
    </row>
    <row r="72" spans="2:8" ht="15.75" customHeight="1">
      <c r="B72" s="92" t="s">
        <v>1045</v>
      </c>
      <c r="F72" s="310" t="s">
        <v>793</v>
      </c>
      <c r="G72" s="310" t="s">
        <v>1376</v>
      </c>
      <c r="H72" s="311" t="s">
        <v>1377</v>
      </c>
    </row>
    <row r="73" spans="2:8" ht="15.75" customHeight="1">
      <c r="B73" s="306" t="s">
        <v>1378</v>
      </c>
      <c r="F73" s="310" t="s">
        <v>797</v>
      </c>
      <c r="G73" s="310" t="s">
        <v>1379</v>
      </c>
      <c r="H73" s="311" t="s">
        <v>1380</v>
      </c>
    </row>
    <row r="74" spans="2:8" ht="15.75" customHeight="1">
      <c r="B74" s="306" t="s">
        <v>1041</v>
      </c>
      <c r="F74" s="310" t="s">
        <v>170</v>
      </c>
      <c r="G74" s="310" t="s">
        <v>1381</v>
      </c>
      <c r="H74" s="311" t="s">
        <v>1382</v>
      </c>
    </row>
    <row r="75" spans="2:8" ht="15.75" customHeight="1">
      <c r="B75" s="306" t="s">
        <v>1053</v>
      </c>
      <c r="F75" s="310" t="s">
        <v>795</v>
      </c>
      <c r="G75" s="310" t="s">
        <v>1383</v>
      </c>
      <c r="H75" s="311" t="s">
        <v>1384</v>
      </c>
    </row>
    <row r="76" spans="2:8" ht="15.75" customHeight="1">
      <c r="B76" s="306" t="s">
        <v>233</v>
      </c>
      <c r="F76" s="310" t="s">
        <v>801</v>
      </c>
      <c r="G76" s="310" t="s">
        <v>1385</v>
      </c>
      <c r="H76" s="311" t="s">
        <v>1386</v>
      </c>
    </row>
    <row r="77" spans="2:8" ht="15.75" customHeight="1">
      <c r="B77" s="306" t="s">
        <v>1387</v>
      </c>
      <c r="F77" s="312" t="s">
        <v>804</v>
      </c>
      <c r="G77" s="310" t="s">
        <v>1388</v>
      </c>
      <c r="H77" s="311" t="s">
        <v>1389</v>
      </c>
    </row>
    <row r="78" spans="2:8" ht="15.75" customHeight="1">
      <c r="B78" s="313" t="s">
        <v>935</v>
      </c>
      <c r="F78" s="310" t="s">
        <v>806</v>
      </c>
      <c r="G78" s="310" t="s">
        <v>1390</v>
      </c>
      <c r="H78" s="311" t="s">
        <v>1391</v>
      </c>
    </row>
    <row r="79" spans="2:8" ht="15.75" customHeight="1">
      <c r="B79" s="226" t="s">
        <v>935</v>
      </c>
      <c r="F79" s="310" t="s">
        <v>799</v>
      </c>
      <c r="G79" s="310" t="s">
        <v>1392</v>
      </c>
      <c r="H79" s="311" t="s">
        <v>1393</v>
      </c>
    </row>
    <row r="80" spans="2:8" ht="15.75" customHeight="1">
      <c r="B80" s="306" t="s">
        <v>852</v>
      </c>
      <c r="F80" s="314" t="s">
        <v>808</v>
      </c>
      <c r="G80" s="314" t="s">
        <v>1394</v>
      </c>
      <c r="H80" s="309" t="s">
        <v>1395</v>
      </c>
    </row>
    <row r="81" spans="2:8" ht="15.75" customHeight="1">
      <c r="B81" s="306" t="s">
        <v>1068</v>
      </c>
      <c r="F81" s="308" t="s">
        <v>198</v>
      </c>
      <c r="G81" s="314" t="s">
        <v>1396</v>
      </c>
      <c r="H81" s="309" t="s">
        <v>1397</v>
      </c>
    </row>
    <row r="82" spans="2:8" ht="15.75" customHeight="1">
      <c r="B82" s="226" t="s">
        <v>152</v>
      </c>
      <c r="F82" s="308" t="s">
        <v>232</v>
      </c>
      <c r="G82" s="314" t="s">
        <v>1398</v>
      </c>
      <c r="H82" s="309" t="s">
        <v>1399</v>
      </c>
    </row>
    <row r="83" spans="2:8" ht="15.75" customHeight="1">
      <c r="B83" s="92" t="s">
        <v>949</v>
      </c>
      <c r="F83" s="308" t="s">
        <v>324</v>
      </c>
      <c r="G83" s="314" t="s">
        <v>1400</v>
      </c>
      <c r="H83" s="309" t="s">
        <v>1401</v>
      </c>
    </row>
    <row r="84" spans="2:8" ht="15.75" customHeight="1">
      <c r="B84" s="226" t="s">
        <v>949</v>
      </c>
      <c r="F84" s="308" t="s">
        <v>814</v>
      </c>
      <c r="G84" s="314" t="s">
        <v>1402</v>
      </c>
      <c r="H84" s="309" t="s">
        <v>1403</v>
      </c>
    </row>
    <row r="85" spans="2:8" ht="15.75" customHeight="1">
      <c r="B85" s="306" t="s">
        <v>1404</v>
      </c>
      <c r="F85" s="308" t="s">
        <v>818</v>
      </c>
      <c r="G85" s="314" t="s">
        <v>1405</v>
      </c>
      <c r="H85" s="309" t="s">
        <v>1406</v>
      </c>
    </row>
    <row r="86" spans="2:8" ht="15.75" customHeight="1">
      <c r="B86" s="306" t="s">
        <v>1407</v>
      </c>
      <c r="F86" s="308" t="s">
        <v>816</v>
      </c>
      <c r="G86" s="314" t="s">
        <v>1408</v>
      </c>
      <c r="H86" s="309" t="s">
        <v>1409</v>
      </c>
    </row>
    <row r="87" spans="2:8" ht="15.75" customHeight="1">
      <c r="B87" s="306" t="s">
        <v>1139</v>
      </c>
      <c r="F87" s="308" t="s">
        <v>820</v>
      </c>
      <c r="G87" s="314" t="s">
        <v>1410</v>
      </c>
      <c r="H87" s="309" t="s">
        <v>1411</v>
      </c>
    </row>
    <row r="88" spans="2:8" ht="15.75" customHeight="1">
      <c r="B88" s="213" t="s">
        <v>840</v>
      </c>
      <c r="F88" s="315" t="s">
        <v>822</v>
      </c>
      <c r="G88" s="316" t="s">
        <v>1412</v>
      </c>
      <c r="H88" s="309" t="s">
        <v>1413</v>
      </c>
    </row>
    <row r="89" spans="2:8" ht="15.75" customHeight="1">
      <c r="B89" s="226" t="s">
        <v>1177</v>
      </c>
      <c r="F89" s="317" t="s">
        <v>1337</v>
      </c>
      <c r="G89" s="310" t="s">
        <v>1414</v>
      </c>
      <c r="H89" s="311" t="s">
        <v>1415</v>
      </c>
    </row>
    <row r="90" spans="2:8" ht="15.75" customHeight="1">
      <c r="B90" s="306" t="s">
        <v>1416</v>
      </c>
      <c r="F90" s="317" t="s">
        <v>823</v>
      </c>
      <c r="G90" s="310" t="s">
        <v>1417</v>
      </c>
      <c r="H90" s="311" t="s">
        <v>1418</v>
      </c>
    </row>
    <row r="91" spans="2:8" ht="15.75" customHeight="1">
      <c r="B91" s="92" t="s">
        <v>1419</v>
      </c>
      <c r="F91" s="317" t="s">
        <v>363</v>
      </c>
      <c r="G91" s="310" t="s">
        <v>1420</v>
      </c>
      <c r="H91" s="311" t="s">
        <v>1421</v>
      </c>
    </row>
    <row r="92" spans="2:8" ht="15.75" customHeight="1">
      <c r="B92" s="226" t="s">
        <v>1422</v>
      </c>
      <c r="F92" s="317" t="s">
        <v>826</v>
      </c>
      <c r="G92" s="310" t="s">
        <v>1423</v>
      </c>
      <c r="H92" s="311" t="s">
        <v>1424</v>
      </c>
    </row>
    <row r="93" spans="2:8" ht="15.75" customHeight="1">
      <c r="B93" s="92" t="s">
        <v>878</v>
      </c>
      <c r="F93" s="308" t="s">
        <v>142</v>
      </c>
      <c r="G93" s="308" t="s">
        <v>1425</v>
      </c>
      <c r="H93" s="309" t="s">
        <v>1426</v>
      </c>
    </row>
    <row r="94" spans="2:8" ht="15.75" customHeight="1">
      <c r="B94" s="92" t="s">
        <v>880</v>
      </c>
      <c r="F94" s="308" t="s">
        <v>188</v>
      </c>
      <c r="G94" s="314" t="s">
        <v>1427</v>
      </c>
      <c r="H94" s="309" t="s">
        <v>1428</v>
      </c>
    </row>
    <row r="95" spans="2:8" ht="15.75" customHeight="1">
      <c r="B95" s="92" t="s">
        <v>1429</v>
      </c>
      <c r="F95" s="308" t="s">
        <v>216</v>
      </c>
      <c r="G95" s="314" t="s">
        <v>1430</v>
      </c>
      <c r="H95" s="309" t="s">
        <v>1431</v>
      </c>
    </row>
    <row r="96" spans="2:8" ht="15.75" customHeight="1">
      <c r="B96" s="92" t="s">
        <v>1432</v>
      </c>
      <c r="F96" s="308" t="s">
        <v>123</v>
      </c>
      <c r="G96" s="314" t="s">
        <v>1433</v>
      </c>
      <c r="H96" s="309" t="s">
        <v>1434</v>
      </c>
    </row>
    <row r="97" spans="2:8" ht="15.75" customHeight="1">
      <c r="B97" s="306" t="s">
        <v>866</v>
      </c>
      <c r="F97" s="308" t="s">
        <v>91</v>
      </c>
      <c r="G97" s="314" t="s">
        <v>1435</v>
      </c>
      <c r="H97" s="309" t="s">
        <v>1436</v>
      </c>
    </row>
    <row r="98" spans="2:8" ht="15.75" customHeight="1">
      <c r="B98" s="92" t="s">
        <v>884</v>
      </c>
      <c r="F98" s="308" t="s">
        <v>103</v>
      </c>
      <c r="G98" s="314" t="s">
        <v>1437</v>
      </c>
      <c r="H98" s="309" t="s">
        <v>1438</v>
      </c>
    </row>
    <row r="99" spans="2:8" ht="15.75" customHeight="1">
      <c r="B99" s="92" t="s">
        <v>886</v>
      </c>
      <c r="F99" s="308" t="s">
        <v>836</v>
      </c>
      <c r="G99" s="308" t="s">
        <v>1439</v>
      </c>
      <c r="H99" s="309" t="s">
        <v>1440</v>
      </c>
    </row>
    <row r="100" spans="2:8" ht="15.75" customHeight="1">
      <c r="B100" s="306" t="s">
        <v>1069</v>
      </c>
    </row>
    <row r="101" spans="2:8" ht="15.75" customHeight="1">
      <c r="B101" s="306" t="s">
        <v>1070</v>
      </c>
    </row>
    <row r="102" spans="2:8" ht="15.75" customHeight="1">
      <c r="B102" s="306" t="s">
        <v>489</v>
      </c>
    </row>
    <row r="103" spans="2:8" ht="15.75" customHeight="1">
      <c r="B103" s="306" t="s">
        <v>1071</v>
      </c>
    </row>
    <row r="104" spans="2:8" ht="15.75" customHeight="1">
      <c r="B104" s="306" t="s">
        <v>1072</v>
      </c>
    </row>
    <row r="105" spans="2:8" ht="15.75" customHeight="1">
      <c r="B105" s="306" t="s">
        <v>1073</v>
      </c>
    </row>
    <row r="106" spans="2:8" ht="15.75" customHeight="1">
      <c r="B106" s="306" t="s">
        <v>1074</v>
      </c>
    </row>
    <row r="107" spans="2:8" ht="15.75" customHeight="1">
      <c r="B107" s="306" t="s">
        <v>855</v>
      </c>
    </row>
    <row r="108" spans="2:8" ht="15.75" customHeight="1">
      <c r="B108" s="306" t="s">
        <v>858</v>
      </c>
    </row>
    <row r="109" spans="2:8" ht="15.75" customHeight="1">
      <c r="B109" s="306" t="s">
        <v>1441</v>
      </c>
    </row>
    <row r="110" spans="2:8" ht="15.75" customHeight="1">
      <c r="B110" s="306" t="s">
        <v>325</v>
      </c>
    </row>
    <row r="111" spans="2:8" ht="15.75" customHeight="1">
      <c r="B111" s="306" t="s">
        <v>856</v>
      </c>
    </row>
    <row r="112" spans="2:8" ht="15.75" customHeight="1">
      <c r="B112" s="306" t="s">
        <v>1095</v>
      </c>
    </row>
    <row r="113" spans="2:2" ht="15.75" customHeight="1">
      <c r="B113" s="306" t="s">
        <v>1103</v>
      </c>
    </row>
    <row r="114" spans="2:2" ht="15.75" customHeight="1">
      <c r="B114" s="213" t="s">
        <v>847</v>
      </c>
    </row>
    <row r="115" spans="2:2" ht="15.75" customHeight="1">
      <c r="B115" s="226" t="s">
        <v>217</v>
      </c>
    </row>
    <row r="116" spans="2:2" ht="15.75" customHeight="1">
      <c r="B116" s="92" t="s">
        <v>916</v>
      </c>
    </row>
    <row r="117" spans="2:2" ht="15.75" customHeight="1">
      <c r="B117" s="213" t="s">
        <v>846</v>
      </c>
    </row>
    <row r="118" spans="2:2" ht="15.75" customHeight="1">
      <c r="B118" s="226" t="s">
        <v>1442</v>
      </c>
    </row>
    <row r="119" spans="2:2" ht="15.75" customHeight="1">
      <c r="B119" s="226" t="s">
        <v>1190</v>
      </c>
    </row>
    <row r="120" spans="2:2" ht="15.75" customHeight="1">
      <c r="B120" s="306" t="s">
        <v>1094</v>
      </c>
    </row>
    <row r="121" spans="2:2" ht="15.75" customHeight="1">
      <c r="B121" s="92" t="s">
        <v>924</v>
      </c>
    </row>
    <row r="122" spans="2:2" ht="15.75" customHeight="1">
      <c r="B122" s="306" t="s">
        <v>1105</v>
      </c>
    </row>
    <row r="123" spans="2:2" ht="15.75" customHeight="1">
      <c r="B123" s="306" t="s">
        <v>1113</v>
      </c>
    </row>
    <row r="124" spans="2:2" ht="15.75" customHeight="1">
      <c r="B124" s="306" t="s">
        <v>1443</v>
      </c>
    </row>
    <row r="125" spans="2:2" ht="15.75" customHeight="1">
      <c r="B125" s="92" t="s">
        <v>1013</v>
      </c>
    </row>
    <row r="126" spans="2:2" ht="15.75" customHeight="1">
      <c r="B126" s="306" t="s">
        <v>922</v>
      </c>
    </row>
    <row r="127" spans="2:2" ht="15.75" customHeight="1">
      <c r="B127" s="306" t="s">
        <v>1129</v>
      </c>
    </row>
    <row r="128" spans="2:2" ht="15.75" customHeight="1">
      <c r="B128" s="92" t="s">
        <v>1444</v>
      </c>
    </row>
    <row r="129" spans="2:2" ht="15.75" customHeight="1">
      <c r="B129" s="306" t="s">
        <v>1096</v>
      </c>
    </row>
    <row r="130" spans="2:2" ht="15.75" customHeight="1">
      <c r="B130" s="306" t="s">
        <v>1445</v>
      </c>
    </row>
    <row r="131" spans="2:2" ht="15.75" customHeight="1">
      <c r="B131" s="306" t="s">
        <v>1446</v>
      </c>
    </row>
    <row r="132" spans="2:2" ht="15.75" customHeight="1">
      <c r="B132" s="226" t="s">
        <v>1176</v>
      </c>
    </row>
    <row r="133" spans="2:2" ht="15.75" customHeight="1">
      <c r="B133" s="226" t="s">
        <v>1199</v>
      </c>
    </row>
    <row r="134" spans="2:2" ht="15.75" customHeight="1">
      <c r="B134" s="226" t="s">
        <v>1191</v>
      </c>
    </row>
    <row r="135" spans="2:2" ht="15.75" customHeight="1">
      <c r="B135" s="226" t="s">
        <v>1179</v>
      </c>
    </row>
    <row r="136" spans="2:2" ht="15.75" customHeight="1">
      <c r="B136" s="306" t="s">
        <v>1097</v>
      </c>
    </row>
    <row r="137" spans="2:2" ht="15.75" customHeight="1">
      <c r="B137" s="226" t="s">
        <v>1097</v>
      </c>
    </row>
    <row r="138" spans="2:2" ht="15.75" customHeight="1">
      <c r="B138" s="213" t="s">
        <v>497</v>
      </c>
    </row>
    <row r="139" spans="2:2" ht="15.75" customHeight="1">
      <c r="B139" s="306" t="s">
        <v>1118</v>
      </c>
    </row>
    <row r="140" spans="2:2" ht="15.75" customHeight="1">
      <c r="B140" s="306" t="s">
        <v>1116</v>
      </c>
    </row>
    <row r="141" spans="2:2" ht="15.75" customHeight="1">
      <c r="B141" s="306" t="s">
        <v>1125</v>
      </c>
    </row>
    <row r="142" spans="2:2" ht="15.75" customHeight="1">
      <c r="B142" s="226" t="s">
        <v>1195</v>
      </c>
    </row>
    <row r="143" spans="2:2" ht="15.75" customHeight="1">
      <c r="B143" s="213" t="s">
        <v>841</v>
      </c>
    </row>
    <row r="144" spans="2:2" ht="15.75" customHeight="1">
      <c r="B144" s="92" t="s">
        <v>1447</v>
      </c>
    </row>
    <row r="145" spans="2:2" ht="15.75" customHeight="1">
      <c r="B145" s="306" t="s">
        <v>1106</v>
      </c>
    </row>
    <row r="146" spans="2:2" ht="15.75" customHeight="1">
      <c r="B146" s="213" t="s">
        <v>467</v>
      </c>
    </row>
    <row r="147" spans="2:2" ht="15.75" customHeight="1">
      <c r="B147" s="213" t="s">
        <v>844</v>
      </c>
    </row>
    <row r="148" spans="2:2" ht="15.75" customHeight="1">
      <c r="B148" s="213" t="s">
        <v>849</v>
      </c>
    </row>
    <row r="149" spans="2:2" ht="15.75" customHeight="1">
      <c r="B149" s="226" t="s">
        <v>92</v>
      </c>
    </row>
    <row r="150" spans="2:2" ht="15.75" customHeight="1">
      <c r="B150" s="306" t="s">
        <v>1107</v>
      </c>
    </row>
    <row r="151" spans="2:2" ht="15.75" customHeight="1">
      <c r="B151" s="226" t="s">
        <v>1200</v>
      </c>
    </row>
    <row r="152" spans="2:2" ht="15.75" customHeight="1">
      <c r="B152" s="226" t="s">
        <v>161</v>
      </c>
    </row>
    <row r="153" spans="2:2" ht="15.75" customHeight="1">
      <c r="B153" s="306" t="s">
        <v>1119</v>
      </c>
    </row>
    <row r="154" spans="2:2" ht="16.5" customHeight="1">
      <c r="B154" s="306" t="s">
        <v>862</v>
      </c>
    </row>
    <row r="155" spans="2:2" ht="15" customHeight="1">
      <c r="B155" s="226" t="s">
        <v>1180</v>
      </c>
    </row>
    <row r="156" spans="2:2" ht="15.75" customHeight="1">
      <c r="B156" s="226" t="s">
        <v>456</v>
      </c>
    </row>
    <row r="157" spans="2:2" ht="15.75" customHeight="1">
      <c r="B157" s="226" t="s">
        <v>241</v>
      </c>
    </row>
    <row r="158" spans="2:2" ht="15.75" customHeight="1">
      <c r="B158" s="226" t="s">
        <v>1187</v>
      </c>
    </row>
    <row r="159" spans="2:2" ht="15.75" customHeight="1">
      <c r="B159" s="92" t="s">
        <v>1005</v>
      </c>
    </row>
    <row r="160" spans="2:2" ht="15.75" customHeight="1">
      <c r="B160" s="306" t="s">
        <v>1098</v>
      </c>
    </row>
    <row r="161" spans="2:2" ht="15.75" customHeight="1">
      <c r="B161" s="226" t="s">
        <v>248</v>
      </c>
    </row>
    <row r="162" spans="2:2" ht="15.75" customHeight="1">
      <c r="B162" s="226" t="s">
        <v>1192</v>
      </c>
    </row>
    <row r="163" spans="2:2" ht="15.75" customHeight="1">
      <c r="B163" s="306" t="s">
        <v>1448</v>
      </c>
    </row>
    <row r="164" spans="2:2" ht="15.75" customHeight="1">
      <c r="B164" s="306" t="s">
        <v>868</v>
      </c>
    </row>
    <row r="165" spans="2:2" ht="15.75" customHeight="1">
      <c r="B165" s="306" t="s">
        <v>864</v>
      </c>
    </row>
    <row r="166" spans="2:2" ht="15.75" customHeight="1">
      <c r="B166" s="306" t="s">
        <v>1127</v>
      </c>
    </row>
    <row r="167" spans="2:2" ht="15.75" customHeight="1">
      <c r="B167" s="92" t="s">
        <v>1449</v>
      </c>
    </row>
    <row r="168" spans="2:2" ht="15.75" customHeight="1">
      <c r="B168" s="306" t="s">
        <v>1135</v>
      </c>
    </row>
    <row r="169" spans="2:2" ht="15.75" customHeight="1">
      <c r="B169" s="92" t="s">
        <v>1450</v>
      </c>
    </row>
    <row r="170" spans="2:2" ht="15.75" customHeight="1">
      <c r="B170" s="226" t="s">
        <v>1183</v>
      </c>
    </row>
    <row r="171" spans="2:2" ht="15.75" customHeight="1">
      <c r="B171" s="306" t="s">
        <v>1115</v>
      </c>
    </row>
    <row r="172" spans="2:2" ht="15.75" customHeight="1">
      <c r="B172" s="92" t="s">
        <v>1061</v>
      </c>
    </row>
    <row r="173" spans="2:2" ht="15.75" customHeight="1">
      <c r="B173" s="92" t="s">
        <v>1007</v>
      </c>
    </row>
    <row r="174" spans="2:2" ht="15.75" customHeight="1">
      <c r="B174" s="226" t="s">
        <v>1178</v>
      </c>
    </row>
    <row r="175" spans="2:2" ht="15.75" customHeight="1">
      <c r="B175" s="306" t="s">
        <v>1099</v>
      </c>
    </row>
    <row r="176" spans="2:2" ht="15.75" customHeight="1">
      <c r="B176" s="306" t="s">
        <v>1035</v>
      </c>
    </row>
    <row r="177" spans="2:2" ht="15.75" customHeight="1">
      <c r="B177" s="226" t="s">
        <v>1181</v>
      </c>
    </row>
    <row r="178" spans="2:2" ht="15.75" customHeight="1">
      <c r="B178" s="226" t="s">
        <v>1184</v>
      </c>
    </row>
    <row r="179" spans="2:2" ht="15.75" customHeight="1">
      <c r="B179" s="213" t="s">
        <v>848</v>
      </c>
    </row>
    <row r="180" spans="2:2" ht="15.75" customHeight="1">
      <c r="B180" s="213" t="s">
        <v>842</v>
      </c>
    </row>
    <row r="181" spans="2:2" ht="15.75" customHeight="1">
      <c r="B181" s="306" t="s">
        <v>1114</v>
      </c>
    </row>
    <row r="182" spans="2:2" ht="15.75" customHeight="1">
      <c r="B182" s="306" t="s">
        <v>199</v>
      </c>
    </row>
    <row r="183" spans="2:2" ht="15.75" customHeight="1">
      <c r="B183" s="306" t="s">
        <v>1451</v>
      </c>
    </row>
    <row r="184" spans="2:2" ht="15.75" customHeight="1">
      <c r="B184" s="92" t="s">
        <v>918</v>
      </c>
    </row>
    <row r="185" spans="2:2" ht="15.75" customHeight="1">
      <c r="B185" s="92" t="s">
        <v>1003</v>
      </c>
    </row>
    <row r="186" spans="2:2" ht="15.75" customHeight="1">
      <c r="B186" s="306" t="s">
        <v>1104</v>
      </c>
    </row>
    <row r="187" spans="2:2" ht="15.75" customHeight="1">
      <c r="B187" s="306" t="s">
        <v>1051</v>
      </c>
    </row>
    <row r="188" spans="2:2" ht="15.75" customHeight="1">
      <c r="B188" s="92" t="s">
        <v>1049</v>
      </c>
    </row>
    <row r="189" spans="2:2" ht="15.75" customHeight="1">
      <c r="B189" s="226" t="s">
        <v>1188</v>
      </c>
    </row>
    <row r="190" spans="2:2" ht="15.75" customHeight="1">
      <c r="B190" s="226" t="s">
        <v>1452</v>
      </c>
    </row>
    <row r="191" spans="2:2" ht="15.75" customHeight="1">
      <c r="B191" s="306" t="s">
        <v>1109</v>
      </c>
    </row>
    <row r="192" spans="2:2" ht="15.75" customHeight="1">
      <c r="B192" s="226" t="s">
        <v>1198</v>
      </c>
    </row>
    <row r="193" spans="2:2" ht="15.75" customHeight="1">
      <c r="B193" s="226" t="s">
        <v>224</v>
      </c>
    </row>
    <row r="194" spans="2:2" ht="15.75" customHeight="1">
      <c r="B194" s="306" t="s">
        <v>1133</v>
      </c>
    </row>
    <row r="195" spans="2:2" ht="15.75" customHeight="1">
      <c r="B195" s="306" t="s">
        <v>1453</v>
      </c>
    </row>
    <row r="196" spans="2:2" ht="15.75" customHeight="1">
      <c r="B196" s="92" t="s">
        <v>934</v>
      </c>
    </row>
    <row r="197" spans="2:2" ht="15.75" customHeight="1">
      <c r="B197" s="92" t="s">
        <v>933</v>
      </c>
    </row>
    <row r="198" spans="2:2" ht="15.75" customHeight="1">
      <c r="B198" s="92" t="s">
        <v>914</v>
      </c>
    </row>
    <row r="199" spans="2:2" ht="15.75" customHeight="1">
      <c r="B199" s="226" t="s">
        <v>1175</v>
      </c>
    </row>
    <row r="200" spans="2:2" ht="15.75" customHeight="1">
      <c r="B200" s="92" t="s">
        <v>171</v>
      </c>
    </row>
    <row r="201" spans="2:2" ht="15.75" customHeight="1">
      <c r="B201" s="313" t="s">
        <v>936</v>
      </c>
    </row>
    <row r="202" spans="2:2" ht="15.75" customHeight="1">
      <c r="B202" s="92" t="s">
        <v>1454</v>
      </c>
    </row>
    <row r="203" spans="2:2" ht="15.75" customHeight="1">
      <c r="B203" s="226" t="s">
        <v>1196</v>
      </c>
    </row>
    <row r="204" spans="2:2" ht="15.75" customHeight="1">
      <c r="B204" s="226" t="s">
        <v>1197</v>
      </c>
    </row>
    <row r="205" spans="2:2" ht="15.75" customHeight="1">
      <c r="B205" s="226" t="s">
        <v>444</v>
      </c>
    </row>
    <row r="206" spans="2:2" ht="15.75" customHeight="1">
      <c r="B206" s="306" t="s">
        <v>1112</v>
      </c>
    </row>
    <row r="207" spans="2:2" ht="15.75" customHeight="1">
      <c r="B207" s="306" t="s">
        <v>1101</v>
      </c>
    </row>
    <row r="208" spans="2:2" ht="15.75" customHeight="1">
      <c r="B208" s="306" t="s">
        <v>1039</v>
      </c>
    </row>
    <row r="209" spans="2:2" ht="15.75" customHeight="1">
      <c r="B209" s="92" t="s">
        <v>1043</v>
      </c>
    </row>
    <row r="210" spans="2:2" ht="15.75" customHeight="1">
      <c r="B210" s="306" t="s">
        <v>1100</v>
      </c>
    </row>
    <row r="211" spans="2:2" ht="15.75" customHeight="1">
      <c r="B211" s="213" t="s">
        <v>845</v>
      </c>
    </row>
    <row r="212" spans="2:2" ht="15.75" customHeight="1">
      <c r="B212" s="226" t="s">
        <v>189</v>
      </c>
    </row>
    <row r="213" spans="2:2" ht="15.75" customHeight="1">
      <c r="B213" s="226" t="s">
        <v>124</v>
      </c>
    </row>
    <row r="214" spans="2:2" ht="15.75" customHeight="1">
      <c r="B214" s="226" t="s">
        <v>1185</v>
      </c>
    </row>
    <row r="215" spans="2:2" ht="15.75" customHeight="1">
      <c r="B215" s="226" t="s">
        <v>364</v>
      </c>
    </row>
    <row r="216" spans="2:2" ht="15.75" customHeight="1">
      <c r="B216" s="226" t="s">
        <v>1182</v>
      </c>
    </row>
    <row r="217" spans="2:2" ht="15.75" customHeight="1">
      <c r="B217" s="226" t="s">
        <v>143</v>
      </c>
    </row>
    <row r="218" spans="2:2" ht="15.75" customHeight="1">
      <c r="B218" s="226" t="s">
        <v>1189</v>
      </c>
    </row>
    <row r="219" spans="2:2" ht="15.75" customHeight="1">
      <c r="B219" s="306" t="s">
        <v>1108</v>
      </c>
    </row>
    <row r="220" spans="2:2" ht="15.75" customHeight="1">
      <c r="B220" s="306" t="s">
        <v>1455</v>
      </c>
    </row>
    <row r="221" spans="2:2" ht="15.75" customHeight="1">
      <c r="B221" s="306" t="s">
        <v>1111</v>
      </c>
    </row>
    <row r="222" spans="2:2" ht="15.75" customHeight="1">
      <c r="B222" s="306" t="s">
        <v>1110</v>
      </c>
    </row>
    <row r="223" spans="2:2" ht="15.75" customHeight="1">
      <c r="B223" s="306" t="s">
        <v>1117</v>
      </c>
    </row>
    <row r="224" spans="2:2" ht="15.75" customHeight="1">
      <c r="B224" s="92" t="s">
        <v>951</v>
      </c>
    </row>
    <row r="225" spans="2:2" ht="15.75" customHeight="1">
      <c r="B225" s="226" t="s">
        <v>1186</v>
      </c>
    </row>
    <row r="226" spans="2:2" ht="15.75" customHeight="1">
      <c r="B226" s="92" t="s">
        <v>1456</v>
      </c>
    </row>
    <row r="227" spans="2:2" ht="15.75" customHeight="1">
      <c r="B227" s="306" t="s">
        <v>1065</v>
      </c>
    </row>
    <row r="228" spans="2:2" ht="15.75" customHeight="1">
      <c r="B228" s="306" t="s">
        <v>1121</v>
      </c>
    </row>
    <row r="229" spans="2:2" ht="15.75" customHeight="1">
      <c r="B229" s="92" t="s">
        <v>894</v>
      </c>
    </row>
    <row r="230" spans="2:2" ht="15.75" customHeight="1">
      <c r="B230" s="92" t="s">
        <v>1015</v>
      </c>
    </row>
    <row r="231" spans="2:2" ht="15.75" customHeight="1">
      <c r="B231" s="306" t="s">
        <v>1066</v>
      </c>
    </row>
    <row r="232" spans="2:2" ht="15.75" customHeight="1">
      <c r="B232" s="226" t="s">
        <v>1194</v>
      </c>
    </row>
    <row r="233" spans="2:2" ht="15.75" customHeight="1">
      <c r="B233" s="306" t="s">
        <v>1457</v>
      </c>
    </row>
    <row r="234" spans="2:2" ht="15.75" customHeight="1">
      <c r="B234" s="92" t="s">
        <v>900</v>
      </c>
    </row>
    <row r="235" spans="2:2" ht="15.75" customHeight="1">
      <c r="B235" s="306" t="s">
        <v>1063</v>
      </c>
    </row>
    <row r="236" spans="2:2" ht="15.75" customHeight="1">
      <c r="B236" s="306" t="s">
        <v>1458</v>
      </c>
    </row>
    <row r="237" spans="2:2" ht="15.75" customHeight="1">
      <c r="B237" s="92" t="s">
        <v>926</v>
      </c>
    </row>
    <row r="238" spans="2:2" ht="15.75" customHeight="1">
      <c r="B238" s="306" t="s">
        <v>1067</v>
      </c>
    </row>
    <row r="239" spans="2:2" ht="15.75" customHeight="1">
      <c r="B239" s="92" t="s">
        <v>1059</v>
      </c>
    </row>
    <row r="240" spans="2:2" ht="15.75" customHeight="1">
      <c r="B240" s="92" t="s">
        <v>945</v>
      </c>
    </row>
    <row r="241" spans="2:2" ht="15.75" customHeight="1">
      <c r="B241" s="92" t="s">
        <v>1459</v>
      </c>
    </row>
    <row r="242" spans="2:2" ht="15.75" customHeight="1">
      <c r="B242" s="226" t="s">
        <v>1193</v>
      </c>
    </row>
    <row r="243" spans="2:2" ht="15.75" customHeight="1">
      <c r="B243" s="306" t="s">
        <v>1460</v>
      </c>
    </row>
    <row r="244" spans="2:2" ht="15.75" customHeight="1">
      <c r="B244" s="213" t="s">
        <v>843</v>
      </c>
    </row>
    <row r="245" spans="2:2" ht="15.75" customHeight="1">
      <c r="B245" s="306" t="s">
        <v>1137</v>
      </c>
    </row>
    <row r="246" spans="2:2" ht="15.75" customHeight="1">
      <c r="B246" s="92" t="s">
        <v>902</v>
      </c>
    </row>
    <row r="247" spans="2:2" ht="15.75" customHeight="1">
      <c r="B247" s="92" t="s">
        <v>1461</v>
      </c>
    </row>
    <row r="248" spans="2:2" ht="15.75" customHeight="1">
      <c r="B248" s="306" t="s">
        <v>854</v>
      </c>
    </row>
    <row r="249" spans="2:2" ht="15.75" customHeight="1">
      <c r="B249" s="306" t="s">
        <v>860</v>
      </c>
    </row>
    <row r="250" spans="2:2" ht="15.75" customHeight="1">
      <c r="B250" s="92" t="s">
        <v>1462</v>
      </c>
    </row>
    <row r="251" spans="2:2" ht="15.75" customHeight="1">
      <c r="B251" s="306" t="s">
        <v>932</v>
      </c>
    </row>
    <row r="252" spans="2:2" ht="15.75" customHeight="1">
      <c r="B252" s="306" t="s">
        <v>1463</v>
      </c>
    </row>
    <row r="253" spans="2:2" ht="15.75" customHeight="1">
      <c r="B253" s="306" t="s">
        <v>1064</v>
      </c>
    </row>
    <row r="254" spans="2:2" ht="15.75" customHeight="1">
      <c r="B254" s="306" t="s">
        <v>1464</v>
      </c>
    </row>
    <row r="255" spans="2:2" ht="15.75" customHeight="1">
      <c r="B255" s="92" t="s">
        <v>912</v>
      </c>
    </row>
    <row r="256" spans="2:2" ht="15.75" customHeight="1">
      <c r="B256" s="92" t="s">
        <v>920</v>
      </c>
    </row>
    <row r="257" spans="2:2" ht="15.75" customHeight="1">
      <c r="B257" s="306" t="s">
        <v>850</v>
      </c>
    </row>
    <row r="258" spans="2:2" ht="15.75" customHeight="1"/>
    <row r="259" spans="2:2" ht="15.75" customHeight="1"/>
    <row r="260" spans="2:2" ht="15.75" customHeight="1"/>
    <row r="261" spans="2:2" ht="15.75" customHeight="1"/>
    <row r="262" spans="2:2" ht="15.75" customHeight="1"/>
    <row r="263" spans="2:2" ht="15.75" customHeight="1"/>
    <row r="264" spans="2:2" ht="15.75" customHeight="1"/>
    <row r="265" spans="2:2" ht="15.75" customHeight="1"/>
    <row r="266" spans="2:2" ht="15.75" customHeight="1"/>
    <row r="267" spans="2:2" ht="15.75" customHeight="1"/>
    <row r="268" spans="2:2" ht="15.75" customHeight="1"/>
    <row r="269" spans="2:2" ht="15.75" customHeight="1"/>
    <row r="270" spans="2:2" ht="15.75" customHeight="1"/>
    <row r="271" spans="2:2" ht="15.75" customHeight="1"/>
    <row r="272" spans="2: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spans="157:211" ht="15.75" customHeight="1"/>
    <row r="498" spans="157:211" ht="15.75" customHeight="1"/>
    <row r="499" spans="157:211" ht="15.75" customHeight="1"/>
    <row r="500" spans="157:211" ht="15.75" customHeight="1">
      <c r="FA500" s="318">
        <v>51</v>
      </c>
      <c r="FB500" s="318">
        <v>52</v>
      </c>
      <c r="FC500" s="318">
        <v>54</v>
      </c>
      <c r="FD500" s="318">
        <v>58</v>
      </c>
      <c r="FE500" s="318">
        <v>516</v>
      </c>
      <c r="FF500" s="318">
        <v>41</v>
      </c>
      <c r="FG500" s="318">
        <v>42</v>
      </c>
      <c r="FH500" s="318">
        <v>44</v>
      </c>
      <c r="FI500" s="318">
        <v>48</v>
      </c>
      <c r="FJ500" s="318">
        <v>416</v>
      </c>
      <c r="FK500" s="318">
        <v>31</v>
      </c>
      <c r="FL500" s="318">
        <v>32</v>
      </c>
      <c r="FM500" s="318">
        <v>34</v>
      </c>
      <c r="FN500" s="318">
        <v>38</v>
      </c>
      <c r="FO500" s="318">
        <v>316</v>
      </c>
      <c r="FP500" s="318">
        <v>21</v>
      </c>
      <c r="FQ500" s="318">
        <v>22</v>
      </c>
      <c r="FR500" s="318">
        <v>24</v>
      </c>
      <c r="FS500" s="318">
        <v>28</v>
      </c>
      <c r="FT500" s="318">
        <v>216</v>
      </c>
      <c r="FU500" s="318">
        <v>11</v>
      </c>
      <c r="FV500" s="318">
        <v>12</v>
      </c>
      <c r="FW500" s="318">
        <v>14</v>
      </c>
      <c r="FX500" s="318">
        <v>18</v>
      </c>
      <c r="FY500" s="318">
        <v>116</v>
      </c>
    </row>
    <row r="501" spans="157:211" ht="15.75" customHeight="1">
      <c r="FC501" s="213" t="s">
        <v>255</v>
      </c>
      <c r="FD501" s="213" t="s">
        <v>122</v>
      </c>
      <c r="FE501" s="213" t="s">
        <v>113</v>
      </c>
      <c r="FG501" s="213" t="s">
        <v>179</v>
      </c>
      <c r="FH501" s="213" t="s">
        <v>151</v>
      </c>
      <c r="FI501" s="213" t="s">
        <v>141</v>
      </c>
      <c r="FJ501" s="213" t="s">
        <v>215</v>
      </c>
      <c r="FM501" s="213" t="s">
        <v>102</v>
      </c>
      <c r="FN501" s="213" t="s">
        <v>310</v>
      </c>
      <c r="FO501" s="213" t="s">
        <v>88</v>
      </c>
      <c r="FQ501" s="213" t="s">
        <v>350</v>
      </c>
      <c r="FR501" s="213" t="s">
        <v>294</v>
      </c>
      <c r="FX501" s="213" t="s">
        <v>133</v>
      </c>
    </row>
    <row r="502" spans="157:211" ht="15.75" customHeight="1">
      <c r="FC502" s="213" t="s">
        <v>272</v>
      </c>
      <c r="FD502" s="213" t="s">
        <v>231</v>
      </c>
      <c r="FE502" s="213" t="s">
        <v>168</v>
      </c>
      <c r="FG502" s="213" t="s">
        <v>356</v>
      </c>
      <c r="FH502" s="213" t="s">
        <v>207</v>
      </c>
      <c r="FI502" s="213" t="s">
        <v>160</v>
      </c>
      <c r="FJ502" s="213" t="s">
        <v>286</v>
      </c>
      <c r="FM502" s="213" t="s">
        <v>404</v>
      </c>
      <c r="FN502" s="213" t="s">
        <v>449</v>
      </c>
      <c r="FQ502" s="213" t="s">
        <v>425</v>
      </c>
    </row>
    <row r="503" spans="157:211" ht="15.75" customHeight="1">
      <c r="FA503" s="319"/>
      <c r="FB503" s="319"/>
      <c r="FC503" s="319" t="s">
        <v>382</v>
      </c>
      <c r="FD503" s="319" t="s">
        <v>397</v>
      </c>
      <c r="FE503" s="319" t="s">
        <v>1465</v>
      </c>
      <c r="FF503" s="319"/>
      <c r="FG503" s="319" t="s">
        <v>438</v>
      </c>
      <c r="FH503" s="319" t="s">
        <v>240</v>
      </c>
      <c r="FI503" s="319" t="s">
        <v>187</v>
      </c>
      <c r="FJ503" s="319" t="s">
        <v>302</v>
      </c>
      <c r="FK503" s="319"/>
      <c r="FL503" s="319"/>
      <c r="FM503" s="319" t="s">
        <v>443</v>
      </c>
      <c r="FN503" s="319"/>
      <c r="FO503" s="319"/>
      <c r="FP503" s="319"/>
      <c r="FQ503" s="319"/>
      <c r="FR503" s="319"/>
      <c r="FS503" s="319"/>
      <c r="FT503" s="319"/>
      <c r="FU503" s="319"/>
      <c r="FV503" s="319"/>
      <c r="FW503" s="319"/>
      <c r="FX503" s="319"/>
      <c r="FY503" s="319"/>
    </row>
    <row r="504" spans="157:211" ht="15.75" customHeight="1">
      <c r="FC504" s="213" t="s">
        <v>390</v>
      </c>
      <c r="FH504" s="213" t="s">
        <v>247</v>
      </c>
      <c r="FI504" s="213" t="s">
        <v>196</v>
      </c>
      <c r="FJ504" s="213" t="s">
        <v>411</v>
      </c>
    </row>
    <row r="505" spans="157:211" ht="15.75" customHeight="1">
      <c r="FC505" s="213" t="s">
        <v>419</v>
      </c>
      <c r="FH505" s="213" t="s">
        <v>344</v>
      </c>
      <c r="FI505" s="213" t="s">
        <v>223</v>
      </c>
    </row>
    <row r="506" spans="157:211" ht="15.75" customHeight="1">
      <c r="FH506" s="213" t="s">
        <v>432</v>
      </c>
      <c r="FI506" s="213" t="s">
        <v>264</v>
      </c>
    </row>
    <row r="507" spans="157:211" ht="15.75" customHeight="1">
      <c r="FI507" s="213" t="s">
        <v>279</v>
      </c>
      <c r="GB507" s="318"/>
      <c r="GC507" s="318"/>
      <c r="GD507" s="318"/>
      <c r="GE507" s="318"/>
      <c r="GF507" s="318"/>
      <c r="GG507" s="318"/>
      <c r="GH507" s="318"/>
      <c r="GI507" s="318"/>
      <c r="GJ507" s="318"/>
      <c r="GK507" s="318"/>
      <c r="GL507" s="318"/>
      <c r="GM507" s="318"/>
      <c r="GN507" s="318"/>
      <c r="GO507" s="318"/>
      <c r="GP507" s="318"/>
      <c r="GQ507" s="318"/>
      <c r="GR507" s="318"/>
      <c r="GS507" s="318"/>
      <c r="GT507" s="318"/>
      <c r="GU507" s="318"/>
      <c r="GV507" s="318"/>
      <c r="GW507" s="318"/>
      <c r="GX507" s="318"/>
      <c r="GY507" s="318"/>
      <c r="GZ507" s="318"/>
      <c r="HA507" s="318"/>
      <c r="HB507" s="318"/>
      <c r="HC507" s="318"/>
    </row>
    <row r="508" spans="157:211" ht="15.75" customHeight="1">
      <c r="FI508" s="213" t="s">
        <v>317</v>
      </c>
    </row>
    <row r="509" spans="157:211" ht="15.75" customHeight="1">
      <c r="FI509" s="213" t="s">
        <v>323</v>
      </c>
    </row>
    <row r="510" spans="157:211" ht="15.75" customHeight="1">
      <c r="FC510" s="320"/>
      <c r="FD510" s="320"/>
      <c r="FE510" s="320"/>
      <c r="FF510" s="320"/>
      <c r="FG510" s="320"/>
      <c r="FH510" s="320"/>
      <c r="FI510" s="320" t="s">
        <v>333</v>
      </c>
      <c r="FJ510" s="320"/>
      <c r="FK510" s="320"/>
      <c r="FL510" s="320"/>
      <c r="FM510" s="320"/>
      <c r="FN510" s="320"/>
      <c r="FO510" s="320"/>
      <c r="FP510" s="320"/>
      <c r="FQ510" s="320"/>
      <c r="FR510" s="320"/>
      <c r="FS510" s="320"/>
      <c r="FT510" s="320"/>
      <c r="FU510" s="320"/>
      <c r="FV510" s="320"/>
      <c r="FW510" s="320"/>
      <c r="FX510" s="320"/>
      <c r="FY510" s="320"/>
    </row>
    <row r="511" spans="157:211" ht="15.75" customHeight="1">
      <c r="FI511" s="213" t="s">
        <v>338</v>
      </c>
    </row>
    <row r="512" spans="157:211" ht="15.75" customHeight="1">
      <c r="FI512" s="213" t="s">
        <v>361</v>
      </c>
      <c r="FZ512" s="320"/>
      <c r="GA512" s="320"/>
    </row>
    <row r="513" spans="152:208" ht="15.75" customHeight="1">
      <c r="FI513" s="213" t="s">
        <v>371</v>
      </c>
      <c r="GB513" s="320"/>
      <c r="GC513" s="320"/>
      <c r="GD513" s="320"/>
      <c r="GE513" s="320"/>
      <c r="GF513" s="320"/>
      <c r="GG513" s="320"/>
      <c r="GH513" s="320"/>
      <c r="GI513" s="320"/>
      <c r="GJ513" s="320"/>
      <c r="GK513" s="320"/>
      <c r="GL513" s="320"/>
      <c r="GM513" s="320"/>
      <c r="GN513" s="320"/>
      <c r="GO513" s="320"/>
      <c r="GP513" s="320"/>
      <c r="GQ513" s="320"/>
      <c r="GR513" s="320"/>
      <c r="GS513" s="320"/>
      <c r="GT513" s="320"/>
      <c r="GU513" s="320"/>
      <c r="GV513" s="320"/>
      <c r="GW513" s="320"/>
      <c r="GX513" s="320"/>
      <c r="GY513" s="320"/>
      <c r="GZ513" s="320"/>
    </row>
    <row r="514" spans="152:208" ht="15.75" customHeight="1">
      <c r="EV514" s="148"/>
      <c r="FI514" s="213" t="s">
        <v>378</v>
      </c>
      <c r="GB514" s="320"/>
      <c r="GC514" s="320"/>
      <c r="GD514" s="320"/>
      <c r="GE514" s="320"/>
      <c r="GF514" s="320"/>
      <c r="GG514" s="320"/>
      <c r="GH514" s="320"/>
      <c r="GI514" s="320"/>
      <c r="GJ514" s="320"/>
      <c r="GK514" s="320"/>
      <c r="GL514" s="320"/>
      <c r="GM514" s="320"/>
      <c r="GN514" s="320"/>
      <c r="GO514" s="320"/>
      <c r="GP514" s="320"/>
      <c r="GQ514" s="320"/>
      <c r="GR514" s="320"/>
      <c r="GS514" s="320"/>
      <c r="GT514" s="320"/>
      <c r="GU514" s="320"/>
      <c r="GV514" s="320"/>
      <c r="GW514" s="320"/>
      <c r="GX514" s="320"/>
      <c r="GY514" s="320"/>
      <c r="GZ514" s="320"/>
    </row>
    <row r="515" spans="152:208" ht="15.75" customHeight="1">
      <c r="GB515" s="320" t="str">
        <f t="shared" ref="GB515:GZ515" si="2">IF(FA511=""," ",FA511)</f>
        <v xml:space="preserve"> </v>
      </c>
      <c r="GC515" s="320" t="str">
        <f t="shared" si="2"/>
        <v xml:space="preserve"> </v>
      </c>
      <c r="GD515" s="320" t="str">
        <f t="shared" si="2"/>
        <v xml:space="preserve"> </v>
      </c>
      <c r="GE515" s="320" t="str">
        <f t="shared" si="2"/>
        <v xml:space="preserve"> </v>
      </c>
      <c r="GF515" s="320" t="str">
        <f t="shared" si="2"/>
        <v xml:space="preserve"> </v>
      </c>
      <c r="GG515" s="320" t="str">
        <f t="shared" si="2"/>
        <v xml:space="preserve"> </v>
      </c>
      <c r="GH515" s="320" t="str">
        <f t="shared" si="2"/>
        <v xml:space="preserve"> </v>
      </c>
      <c r="GI515" s="320" t="str">
        <f t="shared" si="2"/>
        <v xml:space="preserve"> </v>
      </c>
      <c r="GJ515" s="320" t="str">
        <f t="shared" si="2"/>
        <v>R12_Alc</v>
      </c>
      <c r="GK515" s="320" t="str">
        <f t="shared" si="2"/>
        <v xml:space="preserve"> </v>
      </c>
      <c r="GL515" s="320" t="str">
        <f t="shared" si="2"/>
        <v xml:space="preserve"> </v>
      </c>
      <c r="GM515" s="320" t="str">
        <f t="shared" si="2"/>
        <v xml:space="preserve"> </v>
      </c>
      <c r="GN515" s="320" t="str">
        <f t="shared" si="2"/>
        <v xml:space="preserve"> </v>
      </c>
      <c r="GO515" s="320" t="str">
        <f t="shared" si="2"/>
        <v xml:space="preserve"> </v>
      </c>
      <c r="GP515" s="320" t="str">
        <f t="shared" si="2"/>
        <v xml:space="preserve"> </v>
      </c>
      <c r="GQ515" s="320" t="str">
        <f t="shared" si="2"/>
        <v xml:space="preserve"> </v>
      </c>
      <c r="GR515" s="320" t="str">
        <f t="shared" si="2"/>
        <v xml:space="preserve"> </v>
      </c>
      <c r="GS515" s="320" t="str">
        <f t="shared" si="2"/>
        <v xml:space="preserve"> </v>
      </c>
      <c r="GT515" s="320" t="str">
        <f t="shared" si="2"/>
        <v xml:space="preserve"> </v>
      </c>
      <c r="GU515" s="320" t="str">
        <f t="shared" si="2"/>
        <v xml:space="preserve"> </v>
      </c>
      <c r="GV515" s="320" t="str">
        <f t="shared" si="2"/>
        <v xml:space="preserve"> </v>
      </c>
      <c r="GW515" s="320" t="str">
        <f t="shared" si="2"/>
        <v xml:space="preserve"> </v>
      </c>
      <c r="GX515" s="320" t="str">
        <f t="shared" si="2"/>
        <v xml:space="preserve"> </v>
      </c>
      <c r="GY515" s="320" t="str">
        <f t="shared" si="2"/>
        <v xml:space="preserve"> </v>
      </c>
      <c r="GZ515" s="320" t="str">
        <f t="shared" si="2"/>
        <v xml:space="preserve"> </v>
      </c>
    </row>
    <row r="516" spans="152:208" ht="15.75" customHeight="1">
      <c r="GB516" s="320" t="str">
        <f t="shared" ref="GB516:GZ516" si="3">IF(FA512=""," ",FA512)</f>
        <v xml:space="preserve"> </v>
      </c>
      <c r="GC516" s="320" t="str">
        <f t="shared" si="3"/>
        <v xml:space="preserve"> </v>
      </c>
      <c r="GD516" s="320" t="str">
        <f t="shared" si="3"/>
        <v xml:space="preserve"> </v>
      </c>
      <c r="GE516" s="320" t="str">
        <f t="shared" si="3"/>
        <v xml:space="preserve"> </v>
      </c>
      <c r="GF516" s="320" t="str">
        <f t="shared" si="3"/>
        <v xml:space="preserve"> </v>
      </c>
      <c r="GG516" s="320" t="str">
        <f t="shared" si="3"/>
        <v xml:space="preserve"> </v>
      </c>
      <c r="GH516" s="320" t="str">
        <f t="shared" si="3"/>
        <v xml:space="preserve"> </v>
      </c>
      <c r="GI516" s="320" t="str">
        <f t="shared" si="3"/>
        <v xml:space="preserve"> </v>
      </c>
      <c r="GJ516" s="320" t="str">
        <f t="shared" si="3"/>
        <v>R1_Act</v>
      </c>
      <c r="GK516" s="320" t="str">
        <f t="shared" si="3"/>
        <v xml:space="preserve"> </v>
      </c>
      <c r="GL516" s="320" t="str">
        <f t="shared" si="3"/>
        <v xml:space="preserve"> </v>
      </c>
      <c r="GM516" s="320" t="str">
        <f t="shared" si="3"/>
        <v xml:space="preserve"> </v>
      </c>
      <c r="GN516" s="320" t="str">
        <f t="shared" si="3"/>
        <v xml:space="preserve"> </v>
      </c>
      <c r="GO516" s="320" t="str">
        <f t="shared" si="3"/>
        <v xml:space="preserve"> </v>
      </c>
      <c r="GP516" s="320" t="str">
        <f t="shared" si="3"/>
        <v xml:space="preserve"> </v>
      </c>
      <c r="GQ516" s="320" t="str">
        <f t="shared" si="3"/>
        <v xml:space="preserve"> </v>
      </c>
      <c r="GR516" s="320" t="str">
        <f t="shared" si="3"/>
        <v xml:space="preserve"> </v>
      </c>
      <c r="GS516" s="320" t="str">
        <f t="shared" si="3"/>
        <v xml:space="preserve"> </v>
      </c>
      <c r="GT516" s="320" t="str">
        <f t="shared" si="3"/>
        <v xml:space="preserve"> </v>
      </c>
      <c r="GU516" s="320" t="str">
        <f t="shared" si="3"/>
        <v xml:space="preserve"> </v>
      </c>
      <c r="GV516" s="320" t="str">
        <f t="shared" si="3"/>
        <v xml:space="preserve"> </v>
      </c>
      <c r="GW516" s="320" t="str">
        <f t="shared" si="3"/>
        <v xml:space="preserve"> </v>
      </c>
      <c r="GX516" s="320" t="str">
        <f t="shared" si="3"/>
        <v xml:space="preserve"> </v>
      </c>
      <c r="GY516" s="320" t="str">
        <f t="shared" si="3"/>
        <v xml:space="preserve"> </v>
      </c>
      <c r="GZ516" s="320" t="str">
        <f t="shared" si="3"/>
        <v xml:space="preserve"> </v>
      </c>
    </row>
    <row r="517" spans="152:208" ht="15.75" customHeight="1">
      <c r="GB517" s="320" t="str">
        <f t="shared" ref="GB517:GZ517" si="4">IF(FA513=""," ",FA513)</f>
        <v xml:space="preserve"> </v>
      </c>
      <c r="GC517" s="320" t="str">
        <f t="shared" si="4"/>
        <v xml:space="preserve"> </v>
      </c>
      <c r="GD517" s="320" t="str">
        <f t="shared" si="4"/>
        <v xml:space="preserve"> </v>
      </c>
      <c r="GE517" s="320" t="str">
        <f t="shared" si="4"/>
        <v xml:space="preserve"> </v>
      </c>
      <c r="GF517" s="320" t="str">
        <f t="shared" si="4"/>
        <v xml:space="preserve"> </v>
      </c>
      <c r="GG517" s="320" t="str">
        <f t="shared" si="4"/>
        <v xml:space="preserve"> </v>
      </c>
      <c r="GH517" s="320" t="str">
        <f t="shared" si="4"/>
        <v xml:space="preserve"> </v>
      </c>
      <c r="GI517" s="320" t="str">
        <f t="shared" si="4"/>
        <v xml:space="preserve"> </v>
      </c>
      <c r="GJ517" s="320" t="str">
        <f t="shared" si="4"/>
        <v>R2_Act</v>
      </c>
      <c r="GK517" s="320" t="str">
        <f t="shared" si="4"/>
        <v xml:space="preserve"> </v>
      </c>
      <c r="GL517" s="320" t="str">
        <f t="shared" si="4"/>
        <v xml:space="preserve"> </v>
      </c>
      <c r="GM517" s="320" t="str">
        <f t="shared" si="4"/>
        <v xml:space="preserve"> </v>
      </c>
      <c r="GN517" s="320" t="str">
        <f t="shared" si="4"/>
        <v xml:space="preserve"> </v>
      </c>
      <c r="GO517" s="320" t="str">
        <f t="shared" si="4"/>
        <v xml:space="preserve"> </v>
      </c>
      <c r="GP517" s="320" t="str">
        <f t="shared" si="4"/>
        <v xml:space="preserve"> </v>
      </c>
      <c r="GQ517" s="320" t="str">
        <f t="shared" si="4"/>
        <v xml:space="preserve"> </v>
      </c>
      <c r="GR517" s="320" t="str">
        <f t="shared" si="4"/>
        <v xml:space="preserve"> </v>
      </c>
      <c r="GS517" s="320" t="str">
        <f t="shared" si="4"/>
        <v xml:space="preserve"> </v>
      </c>
      <c r="GT517" s="320" t="str">
        <f t="shared" si="4"/>
        <v xml:space="preserve"> </v>
      </c>
      <c r="GU517" s="320" t="str">
        <f t="shared" si="4"/>
        <v xml:space="preserve"> </v>
      </c>
      <c r="GV517" s="320" t="str">
        <f t="shared" si="4"/>
        <v xml:space="preserve"> </v>
      </c>
      <c r="GW517" s="320" t="str">
        <f t="shared" si="4"/>
        <v xml:space="preserve"> </v>
      </c>
      <c r="GX517" s="320" t="str">
        <f t="shared" si="4"/>
        <v xml:space="preserve"> </v>
      </c>
      <c r="GY517" s="320" t="str">
        <f t="shared" si="4"/>
        <v xml:space="preserve"> </v>
      </c>
      <c r="GZ517" s="320" t="str">
        <f t="shared" si="4"/>
        <v xml:space="preserve"> </v>
      </c>
    </row>
    <row r="518" spans="152:208" ht="15.75" customHeight="1">
      <c r="GB518" s="320" t="str">
        <f t="shared" ref="GB518:GZ518" si="5">IF(FA514=""," ",FA514)</f>
        <v xml:space="preserve"> </v>
      </c>
      <c r="GC518" s="320" t="str">
        <f t="shared" si="5"/>
        <v xml:space="preserve"> </v>
      </c>
      <c r="GD518" s="320" t="str">
        <f t="shared" si="5"/>
        <v xml:space="preserve"> </v>
      </c>
      <c r="GE518" s="320" t="str">
        <f t="shared" si="5"/>
        <v xml:space="preserve"> </v>
      </c>
      <c r="GF518" s="320" t="str">
        <f t="shared" si="5"/>
        <v xml:space="preserve"> </v>
      </c>
      <c r="GG518" s="320" t="str">
        <f t="shared" si="5"/>
        <v xml:space="preserve"> </v>
      </c>
      <c r="GH518" s="320" t="str">
        <f t="shared" si="5"/>
        <v xml:space="preserve"> </v>
      </c>
      <c r="GI518" s="320" t="str">
        <f t="shared" si="5"/>
        <v xml:space="preserve"> </v>
      </c>
      <c r="GJ518" s="320" t="str">
        <f t="shared" si="5"/>
        <v>R3_Act</v>
      </c>
      <c r="GK518" s="320" t="str">
        <f t="shared" si="5"/>
        <v xml:space="preserve"> </v>
      </c>
      <c r="GL518" s="320" t="str">
        <f t="shared" si="5"/>
        <v xml:space="preserve"> </v>
      </c>
      <c r="GM518" s="320" t="str">
        <f t="shared" si="5"/>
        <v xml:space="preserve"> </v>
      </c>
      <c r="GN518" s="320" t="str">
        <f t="shared" si="5"/>
        <v xml:space="preserve"> </v>
      </c>
      <c r="GO518" s="320" t="str">
        <f t="shared" si="5"/>
        <v xml:space="preserve"> </v>
      </c>
      <c r="GP518" s="320" t="str">
        <f t="shared" si="5"/>
        <v xml:space="preserve"> </v>
      </c>
      <c r="GQ518" s="320" t="str">
        <f t="shared" si="5"/>
        <v xml:space="preserve"> </v>
      </c>
      <c r="GR518" s="320" t="str">
        <f t="shared" si="5"/>
        <v xml:space="preserve"> </v>
      </c>
      <c r="GS518" s="320" t="str">
        <f t="shared" si="5"/>
        <v xml:space="preserve"> </v>
      </c>
      <c r="GT518" s="320" t="str">
        <f t="shared" si="5"/>
        <v xml:space="preserve"> </v>
      </c>
      <c r="GU518" s="320" t="str">
        <f t="shared" si="5"/>
        <v xml:space="preserve"> </v>
      </c>
      <c r="GV518" s="320" t="str">
        <f t="shared" si="5"/>
        <v xml:space="preserve"> </v>
      </c>
      <c r="GW518" s="320" t="str">
        <f t="shared" si="5"/>
        <v xml:space="preserve"> </v>
      </c>
      <c r="GX518" s="320" t="str">
        <f t="shared" si="5"/>
        <v xml:space="preserve"> </v>
      </c>
      <c r="GY518" s="320" t="str">
        <f t="shared" si="5"/>
        <v xml:space="preserve"> </v>
      </c>
      <c r="GZ518" s="320" t="str">
        <f t="shared" si="5"/>
        <v xml:space="preserve"> </v>
      </c>
    </row>
    <row r="519" spans="152:208" ht="15.75" customHeight="1">
      <c r="GB519" s="320" t="str">
        <f t="shared" ref="GB519:GZ519" si="6">IF(FA515=""," ",FA515)</f>
        <v xml:space="preserve"> </v>
      </c>
      <c r="GC519" s="320" t="str">
        <f t="shared" si="6"/>
        <v xml:space="preserve"> </v>
      </c>
      <c r="GD519" s="320" t="str">
        <f t="shared" si="6"/>
        <v xml:space="preserve"> </v>
      </c>
      <c r="GE519" s="320" t="str">
        <f t="shared" si="6"/>
        <v xml:space="preserve"> </v>
      </c>
      <c r="GF519" s="320" t="str">
        <f t="shared" si="6"/>
        <v xml:space="preserve"> </v>
      </c>
      <c r="GG519" s="320" t="str">
        <f t="shared" si="6"/>
        <v xml:space="preserve"> </v>
      </c>
      <c r="GH519" s="320" t="str">
        <f t="shared" si="6"/>
        <v xml:space="preserve"> </v>
      </c>
      <c r="GI519" s="320" t="str">
        <f t="shared" si="6"/>
        <v xml:space="preserve"> </v>
      </c>
      <c r="GJ519" s="320" t="str">
        <f t="shared" si="6"/>
        <v xml:space="preserve"> </v>
      </c>
      <c r="GK519" s="320" t="str">
        <f t="shared" si="6"/>
        <v xml:space="preserve"> </v>
      </c>
      <c r="GL519" s="320" t="str">
        <f t="shared" si="6"/>
        <v xml:space="preserve"> </v>
      </c>
      <c r="GM519" s="320" t="str">
        <f t="shared" si="6"/>
        <v xml:space="preserve"> </v>
      </c>
      <c r="GN519" s="320" t="str">
        <f t="shared" si="6"/>
        <v xml:space="preserve"> </v>
      </c>
      <c r="GO519" s="320" t="str">
        <f t="shared" si="6"/>
        <v xml:space="preserve"> </v>
      </c>
      <c r="GP519" s="320" t="str">
        <f t="shared" si="6"/>
        <v xml:space="preserve"> </v>
      </c>
      <c r="GQ519" s="320" t="str">
        <f t="shared" si="6"/>
        <v xml:space="preserve"> </v>
      </c>
      <c r="GR519" s="320" t="str">
        <f t="shared" si="6"/>
        <v xml:space="preserve"> </v>
      </c>
      <c r="GS519" s="320" t="str">
        <f t="shared" si="6"/>
        <v xml:space="preserve"> </v>
      </c>
      <c r="GT519" s="320" t="str">
        <f t="shared" si="6"/>
        <v xml:space="preserve"> </v>
      </c>
      <c r="GU519" s="320" t="str">
        <f t="shared" si="6"/>
        <v xml:space="preserve"> </v>
      </c>
      <c r="GV519" s="320" t="str">
        <f t="shared" si="6"/>
        <v xml:space="preserve"> </v>
      </c>
      <c r="GW519" s="320" t="str">
        <f t="shared" si="6"/>
        <v xml:space="preserve"> </v>
      </c>
      <c r="GX519" s="320" t="str">
        <f t="shared" si="6"/>
        <v xml:space="preserve"> </v>
      </c>
      <c r="GY519" s="320" t="str">
        <f t="shared" si="6"/>
        <v xml:space="preserve"> </v>
      </c>
      <c r="GZ519" s="320" t="str">
        <f t="shared" si="6"/>
        <v xml:space="preserve"> </v>
      </c>
    </row>
    <row r="520" spans="152:208" ht="15.75" customHeight="1">
      <c r="GB520" s="320" t="str">
        <f t="shared" ref="GB520:GZ520" si="7">IF(FA516=""," ",FA516)</f>
        <v xml:space="preserve"> </v>
      </c>
      <c r="GC520" s="320" t="str">
        <f t="shared" si="7"/>
        <v xml:space="preserve"> </v>
      </c>
      <c r="GD520" s="320" t="str">
        <f t="shared" si="7"/>
        <v xml:space="preserve"> </v>
      </c>
      <c r="GE520" s="320" t="str">
        <f t="shared" si="7"/>
        <v xml:space="preserve"> </v>
      </c>
      <c r="GF520" s="320" t="str">
        <f t="shared" si="7"/>
        <v xml:space="preserve"> </v>
      </c>
      <c r="GG520" s="320" t="str">
        <f t="shared" si="7"/>
        <v xml:space="preserve"> </v>
      </c>
      <c r="GH520" s="320" t="str">
        <f t="shared" si="7"/>
        <v xml:space="preserve"> </v>
      </c>
      <c r="GI520" s="320" t="str">
        <f t="shared" si="7"/>
        <v xml:space="preserve"> </v>
      </c>
      <c r="GJ520" s="320" t="str">
        <f t="shared" si="7"/>
        <v xml:space="preserve"> </v>
      </c>
      <c r="GK520" s="320" t="str">
        <f t="shared" si="7"/>
        <v xml:space="preserve"> </v>
      </c>
      <c r="GL520" s="320" t="str">
        <f t="shared" si="7"/>
        <v xml:space="preserve"> </v>
      </c>
      <c r="GM520" s="320" t="str">
        <f t="shared" si="7"/>
        <v xml:space="preserve"> </v>
      </c>
      <c r="GN520" s="320" t="str">
        <f t="shared" si="7"/>
        <v xml:space="preserve"> </v>
      </c>
      <c r="GO520" s="320" t="str">
        <f t="shared" si="7"/>
        <v xml:space="preserve"> </v>
      </c>
      <c r="GP520" s="320" t="str">
        <f t="shared" si="7"/>
        <v xml:space="preserve"> </v>
      </c>
      <c r="GQ520" s="320" t="str">
        <f t="shared" si="7"/>
        <v xml:space="preserve"> </v>
      </c>
      <c r="GR520" s="320" t="str">
        <f t="shared" si="7"/>
        <v xml:space="preserve"> </v>
      </c>
      <c r="GS520" s="320" t="str">
        <f t="shared" si="7"/>
        <v xml:space="preserve"> </v>
      </c>
      <c r="GT520" s="320" t="str">
        <f t="shared" si="7"/>
        <v xml:space="preserve"> </v>
      </c>
      <c r="GU520" s="320" t="str">
        <f t="shared" si="7"/>
        <v xml:space="preserve"> </v>
      </c>
      <c r="GV520" s="320" t="str">
        <f t="shared" si="7"/>
        <v xml:space="preserve"> </v>
      </c>
      <c r="GW520" s="320" t="str">
        <f t="shared" si="7"/>
        <v xml:space="preserve"> </v>
      </c>
      <c r="GX520" s="320" t="str">
        <f t="shared" si="7"/>
        <v xml:space="preserve"> </v>
      </c>
      <c r="GY520" s="320" t="str">
        <f t="shared" si="7"/>
        <v xml:space="preserve"> </v>
      </c>
      <c r="GZ520" s="320" t="str">
        <f t="shared" si="7"/>
        <v xml:space="preserve"> </v>
      </c>
    </row>
    <row r="521" spans="152:208" ht="15.75" customHeight="1">
      <c r="GB521" s="320" t="str">
        <f t="shared" ref="GB521:GZ521" si="8">IF(FA517=""," ",FA517)</f>
        <v xml:space="preserve"> </v>
      </c>
      <c r="GC521" s="320" t="str">
        <f t="shared" si="8"/>
        <v xml:space="preserve"> </v>
      </c>
      <c r="GD521" s="320" t="str">
        <f t="shared" si="8"/>
        <v xml:space="preserve"> </v>
      </c>
      <c r="GE521" s="320" t="str">
        <f t="shared" si="8"/>
        <v xml:space="preserve"> </v>
      </c>
      <c r="GF521" s="320" t="str">
        <f t="shared" si="8"/>
        <v xml:space="preserve"> </v>
      </c>
      <c r="GG521" s="320" t="str">
        <f t="shared" si="8"/>
        <v xml:space="preserve"> </v>
      </c>
      <c r="GH521" s="320" t="str">
        <f t="shared" si="8"/>
        <v xml:space="preserve"> </v>
      </c>
      <c r="GI521" s="320" t="str">
        <f t="shared" si="8"/>
        <v xml:space="preserve"> </v>
      </c>
      <c r="GJ521" s="320" t="str">
        <f t="shared" si="8"/>
        <v xml:space="preserve"> </v>
      </c>
      <c r="GK521" s="320" t="str">
        <f t="shared" si="8"/>
        <v xml:space="preserve"> </v>
      </c>
      <c r="GL521" s="320" t="str">
        <f t="shared" si="8"/>
        <v xml:space="preserve"> </v>
      </c>
      <c r="GM521" s="320" t="str">
        <f t="shared" si="8"/>
        <v xml:space="preserve"> </v>
      </c>
      <c r="GN521" s="320" t="str">
        <f t="shared" si="8"/>
        <v xml:space="preserve"> </v>
      </c>
      <c r="GO521" s="320" t="str">
        <f t="shared" si="8"/>
        <v xml:space="preserve"> </v>
      </c>
      <c r="GP521" s="320" t="str">
        <f t="shared" si="8"/>
        <v xml:space="preserve"> </v>
      </c>
      <c r="GQ521" s="320" t="str">
        <f t="shared" si="8"/>
        <v xml:space="preserve"> </v>
      </c>
      <c r="GR521" s="320" t="str">
        <f t="shared" si="8"/>
        <v xml:space="preserve"> </v>
      </c>
      <c r="GS521" s="320" t="str">
        <f t="shared" si="8"/>
        <v xml:space="preserve"> </v>
      </c>
      <c r="GT521" s="320" t="str">
        <f t="shared" si="8"/>
        <v xml:space="preserve"> </v>
      </c>
      <c r="GU521" s="320" t="str">
        <f t="shared" si="8"/>
        <v xml:space="preserve"> </v>
      </c>
      <c r="GV521" s="320" t="str">
        <f t="shared" si="8"/>
        <v xml:space="preserve"> </v>
      </c>
      <c r="GW521" s="320" t="str">
        <f t="shared" si="8"/>
        <v xml:space="preserve"> </v>
      </c>
      <c r="GX521" s="320" t="str">
        <f t="shared" si="8"/>
        <v xml:space="preserve"> </v>
      </c>
      <c r="GY521" s="320" t="str">
        <f t="shared" si="8"/>
        <v xml:space="preserve"> </v>
      </c>
      <c r="GZ521" s="320" t="str">
        <f t="shared" si="8"/>
        <v xml:space="preserve"> </v>
      </c>
    </row>
    <row r="522" spans="152:208" ht="15.75" customHeight="1">
      <c r="GB522" s="320" t="str">
        <f t="shared" ref="GB522:GZ522" si="9">IF(FA518=""," ",FA518)</f>
        <v xml:space="preserve"> </v>
      </c>
      <c r="GC522" s="320" t="str">
        <f t="shared" si="9"/>
        <v xml:space="preserve"> </v>
      </c>
      <c r="GD522" s="320" t="str">
        <f t="shared" si="9"/>
        <v xml:space="preserve"> </v>
      </c>
      <c r="GE522" s="320" t="str">
        <f t="shared" si="9"/>
        <v xml:space="preserve"> </v>
      </c>
      <c r="GF522" s="320" t="str">
        <f t="shared" si="9"/>
        <v xml:space="preserve"> </v>
      </c>
      <c r="GG522" s="320" t="str">
        <f t="shared" si="9"/>
        <v xml:space="preserve"> </v>
      </c>
      <c r="GH522" s="320" t="str">
        <f t="shared" si="9"/>
        <v xml:space="preserve"> </v>
      </c>
      <c r="GI522" s="320" t="str">
        <f t="shared" si="9"/>
        <v xml:space="preserve"> </v>
      </c>
      <c r="GJ522" s="320" t="str">
        <f t="shared" si="9"/>
        <v xml:space="preserve"> </v>
      </c>
      <c r="GK522" s="320" t="str">
        <f t="shared" si="9"/>
        <v xml:space="preserve"> </v>
      </c>
      <c r="GL522" s="320" t="str">
        <f t="shared" si="9"/>
        <v xml:space="preserve"> </v>
      </c>
      <c r="GM522" s="320" t="str">
        <f t="shared" si="9"/>
        <v xml:space="preserve"> </v>
      </c>
      <c r="GN522" s="320" t="str">
        <f t="shared" si="9"/>
        <v xml:space="preserve"> </v>
      </c>
      <c r="GO522" s="320" t="str">
        <f t="shared" si="9"/>
        <v xml:space="preserve"> </v>
      </c>
      <c r="GP522" s="320" t="str">
        <f t="shared" si="9"/>
        <v xml:space="preserve"> </v>
      </c>
      <c r="GQ522" s="320" t="str">
        <f t="shared" si="9"/>
        <v xml:space="preserve"> </v>
      </c>
      <c r="GR522" s="320" t="str">
        <f t="shared" si="9"/>
        <v xml:space="preserve"> </v>
      </c>
      <c r="GS522" s="320" t="str">
        <f t="shared" si="9"/>
        <v xml:space="preserve"> </v>
      </c>
      <c r="GT522" s="320" t="str">
        <f t="shared" si="9"/>
        <v xml:space="preserve"> </v>
      </c>
      <c r="GU522" s="320" t="str">
        <f t="shared" si="9"/>
        <v xml:space="preserve"> </v>
      </c>
      <c r="GV522" s="320" t="str">
        <f t="shared" si="9"/>
        <v xml:space="preserve"> </v>
      </c>
      <c r="GW522" s="320" t="str">
        <f t="shared" si="9"/>
        <v xml:space="preserve"> </v>
      </c>
      <c r="GX522" s="320" t="str">
        <f t="shared" si="9"/>
        <v xml:space="preserve"> </v>
      </c>
      <c r="GY522" s="320" t="str">
        <f t="shared" si="9"/>
        <v xml:space="preserve"> </v>
      </c>
      <c r="GZ522" s="320" t="str">
        <f t="shared" si="9"/>
        <v xml:space="preserve"> </v>
      </c>
    </row>
    <row r="523" spans="152:208" ht="15.75" customHeight="1">
      <c r="GB523" s="320" t="str">
        <f t="shared" ref="GB523:GZ523" si="10">IF(FA519=""," ",FA519)</f>
        <v xml:space="preserve"> </v>
      </c>
      <c r="GC523" s="320" t="str">
        <f t="shared" si="10"/>
        <v xml:space="preserve"> </v>
      </c>
      <c r="GD523" s="320" t="str">
        <f t="shared" si="10"/>
        <v xml:space="preserve"> </v>
      </c>
      <c r="GE523" s="320" t="str">
        <f t="shared" si="10"/>
        <v xml:space="preserve"> </v>
      </c>
      <c r="GF523" s="320" t="str">
        <f t="shared" si="10"/>
        <v xml:space="preserve"> </v>
      </c>
      <c r="GG523" s="320" t="str">
        <f t="shared" si="10"/>
        <v xml:space="preserve"> </v>
      </c>
      <c r="GH523" s="320" t="str">
        <f t="shared" si="10"/>
        <v xml:space="preserve"> </v>
      </c>
      <c r="GI523" s="320" t="str">
        <f t="shared" si="10"/>
        <v xml:space="preserve"> </v>
      </c>
      <c r="GJ523" s="320" t="str">
        <f t="shared" si="10"/>
        <v xml:space="preserve"> </v>
      </c>
      <c r="GK523" s="320" t="str">
        <f t="shared" si="10"/>
        <v xml:space="preserve"> </v>
      </c>
      <c r="GL523" s="320" t="str">
        <f t="shared" si="10"/>
        <v xml:space="preserve"> </v>
      </c>
      <c r="GM523" s="320" t="str">
        <f t="shared" si="10"/>
        <v xml:space="preserve"> </v>
      </c>
      <c r="GN523" s="320" t="str">
        <f t="shared" si="10"/>
        <v xml:space="preserve"> </v>
      </c>
      <c r="GO523" s="320" t="str">
        <f t="shared" si="10"/>
        <v xml:space="preserve"> </v>
      </c>
      <c r="GP523" s="320" t="str">
        <f t="shared" si="10"/>
        <v xml:space="preserve"> </v>
      </c>
      <c r="GQ523" s="320" t="str">
        <f t="shared" si="10"/>
        <v xml:space="preserve"> </v>
      </c>
      <c r="GR523" s="320" t="str">
        <f t="shared" si="10"/>
        <v xml:space="preserve"> </v>
      </c>
      <c r="GS523" s="320" t="str">
        <f t="shared" si="10"/>
        <v xml:space="preserve"> </v>
      </c>
      <c r="GT523" s="320" t="str">
        <f t="shared" si="10"/>
        <v xml:space="preserve"> </v>
      </c>
      <c r="GU523" s="320" t="str">
        <f t="shared" si="10"/>
        <v xml:space="preserve"> </v>
      </c>
      <c r="GV523" s="320" t="str">
        <f t="shared" si="10"/>
        <v xml:space="preserve"> </v>
      </c>
      <c r="GW523" s="320" t="str">
        <f t="shared" si="10"/>
        <v xml:space="preserve"> </v>
      </c>
      <c r="GX523" s="320" t="str">
        <f t="shared" si="10"/>
        <v xml:space="preserve"> </v>
      </c>
      <c r="GY523" s="320" t="str">
        <f t="shared" si="10"/>
        <v xml:space="preserve"> </v>
      </c>
      <c r="GZ523" s="320" t="str">
        <f t="shared" si="10"/>
        <v xml:space="preserve"> </v>
      </c>
    </row>
    <row r="524" spans="152:208" ht="15.75" customHeight="1">
      <c r="GB524" s="320" t="str">
        <f t="shared" ref="GB524:GZ524" si="11">IF(FA520=""," ",FA520)</f>
        <v xml:space="preserve"> </v>
      </c>
      <c r="GC524" s="320" t="str">
        <f t="shared" si="11"/>
        <v xml:space="preserve"> </v>
      </c>
      <c r="GD524" s="320" t="str">
        <f t="shared" si="11"/>
        <v xml:space="preserve"> </v>
      </c>
      <c r="GE524" s="320" t="str">
        <f t="shared" si="11"/>
        <v xml:space="preserve"> </v>
      </c>
      <c r="GF524" s="320" t="str">
        <f t="shared" si="11"/>
        <v xml:space="preserve"> </v>
      </c>
      <c r="GG524" s="320" t="str">
        <f t="shared" si="11"/>
        <v xml:space="preserve"> </v>
      </c>
      <c r="GH524" s="320" t="str">
        <f t="shared" si="11"/>
        <v xml:space="preserve"> </v>
      </c>
      <c r="GI524" s="320" t="str">
        <f t="shared" si="11"/>
        <v xml:space="preserve"> </v>
      </c>
      <c r="GJ524" s="320" t="str">
        <f t="shared" si="11"/>
        <v xml:space="preserve"> </v>
      </c>
      <c r="GK524" s="320" t="str">
        <f t="shared" si="11"/>
        <v xml:space="preserve"> </v>
      </c>
      <c r="GL524" s="320" t="str">
        <f t="shared" si="11"/>
        <v xml:space="preserve"> </v>
      </c>
      <c r="GM524" s="320" t="str">
        <f t="shared" si="11"/>
        <v xml:space="preserve"> </v>
      </c>
      <c r="GN524" s="320" t="str">
        <f t="shared" si="11"/>
        <v xml:space="preserve"> </v>
      </c>
      <c r="GO524" s="320" t="str">
        <f t="shared" si="11"/>
        <v xml:space="preserve"> </v>
      </c>
      <c r="GP524" s="320" t="str">
        <f t="shared" si="11"/>
        <v xml:space="preserve"> </v>
      </c>
      <c r="GQ524" s="320" t="str">
        <f t="shared" si="11"/>
        <v xml:space="preserve"> </v>
      </c>
      <c r="GR524" s="320" t="str">
        <f t="shared" si="11"/>
        <v xml:space="preserve"> </v>
      </c>
      <c r="GS524" s="320" t="str">
        <f t="shared" si="11"/>
        <v xml:space="preserve"> </v>
      </c>
      <c r="GT524" s="320" t="str">
        <f t="shared" si="11"/>
        <v xml:space="preserve"> </v>
      </c>
      <c r="GU524" s="320" t="str">
        <f t="shared" si="11"/>
        <v xml:space="preserve"> </v>
      </c>
      <c r="GV524" s="320" t="str">
        <f t="shared" si="11"/>
        <v xml:space="preserve"> </v>
      </c>
      <c r="GW524" s="320" t="str">
        <f t="shared" si="11"/>
        <v xml:space="preserve"> </v>
      </c>
      <c r="GX524" s="320" t="str">
        <f t="shared" si="11"/>
        <v xml:space="preserve"> </v>
      </c>
      <c r="GY524" s="320" t="str">
        <f t="shared" si="11"/>
        <v xml:space="preserve"> </v>
      </c>
      <c r="GZ524" s="320" t="str">
        <f t="shared" si="11"/>
        <v xml:space="preserve"> </v>
      </c>
    </row>
    <row r="525" spans="152:208" ht="15.75" customHeight="1">
      <c r="GB525" s="320" t="str">
        <f t="shared" ref="GB525:GZ525" si="12">IF(FA521=""," ",FA521)</f>
        <v xml:space="preserve"> </v>
      </c>
      <c r="GC525" s="320" t="str">
        <f t="shared" si="12"/>
        <v xml:space="preserve"> </v>
      </c>
      <c r="GD525" s="320" t="str">
        <f t="shared" si="12"/>
        <v xml:space="preserve"> </v>
      </c>
      <c r="GE525" s="320" t="str">
        <f t="shared" si="12"/>
        <v xml:space="preserve"> </v>
      </c>
      <c r="GF525" s="320" t="str">
        <f t="shared" si="12"/>
        <v xml:space="preserve"> </v>
      </c>
      <c r="GG525" s="320" t="str">
        <f t="shared" si="12"/>
        <v xml:space="preserve"> </v>
      </c>
      <c r="GH525" s="320" t="str">
        <f t="shared" si="12"/>
        <v xml:space="preserve"> </v>
      </c>
      <c r="GI525" s="320" t="str">
        <f t="shared" si="12"/>
        <v xml:space="preserve"> </v>
      </c>
      <c r="GJ525" s="320" t="str">
        <f t="shared" si="12"/>
        <v xml:space="preserve"> </v>
      </c>
      <c r="GK525" s="320" t="str">
        <f t="shared" si="12"/>
        <v xml:space="preserve"> </v>
      </c>
      <c r="GL525" s="320" t="str">
        <f t="shared" si="12"/>
        <v xml:space="preserve"> </v>
      </c>
      <c r="GM525" s="320" t="str">
        <f t="shared" si="12"/>
        <v xml:space="preserve"> </v>
      </c>
      <c r="GN525" s="320" t="str">
        <f t="shared" si="12"/>
        <v xml:space="preserve"> </v>
      </c>
      <c r="GO525" s="320" t="str">
        <f t="shared" si="12"/>
        <v xml:space="preserve"> </v>
      </c>
      <c r="GP525" s="320" t="str">
        <f t="shared" si="12"/>
        <v xml:space="preserve"> </v>
      </c>
      <c r="GQ525" s="320" t="str">
        <f t="shared" si="12"/>
        <v xml:space="preserve"> </v>
      </c>
      <c r="GR525" s="320" t="str">
        <f t="shared" si="12"/>
        <v xml:space="preserve"> </v>
      </c>
      <c r="GS525" s="320" t="str">
        <f t="shared" si="12"/>
        <v xml:space="preserve"> </v>
      </c>
      <c r="GT525" s="320" t="str">
        <f t="shared" si="12"/>
        <v xml:space="preserve"> </v>
      </c>
      <c r="GU525" s="320" t="str">
        <f t="shared" si="12"/>
        <v xml:space="preserve"> </v>
      </c>
      <c r="GV525" s="320" t="str">
        <f t="shared" si="12"/>
        <v xml:space="preserve"> </v>
      </c>
      <c r="GW525" s="320" t="str">
        <f t="shared" si="12"/>
        <v xml:space="preserve"> </v>
      </c>
      <c r="GX525" s="320" t="str">
        <f t="shared" si="12"/>
        <v xml:space="preserve"> </v>
      </c>
      <c r="GY525" s="320" t="str">
        <f t="shared" si="12"/>
        <v xml:space="preserve"> </v>
      </c>
      <c r="GZ525" s="320" t="str">
        <f t="shared" si="12"/>
        <v xml:space="preserve"> </v>
      </c>
    </row>
    <row r="526" spans="152:208" ht="15.75" customHeight="1">
      <c r="GB526" s="320" t="str">
        <f t="shared" ref="GB526:GZ526" si="13">IF(FA522=""," ",FA522)</f>
        <v xml:space="preserve"> </v>
      </c>
      <c r="GC526" s="320" t="str">
        <f t="shared" si="13"/>
        <v xml:space="preserve"> </v>
      </c>
      <c r="GD526" s="320" t="str">
        <f t="shared" si="13"/>
        <v xml:space="preserve"> </v>
      </c>
      <c r="GE526" s="320" t="str">
        <f t="shared" si="13"/>
        <v xml:space="preserve"> </v>
      </c>
      <c r="GF526" s="320" t="str">
        <f t="shared" si="13"/>
        <v xml:space="preserve"> </v>
      </c>
      <c r="GG526" s="320" t="str">
        <f t="shared" si="13"/>
        <v xml:space="preserve"> </v>
      </c>
      <c r="GH526" s="320" t="str">
        <f t="shared" si="13"/>
        <v xml:space="preserve"> </v>
      </c>
      <c r="GI526" s="320" t="str">
        <f t="shared" si="13"/>
        <v xml:space="preserve"> </v>
      </c>
      <c r="GJ526" s="320" t="str">
        <f t="shared" si="13"/>
        <v xml:space="preserve"> </v>
      </c>
      <c r="GK526" s="320" t="str">
        <f t="shared" si="13"/>
        <v xml:space="preserve"> </v>
      </c>
      <c r="GL526" s="320" t="str">
        <f t="shared" si="13"/>
        <v xml:space="preserve"> </v>
      </c>
      <c r="GM526" s="320" t="str">
        <f t="shared" si="13"/>
        <v xml:space="preserve"> </v>
      </c>
      <c r="GN526" s="320" t="str">
        <f t="shared" si="13"/>
        <v xml:space="preserve"> </v>
      </c>
      <c r="GO526" s="320" t="str">
        <f t="shared" si="13"/>
        <v xml:space="preserve"> </v>
      </c>
      <c r="GP526" s="320" t="str">
        <f t="shared" si="13"/>
        <v xml:space="preserve"> </v>
      </c>
      <c r="GQ526" s="320" t="str">
        <f t="shared" si="13"/>
        <v xml:space="preserve"> </v>
      </c>
      <c r="GR526" s="320" t="str">
        <f t="shared" si="13"/>
        <v xml:space="preserve"> </v>
      </c>
      <c r="GS526" s="320" t="str">
        <f t="shared" si="13"/>
        <v xml:space="preserve"> </v>
      </c>
      <c r="GT526" s="320" t="str">
        <f t="shared" si="13"/>
        <v xml:space="preserve"> </v>
      </c>
      <c r="GU526" s="320" t="str">
        <f t="shared" si="13"/>
        <v xml:space="preserve"> </v>
      </c>
      <c r="GV526" s="320" t="str">
        <f t="shared" si="13"/>
        <v xml:space="preserve"> </v>
      </c>
      <c r="GW526" s="320" t="str">
        <f t="shared" si="13"/>
        <v xml:space="preserve"> </v>
      </c>
      <c r="GX526" s="320" t="str">
        <f t="shared" si="13"/>
        <v xml:space="preserve"> </v>
      </c>
      <c r="GY526" s="320" t="str">
        <f t="shared" si="13"/>
        <v xml:space="preserve"> </v>
      </c>
      <c r="GZ526" s="320" t="str">
        <f t="shared" si="13"/>
        <v xml:space="preserve"> </v>
      </c>
    </row>
    <row r="527" spans="152:208" ht="15.75" customHeight="1">
      <c r="GB527" s="320" t="str">
        <f t="shared" ref="GB527:GZ527" si="14">IF(FA523=""," ",FA523)</f>
        <v xml:space="preserve"> </v>
      </c>
      <c r="GC527" s="320" t="str">
        <f t="shared" si="14"/>
        <v xml:space="preserve"> </v>
      </c>
      <c r="GD527" s="320" t="str">
        <f t="shared" si="14"/>
        <v xml:space="preserve"> </v>
      </c>
      <c r="GE527" s="320" t="str">
        <f t="shared" si="14"/>
        <v xml:space="preserve"> </v>
      </c>
      <c r="GF527" s="320" t="str">
        <f t="shared" si="14"/>
        <v xml:space="preserve"> </v>
      </c>
      <c r="GG527" s="320" t="str">
        <f t="shared" si="14"/>
        <v xml:space="preserve"> </v>
      </c>
      <c r="GH527" s="320" t="str">
        <f t="shared" si="14"/>
        <v xml:space="preserve"> </v>
      </c>
      <c r="GI527" s="320" t="str">
        <f t="shared" si="14"/>
        <v xml:space="preserve"> </v>
      </c>
      <c r="GJ527" s="320" t="str">
        <f t="shared" si="14"/>
        <v xml:space="preserve"> </v>
      </c>
      <c r="GK527" s="320" t="str">
        <f t="shared" si="14"/>
        <v xml:space="preserve"> </v>
      </c>
      <c r="GL527" s="320" t="str">
        <f t="shared" si="14"/>
        <v xml:space="preserve"> </v>
      </c>
      <c r="GM527" s="320" t="str">
        <f t="shared" si="14"/>
        <v xml:space="preserve"> </v>
      </c>
      <c r="GN527" s="320" t="str">
        <f t="shared" si="14"/>
        <v xml:space="preserve"> </v>
      </c>
      <c r="GO527" s="320" t="str">
        <f t="shared" si="14"/>
        <v xml:space="preserve"> </v>
      </c>
      <c r="GP527" s="320" t="str">
        <f t="shared" si="14"/>
        <v xml:space="preserve"> </v>
      </c>
      <c r="GQ527" s="320" t="str">
        <f t="shared" si="14"/>
        <v xml:space="preserve"> </v>
      </c>
      <c r="GR527" s="320" t="str">
        <f t="shared" si="14"/>
        <v xml:space="preserve"> </v>
      </c>
      <c r="GS527" s="320" t="str">
        <f t="shared" si="14"/>
        <v xml:space="preserve"> </v>
      </c>
      <c r="GT527" s="320" t="str">
        <f t="shared" si="14"/>
        <v xml:space="preserve"> </v>
      </c>
      <c r="GU527" s="320" t="str">
        <f t="shared" si="14"/>
        <v xml:space="preserve"> </v>
      </c>
      <c r="GV527" s="320" t="str">
        <f t="shared" si="14"/>
        <v xml:space="preserve"> </v>
      </c>
      <c r="GW527" s="320" t="str">
        <f t="shared" si="14"/>
        <v xml:space="preserve"> </v>
      </c>
      <c r="GX527" s="320" t="str">
        <f t="shared" si="14"/>
        <v xml:space="preserve"> </v>
      </c>
      <c r="GY527" s="320" t="str">
        <f t="shared" si="14"/>
        <v xml:space="preserve"> </v>
      </c>
      <c r="GZ527" s="320" t="str">
        <f t="shared" si="14"/>
        <v xml:space="preserve"> </v>
      </c>
    </row>
    <row r="528" spans="152:208" ht="15.75" customHeight="1">
      <c r="GB528" s="320" t="str">
        <f t="shared" ref="GB528:GZ528" si="15">IF(FA524=""," ",FA524)</f>
        <v xml:space="preserve"> </v>
      </c>
      <c r="GC528" s="320" t="str">
        <f t="shared" si="15"/>
        <v xml:space="preserve"> </v>
      </c>
      <c r="GD528" s="320" t="str">
        <f t="shared" si="15"/>
        <v xml:space="preserve"> </v>
      </c>
      <c r="GE528" s="320" t="str">
        <f t="shared" si="15"/>
        <v xml:space="preserve"> </v>
      </c>
      <c r="GF528" s="320" t="str">
        <f t="shared" si="15"/>
        <v xml:space="preserve"> </v>
      </c>
      <c r="GG528" s="320" t="str">
        <f t="shared" si="15"/>
        <v xml:space="preserve"> </v>
      </c>
      <c r="GH528" s="320" t="str">
        <f t="shared" si="15"/>
        <v xml:space="preserve"> </v>
      </c>
      <c r="GI528" s="320" t="str">
        <f t="shared" si="15"/>
        <v xml:space="preserve"> </v>
      </c>
      <c r="GJ528" s="320" t="str">
        <f t="shared" si="15"/>
        <v xml:space="preserve"> </v>
      </c>
      <c r="GK528" s="320" t="str">
        <f t="shared" si="15"/>
        <v xml:space="preserve"> </v>
      </c>
      <c r="GL528" s="320" t="str">
        <f t="shared" si="15"/>
        <v xml:space="preserve"> </v>
      </c>
      <c r="GM528" s="320" t="str">
        <f t="shared" si="15"/>
        <v xml:space="preserve"> </v>
      </c>
      <c r="GN528" s="320" t="str">
        <f t="shared" si="15"/>
        <v xml:space="preserve"> </v>
      </c>
      <c r="GO528" s="320" t="str">
        <f t="shared" si="15"/>
        <v xml:space="preserve"> </v>
      </c>
      <c r="GP528" s="320" t="str">
        <f t="shared" si="15"/>
        <v xml:space="preserve"> </v>
      </c>
      <c r="GQ528" s="320" t="str">
        <f t="shared" si="15"/>
        <v xml:space="preserve"> </v>
      </c>
      <c r="GR528" s="320" t="str">
        <f t="shared" si="15"/>
        <v xml:space="preserve"> </v>
      </c>
      <c r="GS528" s="320" t="str">
        <f t="shared" si="15"/>
        <v xml:space="preserve"> </v>
      </c>
      <c r="GT528" s="320" t="str">
        <f t="shared" si="15"/>
        <v xml:space="preserve"> </v>
      </c>
      <c r="GU528" s="320" t="str">
        <f t="shared" si="15"/>
        <v xml:space="preserve"> </v>
      </c>
      <c r="GV528" s="320" t="str">
        <f t="shared" si="15"/>
        <v xml:space="preserve"> </v>
      </c>
      <c r="GW528" s="320" t="str">
        <f t="shared" si="15"/>
        <v xml:space="preserve"> </v>
      </c>
      <c r="GX528" s="320" t="str">
        <f t="shared" si="15"/>
        <v xml:space="preserve"> </v>
      </c>
      <c r="GY528" s="320" t="str">
        <f t="shared" si="15"/>
        <v xml:space="preserve"> </v>
      </c>
      <c r="GZ528" s="320" t="str">
        <f t="shared" si="15"/>
        <v xml:space="preserve"> </v>
      </c>
    </row>
    <row r="529" spans="184:208" ht="15.75" customHeight="1">
      <c r="GB529" s="320" t="str">
        <f t="shared" ref="GB529:GZ529" si="16">IF(FA525=""," ",FA525)</f>
        <v xml:space="preserve"> </v>
      </c>
      <c r="GC529" s="320" t="str">
        <f t="shared" si="16"/>
        <v xml:space="preserve"> </v>
      </c>
      <c r="GD529" s="320" t="str">
        <f t="shared" si="16"/>
        <v xml:space="preserve"> </v>
      </c>
      <c r="GE529" s="320" t="str">
        <f t="shared" si="16"/>
        <v xml:space="preserve"> </v>
      </c>
      <c r="GF529" s="320" t="str">
        <f t="shared" si="16"/>
        <v xml:space="preserve"> </v>
      </c>
      <c r="GG529" s="320" t="str">
        <f t="shared" si="16"/>
        <v xml:space="preserve"> </v>
      </c>
      <c r="GH529" s="320" t="str">
        <f t="shared" si="16"/>
        <v xml:space="preserve"> </v>
      </c>
      <c r="GI529" s="320" t="str">
        <f t="shared" si="16"/>
        <v xml:space="preserve"> </v>
      </c>
      <c r="GJ529" s="320" t="str">
        <f t="shared" si="16"/>
        <v xml:space="preserve"> </v>
      </c>
      <c r="GK529" s="320" t="str">
        <f t="shared" si="16"/>
        <v xml:space="preserve"> </v>
      </c>
      <c r="GL529" s="320" t="str">
        <f t="shared" si="16"/>
        <v xml:space="preserve"> </v>
      </c>
      <c r="GM529" s="320" t="str">
        <f t="shared" si="16"/>
        <v xml:space="preserve"> </v>
      </c>
      <c r="GN529" s="320" t="str">
        <f t="shared" si="16"/>
        <v xml:space="preserve"> </v>
      </c>
      <c r="GO529" s="320" t="str">
        <f t="shared" si="16"/>
        <v xml:space="preserve"> </v>
      </c>
      <c r="GP529" s="320" t="str">
        <f t="shared" si="16"/>
        <v xml:space="preserve"> </v>
      </c>
      <c r="GQ529" s="320" t="str">
        <f t="shared" si="16"/>
        <v xml:space="preserve"> </v>
      </c>
      <c r="GR529" s="320" t="str">
        <f t="shared" si="16"/>
        <v xml:space="preserve"> </v>
      </c>
      <c r="GS529" s="320" t="str">
        <f t="shared" si="16"/>
        <v xml:space="preserve"> </v>
      </c>
      <c r="GT529" s="320" t="str">
        <f t="shared" si="16"/>
        <v xml:space="preserve"> </v>
      </c>
      <c r="GU529" s="320" t="str">
        <f t="shared" si="16"/>
        <v xml:space="preserve"> </v>
      </c>
      <c r="GV529" s="320" t="str">
        <f t="shared" si="16"/>
        <v xml:space="preserve"> </v>
      </c>
      <c r="GW529" s="320" t="str">
        <f t="shared" si="16"/>
        <v xml:space="preserve"> </v>
      </c>
      <c r="GX529" s="320" t="str">
        <f t="shared" si="16"/>
        <v xml:space="preserve"> </v>
      </c>
      <c r="GY529" s="320" t="str">
        <f t="shared" si="16"/>
        <v xml:space="preserve"> </v>
      </c>
      <c r="GZ529" s="320" t="str">
        <f t="shared" si="16"/>
        <v xml:space="preserve"> </v>
      </c>
    </row>
    <row r="530" spans="184:208" ht="15.75" customHeight="1">
      <c r="GB530" s="320" t="str">
        <f t="shared" ref="GB530:GZ530" si="17">IF(FA526=""," ",FA526)</f>
        <v xml:space="preserve"> </v>
      </c>
      <c r="GC530" s="320" t="str">
        <f t="shared" si="17"/>
        <v xml:space="preserve"> </v>
      </c>
      <c r="GD530" s="320" t="str">
        <f t="shared" si="17"/>
        <v xml:space="preserve"> </v>
      </c>
      <c r="GE530" s="320" t="str">
        <f t="shared" si="17"/>
        <v xml:space="preserve"> </v>
      </c>
      <c r="GF530" s="320" t="str">
        <f t="shared" si="17"/>
        <v xml:space="preserve"> </v>
      </c>
      <c r="GG530" s="320" t="str">
        <f t="shared" si="17"/>
        <v xml:space="preserve"> </v>
      </c>
      <c r="GH530" s="320" t="str">
        <f t="shared" si="17"/>
        <v xml:space="preserve"> </v>
      </c>
      <c r="GI530" s="320" t="str">
        <f t="shared" si="17"/>
        <v xml:space="preserve"> </v>
      </c>
      <c r="GJ530" s="320" t="str">
        <f t="shared" si="17"/>
        <v xml:space="preserve"> </v>
      </c>
      <c r="GK530" s="320" t="str">
        <f t="shared" si="17"/>
        <v xml:space="preserve"> </v>
      </c>
      <c r="GL530" s="320" t="str">
        <f t="shared" si="17"/>
        <v xml:space="preserve"> </v>
      </c>
      <c r="GM530" s="320" t="str">
        <f t="shared" si="17"/>
        <v xml:space="preserve"> </v>
      </c>
      <c r="GN530" s="320" t="str">
        <f t="shared" si="17"/>
        <v xml:space="preserve"> </v>
      </c>
      <c r="GO530" s="320" t="str">
        <f t="shared" si="17"/>
        <v xml:space="preserve"> </v>
      </c>
      <c r="GP530" s="320" t="str">
        <f t="shared" si="17"/>
        <v xml:space="preserve"> </v>
      </c>
      <c r="GQ530" s="320" t="str">
        <f t="shared" si="17"/>
        <v xml:space="preserve"> </v>
      </c>
      <c r="GR530" s="320" t="str">
        <f t="shared" si="17"/>
        <v xml:space="preserve"> </v>
      </c>
      <c r="GS530" s="320" t="str">
        <f t="shared" si="17"/>
        <v xml:space="preserve"> </v>
      </c>
      <c r="GT530" s="320" t="str">
        <f t="shared" si="17"/>
        <v xml:space="preserve"> </v>
      </c>
      <c r="GU530" s="320" t="str">
        <f t="shared" si="17"/>
        <v xml:space="preserve"> </v>
      </c>
      <c r="GV530" s="320" t="str">
        <f t="shared" si="17"/>
        <v xml:space="preserve"> </v>
      </c>
      <c r="GW530" s="320" t="str">
        <f t="shared" si="17"/>
        <v xml:space="preserve"> </v>
      </c>
      <c r="GX530" s="320" t="str">
        <f t="shared" si="17"/>
        <v xml:space="preserve"> </v>
      </c>
      <c r="GY530" s="320" t="str">
        <f t="shared" si="17"/>
        <v xml:space="preserve"> </v>
      </c>
      <c r="GZ530" s="320" t="str">
        <f t="shared" si="17"/>
        <v xml:space="preserve"> </v>
      </c>
    </row>
    <row r="531" spans="184:208" ht="15.75" customHeight="1">
      <c r="GB531" s="320" t="str">
        <f t="shared" ref="GB531:GZ531" si="18">IF(FA527=""," ",FA527)</f>
        <v xml:space="preserve"> </v>
      </c>
      <c r="GC531" s="320" t="str">
        <f t="shared" si="18"/>
        <v xml:space="preserve"> </v>
      </c>
      <c r="GD531" s="320" t="str">
        <f t="shared" si="18"/>
        <v xml:space="preserve"> </v>
      </c>
      <c r="GE531" s="320" t="str">
        <f t="shared" si="18"/>
        <v xml:space="preserve"> </v>
      </c>
      <c r="GF531" s="320" t="str">
        <f t="shared" si="18"/>
        <v xml:space="preserve"> </v>
      </c>
      <c r="GG531" s="320" t="str">
        <f t="shared" si="18"/>
        <v xml:space="preserve"> </v>
      </c>
      <c r="GH531" s="320" t="str">
        <f t="shared" si="18"/>
        <v xml:space="preserve"> </v>
      </c>
      <c r="GI531" s="320" t="str">
        <f t="shared" si="18"/>
        <v xml:space="preserve"> </v>
      </c>
      <c r="GJ531" s="320" t="str">
        <f t="shared" si="18"/>
        <v xml:space="preserve"> </v>
      </c>
      <c r="GK531" s="320" t="str">
        <f t="shared" si="18"/>
        <v xml:space="preserve"> </v>
      </c>
      <c r="GL531" s="320" t="str">
        <f t="shared" si="18"/>
        <v xml:space="preserve"> </v>
      </c>
      <c r="GM531" s="320" t="str">
        <f t="shared" si="18"/>
        <v xml:space="preserve"> </v>
      </c>
      <c r="GN531" s="320" t="str">
        <f t="shared" si="18"/>
        <v xml:space="preserve"> </v>
      </c>
      <c r="GO531" s="320" t="str">
        <f t="shared" si="18"/>
        <v xml:space="preserve"> </v>
      </c>
      <c r="GP531" s="320" t="str">
        <f t="shared" si="18"/>
        <v xml:space="preserve"> </v>
      </c>
      <c r="GQ531" s="320" t="str">
        <f t="shared" si="18"/>
        <v xml:space="preserve"> </v>
      </c>
      <c r="GR531" s="320" t="str">
        <f t="shared" si="18"/>
        <v xml:space="preserve"> </v>
      </c>
      <c r="GS531" s="320" t="str">
        <f t="shared" si="18"/>
        <v xml:space="preserve"> </v>
      </c>
      <c r="GT531" s="320" t="str">
        <f t="shared" si="18"/>
        <v xml:space="preserve"> </v>
      </c>
      <c r="GU531" s="320" t="str">
        <f t="shared" si="18"/>
        <v xml:space="preserve"> </v>
      </c>
      <c r="GV531" s="320" t="str">
        <f t="shared" si="18"/>
        <v xml:space="preserve"> </v>
      </c>
      <c r="GW531" s="320" t="str">
        <f t="shared" si="18"/>
        <v xml:space="preserve"> </v>
      </c>
      <c r="GX531" s="320" t="str">
        <f t="shared" si="18"/>
        <v xml:space="preserve"> </v>
      </c>
      <c r="GY531" s="320" t="str">
        <f t="shared" si="18"/>
        <v xml:space="preserve"> </v>
      </c>
      <c r="GZ531" s="320" t="str">
        <f t="shared" si="18"/>
        <v xml:space="preserve"> </v>
      </c>
    </row>
    <row r="532" spans="184:208" ht="15.75" customHeight="1">
      <c r="GB532" s="320" t="str">
        <f t="shared" ref="GB532:GZ532" si="19">IF(FA528=""," ",FA528)</f>
        <v xml:space="preserve"> </v>
      </c>
      <c r="GC532" s="320" t="str">
        <f t="shared" si="19"/>
        <v xml:space="preserve"> </v>
      </c>
      <c r="GD532" s="320" t="str">
        <f t="shared" si="19"/>
        <v xml:space="preserve"> </v>
      </c>
      <c r="GE532" s="320" t="str">
        <f t="shared" si="19"/>
        <v xml:space="preserve"> </v>
      </c>
      <c r="GF532" s="320" t="str">
        <f t="shared" si="19"/>
        <v xml:space="preserve"> </v>
      </c>
      <c r="GG532" s="320" t="str">
        <f t="shared" si="19"/>
        <v xml:space="preserve"> </v>
      </c>
      <c r="GH532" s="320" t="str">
        <f t="shared" si="19"/>
        <v xml:space="preserve"> </v>
      </c>
      <c r="GI532" s="320" t="str">
        <f t="shared" si="19"/>
        <v xml:space="preserve"> </v>
      </c>
      <c r="GJ532" s="320" t="str">
        <f t="shared" si="19"/>
        <v xml:space="preserve"> </v>
      </c>
      <c r="GK532" s="320" t="str">
        <f t="shared" si="19"/>
        <v xml:space="preserve"> </v>
      </c>
      <c r="GL532" s="320" t="str">
        <f t="shared" si="19"/>
        <v xml:space="preserve"> </v>
      </c>
      <c r="GM532" s="320" t="str">
        <f t="shared" si="19"/>
        <v xml:space="preserve"> </v>
      </c>
      <c r="GN532" s="320" t="str">
        <f t="shared" si="19"/>
        <v xml:space="preserve"> </v>
      </c>
      <c r="GO532" s="320" t="str">
        <f t="shared" si="19"/>
        <v xml:space="preserve"> </v>
      </c>
      <c r="GP532" s="320" t="str">
        <f t="shared" si="19"/>
        <v xml:space="preserve"> </v>
      </c>
      <c r="GQ532" s="320" t="str">
        <f t="shared" si="19"/>
        <v xml:space="preserve"> </v>
      </c>
      <c r="GR532" s="320" t="str">
        <f t="shared" si="19"/>
        <v xml:space="preserve"> </v>
      </c>
      <c r="GS532" s="320" t="str">
        <f t="shared" si="19"/>
        <v xml:space="preserve"> </v>
      </c>
      <c r="GT532" s="320" t="str">
        <f t="shared" si="19"/>
        <v xml:space="preserve"> </v>
      </c>
      <c r="GU532" s="320" t="str">
        <f t="shared" si="19"/>
        <v xml:space="preserve"> </v>
      </c>
      <c r="GV532" s="320" t="str">
        <f t="shared" si="19"/>
        <v xml:space="preserve"> </v>
      </c>
      <c r="GW532" s="320" t="str">
        <f t="shared" si="19"/>
        <v xml:space="preserve"> </v>
      </c>
      <c r="GX532" s="320" t="str">
        <f t="shared" si="19"/>
        <v xml:space="preserve"> </v>
      </c>
      <c r="GY532" s="320" t="str">
        <f t="shared" si="19"/>
        <v xml:space="preserve"> </v>
      </c>
      <c r="GZ532" s="320" t="str">
        <f t="shared" si="19"/>
        <v xml:space="preserve"> </v>
      </c>
    </row>
    <row r="533" spans="184:208" ht="15.75" customHeight="1">
      <c r="GB533" s="320" t="str">
        <f t="shared" ref="GB533:GZ533" si="20">IF(FA529=""," ",FA529)</f>
        <v xml:space="preserve"> </v>
      </c>
      <c r="GC533" s="320" t="str">
        <f t="shared" si="20"/>
        <v xml:space="preserve"> </v>
      </c>
      <c r="GD533" s="320" t="str">
        <f t="shared" si="20"/>
        <v xml:space="preserve"> </v>
      </c>
      <c r="GE533" s="320" t="str">
        <f t="shared" si="20"/>
        <v xml:space="preserve"> </v>
      </c>
      <c r="GF533" s="320" t="str">
        <f t="shared" si="20"/>
        <v xml:space="preserve"> </v>
      </c>
      <c r="GG533" s="320" t="str">
        <f t="shared" si="20"/>
        <v xml:space="preserve"> </v>
      </c>
      <c r="GH533" s="320" t="str">
        <f t="shared" si="20"/>
        <v xml:space="preserve"> </v>
      </c>
      <c r="GI533" s="320" t="str">
        <f t="shared" si="20"/>
        <v xml:space="preserve"> </v>
      </c>
      <c r="GJ533" s="320" t="str">
        <f t="shared" si="20"/>
        <v xml:space="preserve"> </v>
      </c>
      <c r="GK533" s="320" t="str">
        <f t="shared" si="20"/>
        <v xml:space="preserve"> </v>
      </c>
      <c r="GL533" s="320" t="str">
        <f t="shared" si="20"/>
        <v xml:space="preserve"> </v>
      </c>
      <c r="GM533" s="320" t="str">
        <f t="shared" si="20"/>
        <v xml:space="preserve"> </v>
      </c>
      <c r="GN533" s="320" t="str">
        <f t="shared" si="20"/>
        <v xml:space="preserve"> </v>
      </c>
      <c r="GO533" s="320" t="str">
        <f t="shared" si="20"/>
        <v xml:space="preserve"> </v>
      </c>
      <c r="GP533" s="320" t="str">
        <f t="shared" si="20"/>
        <v xml:space="preserve"> </v>
      </c>
      <c r="GQ533" s="320" t="str">
        <f t="shared" si="20"/>
        <v xml:space="preserve"> </v>
      </c>
      <c r="GR533" s="320" t="str">
        <f t="shared" si="20"/>
        <v xml:space="preserve"> </v>
      </c>
      <c r="GS533" s="320" t="str">
        <f t="shared" si="20"/>
        <v xml:space="preserve"> </v>
      </c>
      <c r="GT533" s="320" t="str">
        <f t="shared" si="20"/>
        <v xml:space="preserve"> </v>
      </c>
      <c r="GU533" s="320" t="str">
        <f t="shared" si="20"/>
        <v xml:space="preserve"> </v>
      </c>
      <c r="GV533" s="320" t="str">
        <f t="shared" si="20"/>
        <v xml:space="preserve"> </v>
      </c>
      <c r="GW533" s="320" t="str">
        <f t="shared" si="20"/>
        <v xml:space="preserve"> </v>
      </c>
      <c r="GX533" s="320" t="str">
        <f t="shared" si="20"/>
        <v xml:space="preserve"> </v>
      </c>
      <c r="GY533" s="320" t="str">
        <f t="shared" si="20"/>
        <v xml:space="preserve"> </v>
      </c>
      <c r="GZ533" s="320" t="str">
        <f t="shared" si="20"/>
        <v xml:space="preserve"> </v>
      </c>
    </row>
    <row r="534" spans="184:208" ht="15.75" customHeight="1">
      <c r="GB534" s="320" t="str">
        <f t="shared" ref="GB534:GZ534" si="21">IF(FA530=""," ",FA530)</f>
        <v xml:space="preserve"> </v>
      </c>
      <c r="GC534" s="320" t="str">
        <f t="shared" si="21"/>
        <v xml:space="preserve"> </v>
      </c>
      <c r="GD534" s="320" t="str">
        <f t="shared" si="21"/>
        <v xml:space="preserve"> </v>
      </c>
      <c r="GE534" s="320" t="str">
        <f t="shared" si="21"/>
        <v xml:space="preserve"> </v>
      </c>
      <c r="GF534" s="320" t="str">
        <f t="shared" si="21"/>
        <v xml:space="preserve"> </v>
      </c>
      <c r="GG534" s="320" t="str">
        <f t="shared" si="21"/>
        <v xml:space="preserve"> </v>
      </c>
      <c r="GH534" s="320" t="str">
        <f t="shared" si="21"/>
        <v xml:space="preserve"> </v>
      </c>
      <c r="GI534" s="320" t="str">
        <f t="shared" si="21"/>
        <v xml:space="preserve"> </v>
      </c>
      <c r="GJ534" s="320" t="str">
        <f t="shared" si="21"/>
        <v xml:space="preserve"> </v>
      </c>
      <c r="GK534" s="320" t="str">
        <f t="shared" si="21"/>
        <v xml:space="preserve"> </v>
      </c>
      <c r="GL534" s="320" t="str">
        <f t="shared" si="21"/>
        <v xml:space="preserve"> </v>
      </c>
      <c r="GM534" s="320" t="str">
        <f t="shared" si="21"/>
        <v xml:space="preserve"> </v>
      </c>
      <c r="GN534" s="320" t="str">
        <f t="shared" si="21"/>
        <v xml:space="preserve"> </v>
      </c>
      <c r="GO534" s="320" t="str">
        <f t="shared" si="21"/>
        <v xml:space="preserve"> </v>
      </c>
      <c r="GP534" s="320" t="str">
        <f t="shared" si="21"/>
        <v xml:space="preserve"> </v>
      </c>
      <c r="GQ534" s="320" t="str">
        <f t="shared" si="21"/>
        <v xml:space="preserve"> </v>
      </c>
      <c r="GR534" s="320" t="str">
        <f t="shared" si="21"/>
        <v xml:space="preserve"> </v>
      </c>
      <c r="GS534" s="320" t="str">
        <f t="shared" si="21"/>
        <v xml:space="preserve"> </v>
      </c>
      <c r="GT534" s="320" t="str">
        <f t="shared" si="21"/>
        <v xml:space="preserve"> </v>
      </c>
      <c r="GU534" s="320" t="str">
        <f t="shared" si="21"/>
        <v xml:space="preserve"> </v>
      </c>
      <c r="GV534" s="320" t="str">
        <f t="shared" si="21"/>
        <v xml:space="preserve"> </v>
      </c>
      <c r="GW534" s="320" t="str">
        <f t="shared" si="21"/>
        <v xml:space="preserve"> </v>
      </c>
      <c r="GX534" s="320" t="str">
        <f t="shared" si="21"/>
        <v xml:space="preserve"> </v>
      </c>
      <c r="GY534" s="320" t="str">
        <f t="shared" si="21"/>
        <v xml:space="preserve"> </v>
      </c>
      <c r="GZ534" s="320" t="str">
        <f t="shared" si="21"/>
        <v xml:space="preserve"> </v>
      </c>
    </row>
    <row r="535" spans="184:208" ht="15.75" customHeight="1">
      <c r="GB535" s="320" t="str">
        <f t="shared" ref="GB535:GZ535" si="22">IF(FA531=""," ",FA531)</f>
        <v xml:space="preserve"> </v>
      </c>
      <c r="GC535" s="320" t="str">
        <f t="shared" si="22"/>
        <v xml:space="preserve"> </v>
      </c>
      <c r="GD535" s="320" t="str">
        <f t="shared" si="22"/>
        <v xml:space="preserve"> </v>
      </c>
      <c r="GE535" s="320" t="str">
        <f t="shared" si="22"/>
        <v xml:space="preserve"> </v>
      </c>
      <c r="GF535" s="320" t="str">
        <f t="shared" si="22"/>
        <v xml:space="preserve"> </v>
      </c>
      <c r="GG535" s="320" t="str">
        <f t="shared" si="22"/>
        <v xml:space="preserve"> </v>
      </c>
      <c r="GH535" s="320" t="str">
        <f t="shared" si="22"/>
        <v xml:space="preserve"> </v>
      </c>
      <c r="GI535" s="320" t="str">
        <f t="shared" si="22"/>
        <v xml:space="preserve"> </v>
      </c>
      <c r="GJ535" s="320" t="str">
        <f t="shared" si="22"/>
        <v xml:space="preserve"> </v>
      </c>
      <c r="GK535" s="320" t="str">
        <f t="shared" si="22"/>
        <v xml:space="preserve"> </v>
      </c>
      <c r="GL535" s="320" t="str">
        <f t="shared" si="22"/>
        <v xml:space="preserve"> </v>
      </c>
      <c r="GM535" s="320" t="str">
        <f t="shared" si="22"/>
        <v xml:space="preserve"> </v>
      </c>
      <c r="GN535" s="320" t="str">
        <f t="shared" si="22"/>
        <v xml:space="preserve"> </v>
      </c>
      <c r="GO535" s="320" t="str">
        <f t="shared" si="22"/>
        <v xml:space="preserve"> </v>
      </c>
      <c r="GP535" s="320" t="str">
        <f t="shared" si="22"/>
        <v xml:space="preserve"> </v>
      </c>
      <c r="GQ535" s="320" t="str">
        <f t="shared" si="22"/>
        <v xml:space="preserve"> </v>
      </c>
      <c r="GR535" s="320" t="str">
        <f t="shared" si="22"/>
        <v xml:space="preserve"> </v>
      </c>
      <c r="GS535" s="320" t="str">
        <f t="shared" si="22"/>
        <v xml:space="preserve"> </v>
      </c>
      <c r="GT535" s="320" t="str">
        <f t="shared" si="22"/>
        <v xml:space="preserve"> </v>
      </c>
      <c r="GU535" s="320" t="str">
        <f t="shared" si="22"/>
        <v xml:space="preserve"> </v>
      </c>
      <c r="GV535" s="320" t="str">
        <f t="shared" si="22"/>
        <v xml:space="preserve"> </v>
      </c>
      <c r="GW535" s="320" t="str">
        <f t="shared" si="22"/>
        <v xml:space="preserve"> </v>
      </c>
      <c r="GX535" s="320" t="str">
        <f t="shared" si="22"/>
        <v xml:space="preserve"> </v>
      </c>
      <c r="GY535" s="320" t="str">
        <f t="shared" si="22"/>
        <v xml:space="preserve"> </v>
      </c>
      <c r="GZ535" s="320" t="str">
        <f t="shared" si="22"/>
        <v xml:space="preserve"> </v>
      </c>
    </row>
    <row r="536" spans="184:208" ht="15.75" customHeight="1">
      <c r="GB536" s="320" t="str">
        <f t="shared" ref="GB536:GZ536" si="23">IF(FA532=""," ",FA532)</f>
        <v xml:space="preserve"> </v>
      </c>
      <c r="GC536" s="320" t="str">
        <f t="shared" si="23"/>
        <v xml:space="preserve"> </v>
      </c>
      <c r="GD536" s="320" t="str">
        <f t="shared" si="23"/>
        <v xml:space="preserve"> </v>
      </c>
      <c r="GE536" s="320" t="str">
        <f t="shared" si="23"/>
        <v xml:space="preserve"> </v>
      </c>
      <c r="GF536" s="320" t="str">
        <f t="shared" si="23"/>
        <v xml:space="preserve"> </v>
      </c>
      <c r="GG536" s="320" t="str">
        <f t="shared" si="23"/>
        <v xml:space="preserve"> </v>
      </c>
      <c r="GH536" s="320" t="str">
        <f t="shared" si="23"/>
        <v xml:space="preserve"> </v>
      </c>
      <c r="GI536" s="320" t="str">
        <f t="shared" si="23"/>
        <v xml:space="preserve"> </v>
      </c>
      <c r="GJ536" s="320" t="str">
        <f t="shared" si="23"/>
        <v xml:space="preserve"> </v>
      </c>
      <c r="GK536" s="320" t="str">
        <f t="shared" si="23"/>
        <v xml:space="preserve"> </v>
      </c>
      <c r="GL536" s="320" t="str">
        <f t="shared" si="23"/>
        <v xml:space="preserve"> </v>
      </c>
      <c r="GM536" s="320" t="str">
        <f t="shared" si="23"/>
        <v xml:space="preserve"> </v>
      </c>
      <c r="GN536" s="320" t="str">
        <f t="shared" si="23"/>
        <v xml:space="preserve"> </v>
      </c>
      <c r="GO536" s="320" t="str">
        <f t="shared" si="23"/>
        <v xml:space="preserve"> </v>
      </c>
      <c r="GP536" s="320" t="str">
        <f t="shared" si="23"/>
        <v xml:space="preserve"> </v>
      </c>
      <c r="GQ536" s="320" t="str">
        <f t="shared" si="23"/>
        <v xml:space="preserve"> </v>
      </c>
      <c r="GR536" s="320" t="str">
        <f t="shared" si="23"/>
        <v xml:space="preserve"> </v>
      </c>
      <c r="GS536" s="320" t="str">
        <f t="shared" si="23"/>
        <v xml:space="preserve"> </v>
      </c>
      <c r="GT536" s="320" t="str">
        <f t="shared" si="23"/>
        <v xml:space="preserve"> </v>
      </c>
      <c r="GU536" s="320" t="str">
        <f t="shared" si="23"/>
        <v xml:space="preserve"> </v>
      </c>
      <c r="GV536" s="320" t="str">
        <f t="shared" si="23"/>
        <v xml:space="preserve"> </v>
      </c>
      <c r="GW536" s="320" t="str">
        <f t="shared" si="23"/>
        <v xml:space="preserve"> </v>
      </c>
      <c r="GX536" s="320" t="str">
        <f t="shared" si="23"/>
        <v xml:space="preserve"> </v>
      </c>
      <c r="GY536" s="320" t="str">
        <f t="shared" si="23"/>
        <v xml:space="preserve"> </v>
      </c>
      <c r="GZ536" s="320" t="str">
        <f t="shared" si="23"/>
        <v xml:space="preserve"> </v>
      </c>
    </row>
    <row r="537" spans="184:208" ht="15.75" customHeight="1">
      <c r="GB537" s="320" t="str">
        <f t="shared" ref="GB537:GZ537" si="24">IF(FA533=""," ",FA533)</f>
        <v xml:space="preserve"> </v>
      </c>
      <c r="GC537" s="320" t="str">
        <f t="shared" si="24"/>
        <v xml:space="preserve"> </v>
      </c>
      <c r="GD537" s="320" t="str">
        <f t="shared" si="24"/>
        <v xml:space="preserve"> </v>
      </c>
      <c r="GE537" s="320" t="str">
        <f t="shared" si="24"/>
        <v xml:space="preserve"> </v>
      </c>
      <c r="GF537" s="320" t="str">
        <f t="shared" si="24"/>
        <v xml:space="preserve"> </v>
      </c>
      <c r="GG537" s="320" t="str">
        <f t="shared" si="24"/>
        <v xml:space="preserve"> </v>
      </c>
      <c r="GH537" s="320" t="str">
        <f t="shared" si="24"/>
        <v xml:space="preserve"> </v>
      </c>
      <c r="GI537" s="320" t="str">
        <f t="shared" si="24"/>
        <v xml:space="preserve"> </v>
      </c>
      <c r="GJ537" s="320" t="str">
        <f t="shared" si="24"/>
        <v xml:space="preserve"> </v>
      </c>
      <c r="GK537" s="320" t="str">
        <f t="shared" si="24"/>
        <v xml:space="preserve"> </v>
      </c>
      <c r="GL537" s="320" t="str">
        <f t="shared" si="24"/>
        <v xml:space="preserve"> </v>
      </c>
      <c r="GM537" s="320" t="str">
        <f t="shared" si="24"/>
        <v xml:space="preserve"> </v>
      </c>
      <c r="GN537" s="320" t="str">
        <f t="shared" si="24"/>
        <v xml:space="preserve"> </v>
      </c>
      <c r="GO537" s="320" t="str">
        <f t="shared" si="24"/>
        <v xml:space="preserve"> </v>
      </c>
      <c r="GP537" s="320" t="str">
        <f t="shared" si="24"/>
        <v xml:space="preserve"> </v>
      </c>
      <c r="GQ537" s="320" t="str">
        <f t="shared" si="24"/>
        <v xml:space="preserve"> </v>
      </c>
      <c r="GR537" s="320" t="str">
        <f t="shared" si="24"/>
        <v xml:space="preserve"> </v>
      </c>
      <c r="GS537" s="320" t="str">
        <f t="shared" si="24"/>
        <v xml:space="preserve"> </v>
      </c>
      <c r="GT537" s="320" t="str">
        <f t="shared" si="24"/>
        <v xml:space="preserve"> </v>
      </c>
      <c r="GU537" s="320" t="str">
        <f t="shared" si="24"/>
        <v xml:space="preserve"> </v>
      </c>
      <c r="GV537" s="320" t="str">
        <f t="shared" si="24"/>
        <v xml:space="preserve"> </v>
      </c>
      <c r="GW537" s="320" t="str">
        <f t="shared" si="24"/>
        <v xml:space="preserve"> </v>
      </c>
      <c r="GX537" s="320" t="str">
        <f t="shared" si="24"/>
        <v xml:space="preserve"> </v>
      </c>
      <c r="GY537" s="320" t="str">
        <f t="shared" si="24"/>
        <v xml:space="preserve"> </v>
      </c>
      <c r="GZ537" s="320" t="str">
        <f t="shared" si="24"/>
        <v xml:space="preserve"> </v>
      </c>
    </row>
    <row r="538" spans="184:208" ht="15.75" customHeight="1">
      <c r="GB538" s="320" t="str">
        <f t="shared" ref="GB538:GZ538" si="25">IF(FA534=""," ",FA534)</f>
        <v xml:space="preserve"> </v>
      </c>
      <c r="GC538" s="320" t="str">
        <f t="shared" si="25"/>
        <v xml:space="preserve"> </v>
      </c>
      <c r="GD538" s="320" t="str">
        <f t="shared" si="25"/>
        <v xml:space="preserve"> </v>
      </c>
      <c r="GE538" s="320" t="str">
        <f t="shared" si="25"/>
        <v xml:space="preserve"> </v>
      </c>
      <c r="GF538" s="320" t="str">
        <f t="shared" si="25"/>
        <v xml:space="preserve"> </v>
      </c>
      <c r="GG538" s="320" t="str">
        <f t="shared" si="25"/>
        <v xml:space="preserve"> </v>
      </c>
      <c r="GH538" s="320" t="str">
        <f t="shared" si="25"/>
        <v xml:space="preserve"> </v>
      </c>
      <c r="GI538" s="320" t="str">
        <f t="shared" si="25"/>
        <v xml:space="preserve"> </v>
      </c>
      <c r="GJ538" s="320" t="str">
        <f t="shared" si="25"/>
        <v xml:space="preserve"> </v>
      </c>
      <c r="GK538" s="320" t="str">
        <f t="shared" si="25"/>
        <v xml:space="preserve"> </v>
      </c>
      <c r="GL538" s="320" t="str">
        <f t="shared" si="25"/>
        <v xml:space="preserve"> </v>
      </c>
      <c r="GM538" s="320" t="str">
        <f t="shared" si="25"/>
        <v xml:space="preserve"> </v>
      </c>
      <c r="GN538" s="320" t="str">
        <f t="shared" si="25"/>
        <v xml:space="preserve"> </v>
      </c>
      <c r="GO538" s="320" t="str">
        <f t="shared" si="25"/>
        <v xml:space="preserve"> </v>
      </c>
      <c r="GP538" s="320" t="str">
        <f t="shared" si="25"/>
        <v xml:space="preserve"> </v>
      </c>
      <c r="GQ538" s="320" t="str">
        <f t="shared" si="25"/>
        <v xml:space="preserve"> </v>
      </c>
      <c r="GR538" s="320" t="str">
        <f t="shared" si="25"/>
        <v xml:space="preserve"> </v>
      </c>
      <c r="GS538" s="320" t="str">
        <f t="shared" si="25"/>
        <v xml:space="preserve"> </v>
      </c>
      <c r="GT538" s="320" t="str">
        <f t="shared" si="25"/>
        <v xml:space="preserve"> </v>
      </c>
      <c r="GU538" s="320" t="str">
        <f t="shared" si="25"/>
        <v xml:space="preserve"> </v>
      </c>
      <c r="GV538" s="320" t="str">
        <f t="shared" si="25"/>
        <v xml:space="preserve"> </v>
      </c>
      <c r="GW538" s="320" t="str">
        <f t="shared" si="25"/>
        <v xml:space="preserve"> </v>
      </c>
      <c r="GX538" s="320" t="str">
        <f t="shared" si="25"/>
        <v xml:space="preserve"> </v>
      </c>
      <c r="GY538" s="320" t="str">
        <f t="shared" si="25"/>
        <v xml:space="preserve"> </v>
      </c>
      <c r="GZ538" s="320" t="str">
        <f t="shared" si="25"/>
        <v xml:space="preserve"> </v>
      </c>
    </row>
    <row r="539" spans="184:208" ht="15.75" customHeight="1">
      <c r="GB539" s="320" t="str">
        <f t="shared" ref="GB539:GZ539" si="26">IF(FA535=""," ",FA535)</f>
        <v xml:space="preserve"> </v>
      </c>
      <c r="GC539" s="320" t="str">
        <f t="shared" si="26"/>
        <v xml:space="preserve"> </v>
      </c>
      <c r="GD539" s="320" t="str">
        <f t="shared" si="26"/>
        <v xml:space="preserve"> </v>
      </c>
      <c r="GE539" s="320" t="str">
        <f t="shared" si="26"/>
        <v xml:space="preserve"> </v>
      </c>
      <c r="GF539" s="320" t="str">
        <f t="shared" si="26"/>
        <v xml:space="preserve"> </v>
      </c>
      <c r="GG539" s="320" t="str">
        <f t="shared" si="26"/>
        <v xml:space="preserve"> </v>
      </c>
      <c r="GH539" s="320" t="str">
        <f t="shared" si="26"/>
        <v xml:space="preserve"> </v>
      </c>
      <c r="GI539" s="320" t="str">
        <f t="shared" si="26"/>
        <v xml:space="preserve"> </v>
      </c>
      <c r="GJ539" s="320" t="str">
        <f t="shared" si="26"/>
        <v xml:space="preserve"> </v>
      </c>
      <c r="GK539" s="320" t="str">
        <f t="shared" si="26"/>
        <v xml:space="preserve"> </v>
      </c>
      <c r="GL539" s="320" t="str">
        <f t="shared" si="26"/>
        <v xml:space="preserve"> </v>
      </c>
      <c r="GM539" s="320" t="str">
        <f t="shared" si="26"/>
        <v xml:space="preserve"> </v>
      </c>
      <c r="GN539" s="320" t="str">
        <f t="shared" si="26"/>
        <v xml:space="preserve"> </v>
      </c>
      <c r="GO539" s="320" t="str">
        <f t="shared" si="26"/>
        <v xml:space="preserve"> </v>
      </c>
      <c r="GP539" s="320" t="str">
        <f t="shared" si="26"/>
        <v xml:space="preserve"> </v>
      </c>
      <c r="GQ539" s="320" t="str">
        <f t="shared" si="26"/>
        <v xml:space="preserve"> </v>
      </c>
      <c r="GR539" s="320" t="str">
        <f t="shared" si="26"/>
        <v xml:space="preserve"> </v>
      </c>
      <c r="GS539" s="320" t="str">
        <f t="shared" si="26"/>
        <v xml:space="preserve"> </v>
      </c>
      <c r="GT539" s="320" t="str">
        <f t="shared" si="26"/>
        <v xml:space="preserve"> </v>
      </c>
      <c r="GU539" s="320" t="str">
        <f t="shared" si="26"/>
        <v xml:space="preserve"> </v>
      </c>
      <c r="GV539" s="320" t="str">
        <f t="shared" si="26"/>
        <v xml:space="preserve"> </v>
      </c>
      <c r="GW539" s="320" t="str">
        <f t="shared" si="26"/>
        <v xml:space="preserve"> </v>
      </c>
      <c r="GX539" s="320" t="str">
        <f t="shared" si="26"/>
        <v xml:space="preserve"> </v>
      </c>
      <c r="GY539" s="320" t="str">
        <f t="shared" si="26"/>
        <v xml:space="preserve"> </v>
      </c>
      <c r="GZ539" s="320" t="str">
        <f t="shared" si="26"/>
        <v xml:space="preserve"> </v>
      </c>
    </row>
    <row r="540" spans="184:208" ht="15.75" customHeight="1">
      <c r="GB540" s="320" t="str">
        <f t="shared" ref="GB540:GZ540" si="27">IF(FA536=""," ",FA536)</f>
        <v xml:space="preserve"> </v>
      </c>
      <c r="GC540" s="320" t="str">
        <f t="shared" si="27"/>
        <v xml:space="preserve"> </v>
      </c>
      <c r="GD540" s="320" t="str">
        <f t="shared" si="27"/>
        <v xml:space="preserve"> </v>
      </c>
      <c r="GE540" s="320" t="str">
        <f t="shared" si="27"/>
        <v xml:space="preserve"> </v>
      </c>
      <c r="GF540" s="320" t="str">
        <f t="shared" si="27"/>
        <v xml:space="preserve"> </v>
      </c>
      <c r="GG540" s="320" t="str">
        <f t="shared" si="27"/>
        <v xml:space="preserve"> </v>
      </c>
      <c r="GH540" s="320" t="str">
        <f t="shared" si="27"/>
        <v xml:space="preserve"> </v>
      </c>
      <c r="GI540" s="320" t="str">
        <f t="shared" si="27"/>
        <v xml:space="preserve"> </v>
      </c>
      <c r="GJ540" s="320" t="str">
        <f t="shared" si="27"/>
        <v xml:space="preserve"> </v>
      </c>
      <c r="GK540" s="320" t="str">
        <f t="shared" si="27"/>
        <v xml:space="preserve"> </v>
      </c>
      <c r="GL540" s="320" t="str">
        <f t="shared" si="27"/>
        <v xml:space="preserve"> </v>
      </c>
      <c r="GM540" s="320" t="str">
        <f t="shared" si="27"/>
        <v xml:space="preserve"> </v>
      </c>
      <c r="GN540" s="320" t="str">
        <f t="shared" si="27"/>
        <v xml:space="preserve"> </v>
      </c>
      <c r="GO540" s="320" t="str">
        <f t="shared" si="27"/>
        <v xml:space="preserve"> </v>
      </c>
      <c r="GP540" s="320" t="str">
        <f t="shared" si="27"/>
        <v xml:space="preserve"> </v>
      </c>
      <c r="GQ540" s="320" t="str">
        <f t="shared" si="27"/>
        <v xml:space="preserve"> </v>
      </c>
      <c r="GR540" s="320" t="str">
        <f t="shared" si="27"/>
        <v xml:space="preserve"> </v>
      </c>
      <c r="GS540" s="320" t="str">
        <f t="shared" si="27"/>
        <v xml:space="preserve"> </v>
      </c>
      <c r="GT540" s="320" t="str">
        <f t="shared" si="27"/>
        <v xml:space="preserve"> </v>
      </c>
      <c r="GU540" s="320" t="str">
        <f t="shared" si="27"/>
        <v xml:space="preserve"> </v>
      </c>
      <c r="GV540" s="320" t="str">
        <f t="shared" si="27"/>
        <v xml:space="preserve"> </v>
      </c>
      <c r="GW540" s="320" t="str">
        <f t="shared" si="27"/>
        <v xml:space="preserve"> </v>
      </c>
      <c r="GX540" s="320" t="str">
        <f t="shared" si="27"/>
        <v xml:space="preserve"> </v>
      </c>
      <c r="GY540" s="320" t="str">
        <f t="shared" si="27"/>
        <v xml:space="preserve"> </v>
      </c>
      <c r="GZ540" s="320" t="str">
        <f t="shared" si="27"/>
        <v xml:space="preserve"> </v>
      </c>
    </row>
    <row r="541" spans="184:208" ht="15.75" customHeight="1">
      <c r="GB541" s="320" t="str">
        <f t="shared" ref="GB541:GZ541" si="28">IF(FA537=""," ",FA537)</f>
        <v xml:space="preserve"> </v>
      </c>
      <c r="GC541" s="320" t="str">
        <f t="shared" si="28"/>
        <v xml:space="preserve"> </v>
      </c>
      <c r="GD541" s="320" t="str">
        <f t="shared" si="28"/>
        <v xml:space="preserve"> </v>
      </c>
      <c r="GE541" s="320" t="str">
        <f t="shared" si="28"/>
        <v xml:space="preserve"> </v>
      </c>
      <c r="GF541" s="320" t="str">
        <f t="shared" si="28"/>
        <v xml:space="preserve"> </v>
      </c>
      <c r="GG541" s="320" t="str">
        <f t="shared" si="28"/>
        <v xml:space="preserve"> </v>
      </c>
      <c r="GH541" s="320" t="str">
        <f t="shared" si="28"/>
        <v xml:space="preserve"> </v>
      </c>
      <c r="GI541" s="320" t="str">
        <f t="shared" si="28"/>
        <v xml:space="preserve"> </v>
      </c>
      <c r="GJ541" s="320" t="str">
        <f t="shared" si="28"/>
        <v xml:space="preserve"> </v>
      </c>
      <c r="GK541" s="320" t="str">
        <f t="shared" si="28"/>
        <v xml:space="preserve"> </v>
      </c>
      <c r="GL541" s="320" t="str">
        <f t="shared" si="28"/>
        <v xml:space="preserve"> </v>
      </c>
      <c r="GM541" s="320" t="str">
        <f t="shared" si="28"/>
        <v xml:space="preserve"> </v>
      </c>
      <c r="GN541" s="320" t="str">
        <f t="shared" si="28"/>
        <v xml:space="preserve"> </v>
      </c>
      <c r="GO541" s="320" t="str">
        <f t="shared" si="28"/>
        <v xml:space="preserve"> </v>
      </c>
      <c r="GP541" s="320" t="str">
        <f t="shared" si="28"/>
        <v xml:space="preserve"> </v>
      </c>
      <c r="GQ541" s="320" t="str">
        <f t="shared" si="28"/>
        <v xml:space="preserve"> </v>
      </c>
      <c r="GR541" s="320" t="str">
        <f t="shared" si="28"/>
        <v xml:space="preserve"> </v>
      </c>
      <c r="GS541" s="320" t="str">
        <f t="shared" si="28"/>
        <v xml:space="preserve"> </v>
      </c>
      <c r="GT541" s="320" t="str">
        <f t="shared" si="28"/>
        <v xml:space="preserve"> </v>
      </c>
      <c r="GU541" s="320" t="str">
        <f t="shared" si="28"/>
        <v xml:space="preserve"> </v>
      </c>
      <c r="GV541" s="320" t="str">
        <f t="shared" si="28"/>
        <v xml:space="preserve"> </v>
      </c>
      <c r="GW541" s="320" t="str">
        <f t="shared" si="28"/>
        <v xml:space="preserve"> </v>
      </c>
      <c r="GX541" s="320" t="str">
        <f t="shared" si="28"/>
        <v xml:space="preserve"> </v>
      </c>
      <c r="GY541" s="320" t="str">
        <f t="shared" si="28"/>
        <v xml:space="preserve"> </v>
      </c>
      <c r="GZ541" s="320" t="str">
        <f t="shared" si="28"/>
        <v xml:space="preserve"> </v>
      </c>
    </row>
    <row r="542" spans="184:208" ht="15.75" customHeight="1">
      <c r="GB542" s="320" t="str">
        <f t="shared" ref="GB542:GZ542" si="29">IF(FA538=""," ",FA538)</f>
        <v xml:space="preserve"> </v>
      </c>
      <c r="GC542" s="320" t="str">
        <f t="shared" si="29"/>
        <v xml:space="preserve"> </v>
      </c>
      <c r="GD542" s="320" t="str">
        <f t="shared" si="29"/>
        <v xml:space="preserve"> </v>
      </c>
      <c r="GE542" s="320" t="str">
        <f t="shared" si="29"/>
        <v xml:space="preserve"> </v>
      </c>
      <c r="GF542" s="320" t="str">
        <f t="shared" si="29"/>
        <v xml:space="preserve"> </v>
      </c>
      <c r="GG542" s="320" t="str">
        <f t="shared" si="29"/>
        <v xml:space="preserve"> </v>
      </c>
      <c r="GH542" s="320" t="str">
        <f t="shared" si="29"/>
        <v xml:space="preserve"> </v>
      </c>
      <c r="GI542" s="320" t="str">
        <f t="shared" si="29"/>
        <v xml:space="preserve"> </v>
      </c>
      <c r="GJ542" s="320" t="str">
        <f t="shared" si="29"/>
        <v xml:space="preserve"> </v>
      </c>
      <c r="GK542" s="320" t="str">
        <f t="shared" si="29"/>
        <v xml:space="preserve"> </v>
      </c>
      <c r="GL542" s="320" t="str">
        <f t="shared" si="29"/>
        <v xml:space="preserve"> </v>
      </c>
      <c r="GM542" s="320" t="str">
        <f t="shared" si="29"/>
        <v xml:space="preserve"> </v>
      </c>
      <c r="GN542" s="320" t="str">
        <f t="shared" si="29"/>
        <v xml:space="preserve"> </v>
      </c>
      <c r="GO542" s="320" t="str">
        <f t="shared" si="29"/>
        <v xml:space="preserve"> </v>
      </c>
      <c r="GP542" s="320" t="str">
        <f t="shared" si="29"/>
        <v xml:space="preserve"> </v>
      </c>
      <c r="GQ542" s="320" t="str">
        <f t="shared" si="29"/>
        <v xml:space="preserve"> </v>
      </c>
      <c r="GR542" s="320" t="str">
        <f t="shared" si="29"/>
        <v xml:space="preserve"> </v>
      </c>
      <c r="GS542" s="320" t="str">
        <f t="shared" si="29"/>
        <v xml:space="preserve"> </v>
      </c>
      <c r="GT542" s="320" t="str">
        <f t="shared" si="29"/>
        <v xml:space="preserve"> </v>
      </c>
      <c r="GU542" s="320" t="str">
        <f t="shared" si="29"/>
        <v xml:space="preserve"> </v>
      </c>
      <c r="GV542" s="320" t="str">
        <f t="shared" si="29"/>
        <v xml:space="preserve"> </v>
      </c>
      <c r="GW542" s="320" t="str">
        <f t="shared" si="29"/>
        <v xml:space="preserve"> </v>
      </c>
      <c r="GX542" s="320" t="str">
        <f t="shared" si="29"/>
        <v xml:space="preserve"> </v>
      </c>
      <c r="GY542" s="320" t="str">
        <f t="shared" si="29"/>
        <v xml:space="preserve"> </v>
      </c>
      <c r="GZ542" s="320" t="str">
        <f t="shared" si="29"/>
        <v xml:space="preserve"> </v>
      </c>
    </row>
    <row r="543" spans="184:208" ht="15.75" customHeight="1">
      <c r="GB543" s="320" t="str">
        <f t="shared" ref="GB543:GZ543" si="30">IF(FA539=""," ",FA539)</f>
        <v xml:space="preserve"> </v>
      </c>
      <c r="GC543" s="320" t="str">
        <f t="shared" si="30"/>
        <v xml:space="preserve"> </v>
      </c>
      <c r="GD543" s="320" t="str">
        <f t="shared" si="30"/>
        <v xml:space="preserve"> </v>
      </c>
      <c r="GE543" s="320" t="str">
        <f t="shared" si="30"/>
        <v xml:space="preserve"> </v>
      </c>
      <c r="GF543" s="320" t="str">
        <f t="shared" si="30"/>
        <v xml:space="preserve"> </v>
      </c>
      <c r="GG543" s="320" t="str">
        <f t="shared" si="30"/>
        <v xml:space="preserve"> </v>
      </c>
      <c r="GH543" s="320" t="str">
        <f t="shared" si="30"/>
        <v xml:space="preserve"> </v>
      </c>
      <c r="GI543" s="320" t="str">
        <f t="shared" si="30"/>
        <v xml:space="preserve"> </v>
      </c>
      <c r="GJ543" s="320" t="str">
        <f t="shared" si="30"/>
        <v xml:space="preserve"> </v>
      </c>
      <c r="GK543" s="320" t="str">
        <f t="shared" si="30"/>
        <v xml:space="preserve"> </v>
      </c>
      <c r="GL543" s="320" t="str">
        <f t="shared" si="30"/>
        <v xml:space="preserve"> </v>
      </c>
      <c r="GM543" s="320" t="str">
        <f t="shared" si="30"/>
        <v xml:space="preserve"> </v>
      </c>
      <c r="GN543" s="320" t="str">
        <f t="shared" si="30"/>
        <v xml:space="preserve"> </v>
      </c>
      <c r="GO543" s="320" t="str">
        <f t="shared" si="30"/>
        <v xml:space="preserve"> </v>
      </c>
      <c r="GP543" s="320" t="str">
        <f t="shared" si="30"/>
        <v xml:space="preserve"> </v>
      </c>
      <c r="GQ543" s="320" t="str">
        <f t="shared" si="30"/>
        <v xml:space="preserve"> </v>
      </c>
      <c r="GR543" s="320" t="str">
        <f t="shared" si="30"/>
        <v xml:space="preserve"> </v>
      </c>
      <c r="GS543" s="320" t="str">
        <f t="shared" si="30"/>
        <v xml:space="preserve"> </v>
      </c>
      <c r="GT543" s="320" t="str">
        <f t="shared" si="30"/>
        <v xml:space="preserve"> </v>
      </c>
      <c r="GU543" s="320" t="str">
        <f t="shared" si="30"/>
        <v xml:space="preserve"> </v>
      </c>
      <c r="GV543" s="320" t="str">
        <f t="shared" si="30"/>
        <v xml:space="preserve"> </v>
      </c>
      <c r="GW543" s="320" t="str">
        <f t="shared" si="30"/>
        <v xml:space="preserve"> </v>
      </c>
      <c r="GX543" s="320" t="str">
        <f t="shared" si="30"/>
        <v xml:space="preserve"> </v>
      </c>
      <c r="GY543" s="320" t="str">
        <f t="shared" si="30"/>
        <v xml:space="preserve"> </v>
      </c>
      <c r="GZ543" s="320" t="str">
        <f t="shared" si="30"/>
        <v xml:space="preserve"> </v>
      </c>
    </row>
    <row r="544" spans="184:208" ht="15.75" customHeight="1">
      <c r="GB544" s="320" t="str">
        <f t="shared" ref="GB544:GZ544" si="31">IF(FA540=""," ",FA540)</f>
        <v xml:space="preserve"> </v>
      </c>
      <c r="GC544" s="320" t="str">
        <f t="shared" si="31"/>
        <v xml:space="preserve"> </v>
      </c>
      <c r="GD544" s="320" t="str">
        <f t="shared" si="31"/>
        <v xml:space="preserve"> </v>
      </c>
      <c r="GE544" s="320" t="str">
        <f t="shared" si="31"/>
        <v xml:space="preserve"> </v>
      </c>
      <c r="GF544" s="320" t="str">
        <f t="shared" si="31"/>
        <v xml:space="preserve"> </v>
      </c>
      <c r="GG544" s="320" t="str">
        <f t="shared" si="31"/>
        <v xml:space="preserve"> </v>
      </c>
      <c r="GH544" s="320" t="str">
        <f t="shared" si="31"/>
        <v xml:space="preserve"> </v>
      </c>
      <c r="GI544" s="320" t="str">
        <f t="shared" si="31"/>
        <v xml:space="preserve"> </v>
      </c>
      <c r="GJ544" s="320" t="str">
        <f t="shared" si="31"/>
        <v xml:space="preserve"> </v>
      </c>
      <c r="GK544" s="320" t="str">
        <f t="shared" si="31"/>
        <v xml:space="preserve"> </v>
      </c>
      <c r="GL544" s="320" t="str">
        <f t="shared" si="31"/>
        <v xml:space="preserve"> </v>
      </c>
      <c r="GM544" s="320" t="str">
        <f t="shared" si="31"/>
        <v xml:space="preserve"> </v>
      </c>
      <c r="GN544" s="320" t="str">
        <f t="shared" si="31"/>
        <v xml:space="preserve"> </v>
      </c>
      <c r="GO544" s="320" t="str">
        <f t="shared" si="31"/>
        <v xml:space="preserve"> </v>
      </c>
      <c r="GP544" s="320" t="str">
        <f t="shared" si="31"/>
        <v xml:space="preserve"> </v>
      </c>
      <c r="GQ544" s="320" t="str">
        <f t="shared" si="31"/>
        <v xml:space="preserve"> </v>
      </c>
      <c r="GR544" s="320" t="str">
        <f t="shared" si="31"/>
        <v xml:space="preserve"> </v>
      </c>
      <c r="GS544" s="320" t="str">
        <f t="shared" si="31"/>
        <v xml:space="preserve"> </v>
      </c>
      <c r="GT544" s="320" t="str">
        <f t="shared" si="31"/>
        <v xml:space="preserve"> </v>
      </c>
      <c r="GU544" s="320" t="str">
        <f t="shared" si="31"/>
        <v xml:space="preserve"> </v>
      </c>
      <c r="GV544" s="320" t="str">
        <f t="shared" si="31"/>
        <v xml:space="preserve"> </v>
      </c>
      <c r="GW544" s="320" t="str">
        <f t="shared" si="31"/>
        <v xml:space="preserve"> </v>
      </c>
      <c r="GX544" s="320" t="str">
        <f t="shared" si="31"/>
        <v xml:space="preserve"> </v>
      </c>
      <c r="GY544" s="320" t="str">
        <f t="shared" si="31"/>
        <v xml:space="preserve"> </v>
      </c>
      <c r="GZ544" s="320" t="str">
        <f t="shared" si="31"/>
        <v xml:space="preserve"> </v>
      </c>
    </row>
    <row r="545" spans="184:208" ht="15.75" customHeight="1">
      <c r="GB545" s="320" t="str">
        <f t="shared" ref="GB545:GZ545" si="32">IF(FA541=""," ",FA541)</f>
        <v xml:space="preserve"> </v>
      </c>
      <c r="GC545" s="320" t="str">
        <f t="shared" si="32"/>
        <v xml:space="preserve"> </v>
      </c>
      <c r="GD545" s="320" t="str">
        <f t="shared" si="32"/>
        <v xml:space="preserve"> </v>
      </c>
      <c r="GE545" s="320" t="str">
        <f t="shared" si="32"/>
        <v xml:space="preserve"> </v>
      </c>
      <c r="GF545" s="320" t="str">
        <f t="shared" si="32"/>
        <v xml:space="preserve"> </v>
      </c>
      <c r="GG545" s="320" t="str">
        <f t="shared" si="32"/>
        <v xml:space="preserve"> </v>
      </c>
      <c r="GH545" s="320" t="str">
        <f t="shared" si="32"/>
        <v xml:space="preserve"> </v>
      </c>
      <c r="GI545" s="320" t="str">
        <f t="shared" si="32"/>
        <v xml:space="preserve"> </v>
      </c>
      <c r="GJ545" s="320" t="str">
        <f t="shared" si="32"/>
        <v xml:space="preserve"> </v>
      </c>
      <c r="GK545" s="320" t="str">
        <f t="shared" si="32"/>
        <v xml:space="preserve"> </v>
      </c>
      <c r="GL545" s="320" t="str">
        <f t="shared" si="32"/>
        <v xml:space="preserve"> </v>
      </c>
      <c r="GM545" s="320" t="str">
        <f t="shared" si="32"/>
        <v xml:space="preserve"> </v>
      </c>
      <c r="GN545" s="320" t="str">
        <f t="shared" si="32"/>
        <v xml:space="preserve"> </v>
      </c>
      <c r="GO545" s="320" t="str">
        <f t="shared" si="32"/>
        <v xml:space="preserve"> </v>
      </c>
      <c r="GP545" s="320" t="str">
        <f t="shared" si="32"/>
        <v xml:space="preserve"> </v>
      </c>
      <c r="GQ545" s="320" t="str">
        <f t="shared" si="32"/>
        <v xml:space="preserve"> </v>
      </c>
      <c r="GR545" s="320" t="str">
        <f t="shared" si="32"/>
        <v xml:space="preserve"> </v>
      </c>
      <c r="GS545" s="320" t="str">
        <f t="shared" si="32"/>
        <v xml:space="preserve"> </v>
      </c>
      <c r="GT545" s="320" t="str">
        <f t="shared" si="32"/>
        <v xml:space="preserve"> </v>
      </c>
      <c r="GU545" s="320" t="str">
        <f t="shared" si="32"/>
        <v xml:space="preserve"> </v>
      </c>
      <c r="GV545" s="320" t="str">
        <f t="shared" si="32"/>
        <v xml:space="preserve"> </v>
      </c>
      <c r="GW545" s="320" t="str">
        <f t="shared" si="32"/>
        <v xml:space="preserve"> </v>
      </c>
      <c r="GX545" s="320" t="str">
        <f t="shared" si="32"/>
        <v xml:space="preserve"> </v>
      </c>
      <c r="GY545" s="320" t="str">
        <f t="shared" si="32"/>
        <v xml:space="preserve"> </v>
      </c>
      <c r="GZ545" s="320" t="str">
        <f t="shared" si="32"/>
        <v xml:space="preserve"> </v>
      </c>
    </row>
    <row r="546" spans="184:208" ht="15.75" customHeight="1">
      <c r="GB546" s="320" t="str">
        <f t="shared" ref="GB546:GZ546" si="33">IF(FA542=""," ",FA542)</f>
        <v xml:space="preserve"> </v>
      </c>
      <c r="GC546" s="320" t="str">
        <f t="shared" si="33"/>
        <v xml:space="preserve"> </v>
      </c>
      <c r="GD546" s="320" t="str">
        <f t="shared" si="33"/>
        <v xml:space="preserve"> </v>
      </c>
      <c r="GE546" s="320" t="str">
        <f t="shared" si="33"/>
        <v xml:space="preserve"> </v>
      </c>
      <c r="GF546" s="320" t="str">
        <f t="shared" si="33"/>
        <v xml:space="preserve"> </v>
      </c>
      <c r="GG546" s="320" t="str">
        <f t="shared" si="33"/>
        <v xml:space="preserve"> </v>
      </c>
      <c r="GH546" s="320" t="str">
        <f t="shared" si="33"/>
        <v xml:space="preserve"> </v>
      </c>
      <c r="GI546" s="320" t="str">
        <f t="shared" si="33"/>
        <v xml:space="preserve"> </v>
      </c>
      <c r="GJ546" s="320" t="str">
        <f t="shared" si="33"/>
        <v xml:space="preserve"> </v>
      </c>
      <c r="GK546" s="320" t="str">
        <f t="shared" si="33"/>
        <v xml:space="preserve"> </v>
      </c>
      <c r="GL546" s="320" t="str">
        <f t="shared" si="33"/>
        <v xml:space="preserve"> </v>
      </c>
      <c r="GM546" s="320" t="str">
        <f t="shared" si="33"/>
        <v xml:space="preserve"> </v>
      </c>
      <c r="GN546" s="320" t="str">
        <f t="shared" si="33"/>
        <v xml:space="preserve"> </v>
      </c>
      <c r="GO546" s="320" t="str">
        <f t="shared" si="33"/>
        <v xml:space="preserve"> </v>
      </c>
      <c r="GP546" s="320" t="str">
        <f t="shared" si="33"/>
        <v xml:space="preserve"> </v>
      </c>
      <c r="GQ546" s="320" t="str">
        <f t="shared" si="33"/>
        <v xml:space="preserve"> </v>
      </c>
      <c r="GR546" s="320" t="str">
        <f t="shared" si="33"/>
        <v xml:space="preserve"> </v>
      </c>
      <c r="GS546" s="320" t="str">
        <f t="shared" si="33"/>
        <v xml:space="preserve"> </v>
      </c>
      <c r="GT546" s="320" t="str">
        <f t="shared" si="33"/>
        <v xml:space="preserve"> </v>
      </c>
      <c r="GU546" s="320" t="str">
        <f t="shared" si="33"/>
        <v xml:space="preserve"> </v>
      </c>
      <c r="GV546" s="320" t="str">
        <f t="shared" si="33"/>
        <v xml:space="preserve"> </v>
      </c>
      <c r="GW546" s="320" t="str">
        <f t="shared" si="33"/>
        <v xml:space="preserve"> </v>
      </c>
      <c r="GX546" s="320" t="str">
        <f t="shared" si="33"/>
        <v xml:space="preserve"> </v>
      </c>
      <c r="GY546" s="320" t="str">
        <f t="shared" si="33"/>
        <v xml:space="preserve"> </v>
      </c>
      <c r="GZ546" s="320" t="str">
        <f t="shared" si="33"/>
        <v xml:space="preserve"> </v>
      </c>
    </row>
    <row r="547" spans="184:208" ht="15.75" customHeight="1">
      <c r="GB547" s="320" t="str">
        <f t="shared" ref="GB547:GZ547" si="34">IF(FA543=""," ",FA543)</f>
        <v xml:space="preserve"> </v>
      </c>
      <c r="GC547" s="320" t="str">
        <f t="shared" si="34"/>
        <v xml:space="preserve"> </v>
      </c>
      <c r="GD547" s="320" t="str">
        <f t="shared" si="34"/>
        <v xml:space="preserve"> </v>
      </c>
      <c r="GE547" s="320" t="str">
        <f t="shared" si="34"/>
        <v xml:space="preserve"> </v>
      </c>
      <c r="GF547" s="320" t="str">
        <f t="shared" si="34"/>
        <v xml:space="preserve"> </v>
      </c>
      <c r="GG547" s="320" t="str">
        <f t="shared" si="34"/>
        <v xml:space="preserve"> </v>
      </c>
      <c r="GH547" s="320" t="str">
        <f t="shared" si="34"/>
        <v xml:space="preserve"> </v>
      </c>
      <c r="GI547" s="320" t="str">
        <f t="shared" si="34"/>
        <v xml:space="preserve"> </v>
      </c>
      <c r="GJ547" s="320" t="str">
        <f t="shared" si="34"/>
        <v xml:space="preserve"> </v>
      </c>
      <c r="GK547" s="320" t="str">
        <f t="shared" si="34"/>
        <v xml:space="preserve"> </v>
      </c>
      <c r="GL547" s="320" t="str">
        <f t="shared" si="34"/>
        <v xml:space="preserve"> </v>
      </c>
      <c r="GM547" s="320" t="str">
        <f t="shared" si="34"/>
        <v xml:space="preserve"> </v>
      </c>
      <c r="GN547" s="320" t="str">
        <f t="shared" si="34"/>
        <v xml:space="preserve"> </v>
      </c>
      <c r="GO547" s="320" t="str">
        <f t="shared" si="34"/>
        <v xml:space="preserve"> </v>
      </c>
      <c r="GP547" s="320" t="str">
        <f t="shared" si="34"/>
        <v xml:space="preserve"> </v>
      </c>
      <c r="GQ547" s="320" t="str">
        <f t="shared" si="34"/>
        <v xml:space="preserve"> </v>
      </c>
      <c r="GR547" s="320" t="str">
        <f t="shared" si="34"/>
        <v xml:space="preserve"> </v>
      </c>
      <c r="GS547" s="320" t="str">
        <f t="shared" si="34"/>
        <v xml:space="preserve"> </v>
      </c>
      <c r="GT547" s="320" t="str">
        <f t="shared" si="34"/>
        <v xml:space="preserve"> </v>
      </c>
      <c r="GU547" s="320" t="str">
        <f t="shared" si="34"/>
        <v xml:space="preserve"> </v>
      </c>
      <c r="GV547" s="320" t="str">
        <f t="shared" si="34"/>
        <v xml:space="preserve"> </v>
      </c>
      <c r="GW547" s="320" t="str">
        <f t="shared" si="34"/>
        <v xml:space="preserve"> </v>
      </c>
      <c r="GX547" s="320" t="str">
        <f t="shared" si="34"/>
        <v xml:space="preserve"> </v>
      </c>
      <c r="GY547" s="320" t="str">
        <f t="shared" si="34"/>
        <v xml:space="preserve"> </v>
      </c>
      <c r="GZ547" s="320" t="str">
        <f t="shared" si="34"/>
        <v xml:space="preserve"> </v>
      </c>
    </row>
    <row r="548" spans="184:208" ht="15.75" customHeight="1">
      <c r="GB548" s="320" t="str">
        <f t="shared" ref="GB548:GZ548" si="35">IF(FA544=""," ",FA544)</f>
        <v xml:space="preserve"> </v>
      </c>
      <c r="GC548" s="320" t="str">
        <f t="shared" si="35"/>
        <v xml:space="preserve"> </v>
      </c>
      <c r="GD548" s="320" t="str">
        <f t="shared" si="35"/>
        <v xml:space="preserve"> </v>
      </c>
      <c r="GE548" s="320" t="str">
        <f t="shared" si="35"/>
        <v xml:space="preserve"> </v>
      </c>
      <c r="GF548" s="320" t="str">
        <f t="shared" si="35"/>
        <v xml:space="preserve"> </v>
      </c>
      <c r="GG548" s="320" t="str">
        <f t="shared" si="35"/>
        <v xml:space="preserve"> </v>
      </c>
      <c r="GH548" s="320" t="str">
        <f t="shared" si="35"/>
        <v xml:space="preserve"> </v>
      </c>
      <c r="GI548" s="320" t="str">
        <f t="shared" si="35"/>
        <v xml:space="preserve"> </v>
      </c>
      <c r="GJ548" s="320" t="str">
        <f t="shared" si="35"/>
        <v xml:space="preserve"> </v>
      </c>
      <c r="GK548" s="320" t="str">
        <f t="shared" si="35"/>
        <v xml:space="preserve"> </v>
      </c>
      <c r="GL548" s="320" t="str">
        <f t="shared" si="35"/>
        <v xml:space="preserve"> </v>
      </c>
      <c r="GM548" s="320" t="str">
        <f t="shared" si="35"/>
        <v xml:space="preserve"> </v>
      </c>
      <c r="GN548" s="320" t="str">
        <f t="shared" si="35"/>
        <v xml:space="preserve"> </v>
      </c>
      <c r="GO548" s="320" t="str">
        <f t="shared" si="35"/>
        <v xml:space="preserve"> </v>
      </c>
      <c r="GP548" s="320" t="str">
        <f t="shared" si="35"/>
        <v xml:space="preserve"> </v>
      </c>
      <c r="GQ548" s="320" t="str">
        <f t="shared" si="35"/>
        <v xml:space="preserve"> </v>
      </c>
      <c r="GR548" s="320" t="str">
        <f t="shared" si="35"/>
        <v xml:space="preserve"> </v>
      </c>
      <c r="GS548" s="320" t="str">
        <f t="shared" si="35"/>
        <v xml:space="preserve"> </v>
      </c>
      <c r="GT548" s="320" t="str">
        <f t="shared" si="35"/>
        <v xml:space="preserve"> </v>
      </c>
      <c r="GU548" s="320" t="str">
        <f t="shared" si="35"/>
        <v xml:space="preserve"> </v>
      </c>
      <c r="GV548" s="320" t="str">
        <f t="shared" si="35"/>
        <v xml:space="preserve"> </v>
      </c>
      <c r="GW548" s="320" t="str">
        <f t="shared" si="35"/>
        <v xml:space="preserve"> </v>
      </c>
      <c r="GX548" s="320" t="str">
        <f t="shared" si="35"/>
        <v xml:space="preserve"> </v>
      </c>
      <c r="GY548" s="320" t="str">
        <f t="shared" si="35"/>
        <v xml:space="preserve"> </v>
      </c>
      <c r="GZ548" s="320" t="str">
        <f t="shared" si="35"/>
        <v xml:space="preserve"> </v>
      </c>
    </row>
    <row r="549" spans="184:208" ht="15.75" customHeight="1">
      <c r="GB549" s="320" t="str">
        <f t="shared" ref="GB549:GZ549" si="36">IF(FA545="","",FA545)</f>
        <v/>
      </c>
      <c r="GC549" s="320" t="str">
        <f t="shared" si="36"/>
        <v/>
      </c>
      <c r="GD549" s="320" t="str">
        <f t="shared" si="36"/>
        <v/>
      </c>
      <c r="GE549" s="320" t="str">
        <f t="shared" si="36"/>
        <v/>
      </c>
      <c r="GF549" s="320" t="str">
        <f t="shared" si="36"/>
        <v/>
      </c>
      <c r="GG549" s="320" t="str">
        <f t="shared" si="36"/>
        <v/>
      </c>
      <c r="GH549" s="320" t="str">
        <f t="shared" si="36"/>
        <v/>
      </c>
      <c r="GI549" s="320" t="str">
        <f t="shared" si="36"/>
        <v/>
      </c>
      <c r="GJ549" s="320" t="str">
        <f t="shared" si="36"/>
        <v/>
      </c>
      <c r="GK549" s="320" t="str">
        <f t="shared" si="36"/>
        <v/>
      </c>
      <c r="GL549" s="320" t="str">
        <f t="shared" si="36"/>
        <v/>
      </c>
      <c r="GM549" s="320" t="str">
        <f t="shared" si="36"/>
        <v/>
      </c>
      <c r="GN549" s="320" t="str">
        <f t="shared" si="36"/>
        <v/>
      </c>
      <c r="GO549" s="320" t="str">
        <f t="shared" si="36"/>
        <v/>
      </c>
      <c r="GP549" s="320" t="str">
        <f t="shared" si="36"/>
        <v/>
      </c>
      <c r="GQ549" s="320" t="str">
        <f t="shared" si="36"/>
        <v/>
      </c>
      <c r="GR549" s="320" t="str">
        <f t="shared" si="36"/>
        <v/>
      </c>
      <c r="GS549" s="320" t="str">
        <f t="shared" si="36"/>
        <v/>
      </c>
      <c r="GT549" s="320" t="str">
        <f t="shared" si="36"/>
        <v/>
      </c>
      <c r="GU549" s="320" t="str">
        <f t="shared" si="36"/>
        <v/>
      </c>
      <c r="GV549" s="320" t="str">
        <f t="shared" si="36"/>
        <v/>
      </c>
      <c r="GW549" s="320" t="str">
        <f t="shared" si="36"/>
        <v/>
      </c>
      <c r="GX549" s="320" t="str">
        <f t="shared" si="36"/>
        <v/>
      </c>
      <c r="GY549" s="320" t="str">
        <f t="shared" si="36"/>
        <v/>
      </c>
      <c r="GZ549" s="320" t="str">
        <f t="shared" si="36"/>
        <v/>
      </c>
    </row>
    <row r="550" spans="184:208" ht="15.75" customHeight="1">
      <c r="GB550" s="320" t="str">
        <f t="shared" ref="GB550:GZ550" si="37">IF(FA546="","",FA546)</f>
        <v/>
      </c>
      <c r="GC550" s="320" t="str">
        <f t="shared" si="37"/>
        <v/>
      </c>
      <c r="GD550" s="320" t="str">
        <f t="shared" si="37"/>
        <v/>
      </c>
      <c r="GE550" s="320" t="str">
        <f t="shared" si="37"/>
        <v/>
      </c>
      <c r="GF550" s="320" t="str">
        <f t="shared" si="37"/>
        <v/>
      </c>
      <c r="GG550" s="320" t="str">
        <f t="shared" si="37"/>
        <v/>
      </c>
      <c r="GH550" s="320" t="str">
        <f t="shared" si="37"/>
        <v/>
      </c>
      <c r="GI550" s="320" t="str">
        <f t="shared" si="37"/>
        <v/>
      </c>
      <c r="GJ550" s="320" t="str">
        <f t="shared" si="37"/>
        <v/>
      </c>
      <c r="GK550" s="320" t="str">
        <f t="shared" si="37"/>
        <v/>
      </c>
      <c r="GL550" s="320" t="str">
        <f t="shared" si="37"/>
        <v/>
      </c>
      <c r="GM550" s="320" t="str">
        <f t="shared" si="37"/>
        <v/>
      </c>
      <c r="GN550" s="320" t="str">
        <f t="shared" si="37"/>
        <v/>
      </c>
      <c r="GO550" s="320" t="str">
        <f t="shared" si="37"/>
        <v/>
      </c>
      <c r="GP550" s="320" t="str">
        <f t="shared" si="37"/>
        <v/>
      </c>
      <c r="GQ550" s="320" t="str">
        <f t="shared" si="37"/>
        <v/>
      </c>
      <c r="GR550" s="320" t="str">
        <f t="shared" si="37"/>
        <v/>
      </c>
      <c r="GS550" s="320" t="str">
        <f t="shared" si="37"/>
        <v/>
      </c>
      <c r="GT550" s="320" t="str">
        <f t="shared" si="37"/>
        <v/>
      </c>
      <c r="GU550" s="320" t="str">
        <f t="shared" si="37"/>
        <v/>
      </c>
      <c r="GV550" s="320" t="str">
        <f t="shared" si="37"/>
        <v/>
      </c>
      <c r="GW550" s="320" t="str">
        <f t="shared" si="37"/>
        <v/>
      </c>
      <c r="GX550" s="320" t="str">
        <f t="shared" si="37"/>
        <v/>
      </c>
      <c r="GY550" s="320" t="str">
        <f t="shared" si="37"/>
        <v/>
      </c>
      <c r="GZ550" s="320" t="str">
        <f t="shared" si="37"/>
        <v/>
      </c>
    </row>
    <row r="551" spans="184:208" ht="15.75" customHeight="1">
      <c r="GB551" s="320" t="str">
        <f t="shared" ref="GB551:GZ551" si="38">IF(FA547="","",FA547)</f>
        <v/>
      </c>
      <c r="GC551" s="320" t="str">
        <f t="shared" si="38"/>
        <v/>
      </c>
      <c r="GD551" s="320" t="str">
        <f t="shared" si="38"/>
        <v/>
      </c>
      <c r="GE551" s="320" t="str">
        <f t="shared" si="38"/>
        <v/>
      </c>
      <c r="GF551" s="320" t="str">
        <f t="shared" si="38"/>
        <v/>
      </c>
      <c r="GG551" s="320" t="str">
        <f t="shared" si="38"/>
        <v/>
      </c>
      <c r="GH551" s="320" t="str">
        <f t="shared" si="38"/>
        <v/>
      </c>
      <c r="GI551" s="320" t="str">
        <f t="shared" si="38"/>
        <v/>
      </c>
      <c r="GJ551" s="320" t="str">
        <f t="shared" si="38"/>
        <v/>
      </c>
      <c r="GK551" s="320" t="str">
        <f t="shared" si="38"/>
        <v/>
      </c>
      <c r="GL551" s="320" t="str">
        <f t="shared" si="38"/>
        <v/>
      </c>
      <c r="GM551" s="320" t="str">
        <f t="shared" si="38"/>
        <v/>
      </c>
      <c r="GN551" s="320" t="str">
        <f t="shared" si="38"/>
        <v/>
      </c>
      <c r="GO551" s="320" t="str">
        <f t="shared" si="38"/>
        <v/>
      </c>
      <c r="GP551" s="320" t="str">
        <f t="shared" si="38"/>
        <v/>
      </c>
      <c r="GQ551" s="320" t="str">
        <f t="shared" si="38"/>
        <v/>
      </c>
      <c r="GR551" s="320" t="str">
        <f t="shared" si="38"/>
        <v/>
      </c>
      <c r="GS551" s="320" t="str">
        <f t="shared" si="38"/>
        <v/>
      </c>
      <c r="GT551" s="320" t="str">
        <f t="shared" si="38"/>
        <v/>
      </c>
      <c r="GU551" s="320" t="str">
        <f t="shared" si="38"/>
        <v/>
      </c>
      <c r="GV551" s="320" t="str">
        <f t="shared" si="38"/>
        <v/>
      </c>
      <c r="GW551" s="320" t="str">
        <f t="shared" si="38"/>
        <v/>
      </c>
      <c r="GX551" s="320" t="str">
        <f t="shared" si="38"/>
        <v/>
      </c>
      <c r="GY551" s="320" t="str">
        <f t="shared" si="38"/>
        <v/>
      </c>
      <c r="GZ551" s="320" t="str">
        <f t="shared" si="38"/>
        <v/>
      </c>
    </row>
    <row r="552" spans="184:208" ht="15.75" customHeight="1">
      <c r="GB552" s="320" t="str">
        <f t="shared" ref="GB552:GZ552" si="39">IF(FA548="","",FA548)</f>
        <v/>
      </c>
      <c r="GC552" s="320" t="str">
        <f t="shared" si="39"/>
        <v/>
      </c>
      <c r="GD552" s="320" t="str">
        <f t="shared" si="39"/>
        <v/>
      </c>
      <c r="GE552" s="320" t="str">
        <f t="shared" si="39"/>
        <v/>
      </c>
      <c r="GF552" s="320" t="str">
        <f t="shared" si="39"/>
        <v/>
      </c>
      <c r="GG552" s="320" t="str">
        <f t="shared" si="39"/>
        <v/>
      </c>
      <c r="GH552" s="320" t="str">
        <f t="shared" si="39"/>
        <v/>
      </c>
      <c r="GI552" s="320" t="str">
        <f t="shared" si="39"/>
        <v/>
      </c>
      <c r="GJ552" s="320" t="str">
        <f t="shared" si="39"/>
        <v/>
      </c>
      <c r="GK552" s="320" t="str">
        <f t="shared" si="39"/>
        <v/>
      </c>
      <c r="GL552" s="320" t="str">
        <f t="shared" si="39"/>
        <v/>
      </c>
      <c r="GM552" s="320" t="str">
        <f t="shared" si="39"/>
        <v/>
      </c>
      <c r="GN552" s="320" t="str">
        <f t="shared" si="39"/>
        <v/>
      </c>
      <c r="GO552" s="320" t="str">
        <f t="shared" si="39"/>
        <v/>
      </c>
      <c r="GP552" s="320" t="str">
        <f t="shared" si="39"/>
        <v/>
      </c>
      <c r="GQ552" s="320" t="str">
        <f t="shared" si="39"/>
        <v/>
      </c>
      <c r="GR552" s="320" t="str">
        <f t="shared" si="39"/>
        <v/>
      </c>
      <c r="GS552" s="320" t="str">
        <f t="shared" si="39"/>
        <v/>
      </c>
      <c r="GT552" s="320" t="str">
        <f t="shared" si="39"/>
        <v/>
      </c>
      <c r="GU552" s="320" t="str">
        <f t="shared" si="39"/>
        <v/>
      </c>
      <c r="GV552" s="320" t="str">
        <f t="shared" si="39"/>
        <v/>
      </c>
      <c r="GW552" s="320" t="str">
        <f t="shared" si="39"/>
        <v/>
      </c>
      <c r="GX552" s="320" t="str">
        <f t="shared" si="39"/>
        <v/>
      </c>
      <c r="GY552" s="320" t="str">
        <f t="shared" si="39"/>
        <v/>
      </c>
      <c r="GZ552" s="320" t="str">
        <f t="shared" si="39"/>
        <v/>
      </c>
    </row>
    <row r="553" spans="184:208" ht="15.75" customHeight="1">
      <c r="GB553" s="320" t="str">
        <f t="shared" ref="GB553:GZ553" si="40">IF(FA549="","",FA549)</f>
        <v/>
      </c>
      <c r="GC553" s="320" t="str">
        <f t="shared" si="40"/>
        <v/>
      </c>
      <c r="GD553" s="320" t="str">
        <f t="shared" si="40"/>
        <v/>
      </c>
      <c r="GE553" s="320" t="str">
        <f t="shared" si="40"/>
        <v/>
      </c>
      <c r="GF553" s="320" t="str">
        <f t="shared" si="40"/>
        <v/>
      </c>
      <c r="GG553" s="320" t="str">
        <f t="shared" si="40"/>
        <v/>
      </c>
      <c r="GH553" s="320" t="str">
        <f t="shared" si="40"/>
        <v/>
      </c>
      <c r="GI553" s="320" t="str">
        <f t="shared" si="40"/>
        <v/>
      </c>
      <c r="GJ553" s="320" t="str">
        <f t="shared" si="40"/>
        <v/>
      </c>
      <c r="GK553" s="320" t="str">
        <f t="shared" si="40"/>
        <v/>
      </c>
      <c r="GL553" s="320" t="str">
        <f t="shared" si="40"/>
        <v/>
      </c>
      <c r="GM553" s="320" t="str">
        <f t="shared" si="40"/>
        <v/>
      </c>
      <c r="GN553" s="320" t="str">
        <f t="shared" si="40"/>
        <v/>
      </c>
      <c r="GO553" s="320" t="str">
        <f t="shared" si="40"/>
        <v/>
      </c>
      <c r="GP553" s="320" t="str">
        <f t="shared" si="40"/>
        <v/>
      </c>
      <c r="GQ553" s="320" t="str">
        <f t="shared" si="40"/>
        <v/>
      </c>
      <c r="GR553" s="320" t="str">
        <f t="shared" si="40"/>
        <v/>
      </c>
      <c r="GS553" s="320" t="str">
        <f t="shared" si="40"/>
        <v/>
      </c>
      <c r="GT553" s="320" t="str">
        <f t="shared" si="40"/>
        <v/>
      </c>
      <c r="GU553" s="320" t="str">
        <f t="shared" si="40"/>
        <v/>
      </c>
      <c r="GV553" s="320" t="str">
        <f t="shared" si="40"/>
        <v/>
      </c>
      <c r="GW553" s="320" t="str">
        <f t="shared" si="40"/>
        <v/>
      </c>
      <c r="GX553" s="320" t="str">
        <f t="shared" si="40"/>
        <v/>
      </c>
      <c r="GY553" s="320" t="str">
        <f t="shared" si="40"/>
        <v/>
      </c>
      <c r="GZ553" s="320" t="str">
        <f t="shared" si="40"/>
        <v/>
      </c>
    </row>
    <row r="554" spans="184:208" ht="15.75" customHeight="1">
      <c r="GB554" s="320" t="str">
        <f t="shared" ref="GB554:GZ554" si="41">IF(FA550="","",FA550)</f>
        <v/>
      </c>
      <c r="GC554" s="320" t="str">
        <f t="shared" si="41"/>
        <v/>
      </c>
      <c r="GD554" s="320" t="str">
        <f t="shared" si="41"/>
        <v/>
      </c>
      <c r="GE554" s="320" t="str">
        <f t="shared" si="41"/>
        <v/>
      </c>
      <c r="GF554" s="320" t="str">
        <f t="shared" si="41"/>
        <v/>
      </c>
      <c r="GG554" s="320" t="str">
        <f t="shared" si="41"/>
        <v/>
      </c>
      <c r="GH554" s="320" t="str">
        <f t="shared" si="41"/>
        <v/>
      </c>
      <c r="GI554" s="320" t="str">
        <f t="shared" si="41"/>
        <v/>
      </c>
      <c r="GJ554" s="320" t="str">
        <f t="shared" si="41"/>
        <v/>
      </c>
      <c r="GK554" s="320" t="str">
        <f t="shared" si="41"/>
        <v/>
      </c>
      <c r="GL554" s="320" t="str">
        <f t="shared" si="41"/>
        <v/>
      </c>
      <c r="GM554" s="320" t="str">
        <f t="shared" si="41"/>
        <v/>
      </c>
      <c r="GN554" s="320" t="str">
        <f t="shared" si="41"/>
        <v/>
      </c>
      <c r="GO554" s="320" t="str">
        <f t="shared" si="41"/>
        <v/>
      </c>
      <c r="GP554" s="320" t="str">
        <f t="shared" si="41"/>
        <v/>
      </c>
      <c r="GQ554" s="320" t="str">
        <f t="shared" si="41"/>
        <v/>
      </c>
      <c r="GR554" s="320" t="str">
        <f t="shared" si="41"/>
        <v/>
      </c>
      <c r="GS554" s="320" t="str">
        <f t="shared" si="41"/>
        <v/>
      </c>
      <c r="GT554" s="320" t="str">
        <f t="shared" si="41"/>
        <v/>
      </c>
      <c r="GU554" s="320" t="str">
        <f t="shared" si="41"/>
        <v/>
      </c>
      <c r="GV554" s="320" t="str">
        <f t="shared" si="41"/>
        <v/>
      </c>
      <c r="GW554" s="320" t="str">
        <f t="shared" si="41"/>
        <v/>
      </c>
      <c r="GX554" s="320" t="str">
        <f t="shared" si="41"/>
        <v/>
      </c>
      <c r="GY554" s="320" t="str">
        <f t="shared" si="41"/>
        <v/>
      </c>
      <c r="GZ554" s="320" t="str">
        <f t="shared" si="41"/>
        <v/>
      </c>
    </row>
    <row r="555" spans="184:208" ht="15.75" customHeight="1">
      <c r="GB555" s="320" t="str">
        <f t="shared" ref="GB555:GZ555" si="42">IF(FA551="","",FA551)</f>
        <v/>
      </c>
      <c r="GC555" s="320" t="str">
        <f t="shared" si="42"/>
        <v/>
      </c>
      <c r="GD555" s="320" t="str">
        <f t="shared" si="42"/>
        <v/>
      </c>
      <c r="GE555" s="320" t="str">
        <f t="shared" si="42"/>
        <v/>
      </c>
      <c r="GF555" s="320" t="str">
        <f t="shared" si="42"/>
        <v/>
      </c>
      <c r="GG555" s="320" t="str">
        <f t="shared" si="42"/>
        <v/>
      </c>
      <c r="GH555" s="320" t="str">
        <f t="shared" si="42"/>
        <v/>
      </c>
      <c r="GI555" s="320" t="str">
        <f t="shared" si="42"/>
        <v/>
      </c>
      <c r="GJ555" s="320" t="str">
        <f t="shared" si="42"/>
        <v/>
      </c>
      <c r="GK555" s="320" t="str">
        <f t="shared" si="42"/>
        <v/>
      </c>
      <c r="GL555" s="320" t="str">
        <f t="shared" si="42"/>
        <v/>
      </c>
      <c r="GM555" s="320" t="str">
        <f t="shared" si="42"/>
        <v/>
      </c>
      <c r="GN555" s="320" t="str">
        <f t="shared" si="42"/>
        <v/>
      </c>
      <c r="GO555" s="320" t="str">
        <f t="shared" si="42"/>
        <v/>
      </c>
      <c r="GP555" s="320" t="str">
        <f t="shared" si="42"/>
        <v/>
      </c>
      <c r="GQ555" s="320" t="str">
        <f t="shared" si="42"/>
        <v/>
      </c>
      <c r="GR555" s="320" t="str">
        <f t="shared" si="42"/>
        <v/>
      </c>
      <c r="GS555" s="320" t="str">
        <f t="shared" si="42"/>
        <v/>
      </c>
      <c r="GT555" s="320" t="str">
        <f t="shared" si="42"/>
        <v/>
      </c>
      <c r="GU555" s="320" t="str">
        <f t="shared" si="42"/>
        <v/>
      </c>
      <c r="GV555" s="320" t="str">
        <f t="shared" si="42"/>
        <v/>
      </c>
      <c r="GW555" s="320" t="str">
        <f t="shared" si="42"/>
        <v/>
      </c>
      <c r="GX555" s="320" t="str">
        <f t="shared" si="42"/>
        <v/>
      </c>
      <c r="GY555" s="320" t="str">
        <f t="shared" si="42"/>
        <v/>
      </c>
      <c r="GZ555" s="320" t="str">
        <f t="shared" si="42"/>
        <v/>
      </c>
    </row>
    <row r="556" spans="184:208" ht="15.75" customHeight="1">
      <c r="GB556" s="320" t="str">
        <f t="shared" ref="GB556:GZ556" si="43">IF(FA552="","",FA552)</f>
        <v/>
      </c>
      <c r="GC556" s="320" t="str">
        <f t="shared" si="43"/>
        <v/>
      </c>
      <c r="GD556" s="320" t="str">
        <f t="shared" si="43"/>
        <v/>
      </c>
      <c r="GE556" s="320" t="str">
        <f t="shared" si="43"/>
        <v/>
      </c>
      <c r="GF556" s="320" t="str">
        <f t="shared" si="43"/>
        <v/>
      </c>
      <c r="GG556" s="320" t="str">
        <f t="shared" si="43"/>
        <v/>
      </c>
      <c r="GH556" s="320" t="str">
        <f t="shared" si="43"/>
        <v/>
      </c>
      <c r="GI556" s="320" t="str">
        <f t="shared" si="43"/>
        <v/>
      </c>
      <c r="GJ556" s="320" t="str">
        <f t="shared" si="43"/>
        <v/>
      </c>
      <c r="GK556" s="320" t="str">
        <f t="shared" si="43"/>
        <v/>
      </c>
      <c r="GL556" s="320" t="str">
        <f t="shared" si="43"/>
        <v/>
      </c>
      <c r="GM556" s="320" t="str">
        <f t="shared" si="43"/>
        <v/>
      </c>
      <c r="GN556" s="320" t="str">
        <f t="shared" si="43"/>
        <v/>
      </c>
      <c r="GO556" s="320" t="str">
        <f t="shared" si="43"/>
        <v/>
      </c>
      <c r="GP556" s="320" t="str">
        <f t="shared" si="43"/>
        <v/>
      </c>
      <c r="GQ556" s="320" t="str">
        <f t="shared" si="43"/>
        <v/>
      </c>
      <c r="GR556" s="320" t="str">
        <f t="shared" si="43"/>
        <v/>
      </c>
      <c r="GS556" s="320" t="str">
        <f t="shared" si="43"/>
        <v/>
      </c>
      <c r="GT556" s="320" t="str">
        <f t="shared" si="43"/>
        <v/>
      </c>
      <c r="GU556" s="320" t="str">
        <f t="shared" si="43"/>
        <v/>
      </c>
      <c r="GV556" s="320" t="str">
        <f t="shared" si="43"/>
        <v/>
      </c>
      <c r="GW556" s="320" t="str">
        <f t="shared" si="43"/>
        <v/>
      </c>
      <c r="GX556" s="320" t="str">
        <f t="shared" si="43"/>
        <v/>
      </c>
      <c r="GY556" s="320" t="str">
        <f t="shared" si="43"/>
        <v/>
      </c>
      <c r="GZ556" s="320" t="str">
        <f t="shared" si="43"/>
        <v/>
      </c>
    </row>
  </sheetData>
  <mergeCells count="3">
    <mergeCell ref="E54:I54"/>
    <mergeCell ref="C55:D56"/>
    <mergeCell ref="F69:G6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Z1000"/>
  <sheetViews>
    <sheetView showGridLines="0" workbookViewId="0"/>
  </sheetViews>
  <sheetFormatPr baseColWidth="10" defaultColWidth="14.42578125" defaultRowHeight="15" customHeight="1"/>
  <cols>
    <col min="1" max="1" width="17.7109375" customWidth="1"/>
    <col min="2" max="4" width="8" customWidth="1"/>
    <col min="5" max="7" width="11" customWidth="1"/>
    <col min="8" max="8" width="67.28515625" customWidth="1"/>
    <col min="9" max="26" width="9.28515625" customWidth="1"/>
  </cols>
  <sheetData>
    <row r="1" spans="1:26" ht="12.75" customHeight="1">
      <c r="A1" s="321"/>
      <c r="B1" s="322"/>
      <c r="C1" s="322"/>
      <c r="D1" s="322"/>
      <c r="E1" s="322"/>
      <c r="F1" s="323"/>
      <c r="G1" s="323"/>
      <c r="H1" s="323"/>
      <c r="I1" s="323"/>
      <c r="J1" s="323"/>
      <c r="K1" s="324"/>
      <c r="L1" s="324"/>
      <c r="M1" s="324"/>
      <c r="N1" s="324"/>
      <c r="O1" s="324"/>
      <c r="P1" s="324"/>
      <c r="Q1" s="324"/>
      <c r="R1" s="324"/>
      <c r="S1" s="324"/>
      <c r="T1" s="324"/>
      <c r="U1" s="324"/>
      <c r="V1" s="324"/>
      <c r="W1" s="324"/>
      <c r="X1" s="324"/>
      <c r="Y1" s="324"/>
      <c r="Z1" s="324"/>
    </row>
    <row r="2" spans="1:26" ht="12.75" customHeight="1">
      <c r="A2" s="325"/>
      <c r="B2" s="322"/>
      <c r="C2" s="322"/>
      <c r="D2" s="322"/>
      <c r="E2" s="322"/>
      <c r="F2" s="323"/>
      <c r="G2" s="323"/>
      <c r="H2" s="323"/>
      <c r="I2" s="323"/>
      <c r="J2" s="323"/>
      <c r="K2" s="324"/>
      <c r="L2" s="324"/>
      <c r="M2" s="324"/>
      <c r="N2" s="324"/>
      <c r="O2" s="324"/>
      <c r="P2" s="324"/>
      <c r="Q2" s="324"/>
      <c r="R2" s="324"/>
      <c r="S2" s="324"/>
      <c r="T2" s="324"/>
      <c r="U2" s="324"/>
      <c r="V2" s="324"/>
      <c r="W2" s="324"/>
      <c r="X2" s="324"/>
      <c r="Y2" s="324"/>
      <c r="Z2" s="324"/>
    </row>
    <row r="3" spans="1:26" ht="12.75" customHeight="1">
      <c r="A3" s="326"/>
      <c r="B3" s="327"/>
      <c r="C3" s="327"/>
      <c r="D3" s="327"/>
      <c r="E3" s="327"/>
      <c r="F3" s="328"/>
      <c r="G3" s="328"/>
      <c r="H3" s="328"/>
      <c r="I3" s="328"/>
      <c r="J3" s="329"/>
      <c r="K3" s="324"/>
      <c r="L3" s="324"/>
      <c r="M3" s="324"/>
      <c r="N3" s="324"/>
      <c r="O3" s="324"/>
      <c r="P3" s="324"/>
      <c r="Q3" s="324"/>
      <c r="R3" s="324"/>
      <c r="S3" s="324"/>
      <c r="T3" s="324"/>
      <c r="U3" s="324"/>
      <c r="V3" s="324"/>
      <c r="W3" s="324"/>
      <c r="X3" s="324"/>
      <c r="Y3" s="324"/>
      <c r="Z3" s="324"/>
    </row>
    <row r="4" spans="1:26" ht="12.75" customHeight="1">
      <c r="A4" s="330"/>
      <c r="B4" s="331"/>
      <c r="C4" s="331"/>
      <c r="D4" s="331"/>
      <c r="E4" s="331"/>
      <c r="F4" s="332"/>
      <c r="G4" s="332"/>
      <c r="H4" s="332"/>
      <c r="I4" s="332"/>
      <c r="J4" s="333"/>
      <c r="K4" s="324"/>
      <c r="L4" s="324"/>
      <c r="M4" s="324"/>
      <c r="N4" s="324"/>
      <c r="O4" s="324"/>
      <c r="P4" s="324"/>
      <c r="Q4" s="324"/>
      <c r="R4" s="324"/>
      <c r="S4" s="324"/>
      <c r="T4" s="324"/>
      <c r="U4" s="324"/>
      <c r="V4" s="324"/>
      <c r="W4" s="324"/>
      <c r="X4" s="324"/>
      <c r="Y4" s="324"/>
      <c r="Z4" s="324"/>
    </row>
    <row r="5" spans="1:26" ht="12.75" customHeight="1">
      <c r="A5" s="324"/>
      <c r="B5" s="322"/>
      <c r="C5" s="322"/>
      <c r="D5" s="322"/>
      <c r="E5" s="322"/>
      <c r="F5" s="323"/>
      <c r="G5" s="323"/>
      <c r="H5" s="323"/>
      <c r="I5" s="323"/>
      <c r="J5" s="323"/>
      <c r="K5" s="324"/>
      <c r="L5" s="324"/>
      <c r="M5" s="324"/>
      <c r="N5" s="324"/>
      <c r="O5" s="324"/>
      <c r="P5" s="324"/>
      <c r="Q5" s="324"/>
      <c r="R5" s="324"/>
      <c r="S5" s="324"/>
      <c r="T5" s="324"/>
      <c r="U5" s="324"/>
      <c r="V5" s="324"/>
      <c r="W5" s="324"/>
      <c r="X5" s="324"/>
      <c r="Y5" s="324"/>
      <c r="Z5" s="324"/>
    </row>
    <row r="6" spans="1:26" ht="12.75" customHeight="1">
      <c r="A6" s="324"/>
      <c r="B6" s="322"/>
      <c r="C6" s="322"/>
      <c r="D6" s="322"/>
      <c r="E6" s="322" t="s">
        <v>1466</v>
      </c>
      <c r="F6" s="323"/>
      <c r="G6" s="323"/>
      <c r="H6" s="323"/>
      <c r="I6" s="323"/>
      <c r="J6" s="323"/>
      <c r="K6" s="324"/>
      <c r="L6" s="324"/>
      <c r="M6" s="324"/>
      <c r="N6" s="324"/>
      <c r="O6" s="324"/>
      <c r="P6" s="324"/>
      <c r="Q6" s="324"/>
      <c r="R6" s="324"/>
      <c r="S6" s="324"/>
      <c r="T6" s="324"/>
      <c r="U6" s="324"/>
      <c r="V6" s="324"/>
      <c r="W6" s="324"/>
      <c r="X6" s="324"/>
      <c r="Y6" s="324"/>
      <c r="Z6" s="324"/>
    </row>
    <row r="7" spans="1:26" ht="12.75" customHeight="1">
      <c r="A7" s="324"/>
      <c r="B7" s="334" t="s">
        <v>1467</v>
      </c>
      <c r="C7" s="334" t="s">
        <v>1468</v>
      </c>
      <c r="D7" s="334" t="s">
        <v>1469</v>
      </c>
      <c r="E7" s="334" t="s">
        <v>1470</v>
      </c>
      <c r="F7" s="335" t="s">
        <v>1471</v>
      </c>
      <c r="G7" s="334" t="s">
        <v>1472</v>
      </c>
      <c r="H7" s="334" t="s">
        <v>1473</v>
      </c>
      <c r="I7" s="323"/>
      <c r="J7" s="323"/>
      <c r="K7" s="324"/>
      <c r="L7" s="324"/>
      <c r="M7" s="324"/>
      <c r="N7" s="324"/>
      <c r="O7" s="324"/>
      <c r="P7" s="324"/>
      <c r="Q7" s="324"/>
      <c r="R7" s="324"/>
      <c r="S7" s="324"/>
      <c r="T7" s="324"/>
      <c r="U7" s="324"/>
      <c r="V7" s="324"/>
      <c r="W7" s="324"/>
      <c r="X7" s="324"/>
      <c r="Y7" s="324"/>
      <c r="Z7" s="324"/>
    </row>
    <row r="8" spans="1:26" ht="12.75" customHeight="1">
      <c r="A8" s="324"/>
      <c r="B8" s="336">
        <v>1</v>
      </c>
      <c r="C8" s="336">
        <v>1</v>
      </c>
      <c r="D8" s="336">
        <f t="shared" ref="D8:D32" si="0">+B8*C8</f>
        <v>1</v>
      </c>
      <c r="E8" s="336" t="str">
        <f t="shared" ref="E8:E32" si="1">B8&amp;C8</f>
        <v>11</v>
      </c>
      <c r="F8" s="337" t="s">
        <v>564</v>
      </c>
      <c r="G8" s="336" t="s">
        <v>1474</v>
      </c>
      <c r="H8" s="338" t="s">
        <v>1475</v>
      </c>
      <c r="I8" s="323"/>
      <c r="J8" s="323"/>
      <c r="K8" s="324"/>
      <c r="L8" s="324"/>
      <c r="M8" s="324"/>
      <c r="N8" s="324"/>
      <c r="O8" s="324"/>
      <c r="P8" s="324"/>
      <c r="Q8" s="324"/>
      <c r="R8" s="324"/>
      <c r="S8" s="324"/>
      <c r="T8" s="324"/>
      <c r="U8" s="324"/>
      <c r="V8" s="324"/>
      <c r="W8" s="324"/>
      <c r="X8" s="324"/>
      <c r="Y8" s="324"/>
      <c r="Z8" s="324"/>
    </row>
    <row r="9" spans="1:26" ht="12.75" customHeight="1">
      <c r="A9" s="324"/>
      <c r="B9" s="336">
        <v>1</v>
      </c>
      <c r="C9" s="336">
        <v>2</v>
      </c>
      <c r="D9" s="336">
        <f t="shared" si="0"/>
        <v>2</v>
      </c>
      <c r="E9" s="336" t="str">
        <f t="shared" si="1"/>
        <v>12</v>
      </c>
      <c r="F9" s="337" t="s">
        <v>564</v>
      </c>
      <c r="G9" s="336" t="s">
        <v>1474</v>
      </c>
      <c r="H9" s="338" t="s">
        <v>1475</v>
      </c>
      <c r="I9" s="323"/>
      <c r="J9" s="323"/>
      <c r="K9" s="324"/>
      <c r="L9" s="324"/>
      <c r="M9" s="324"/>
      <c r="N9" s="324"/>
      <c r="O9" s="324"/>
      <c r="P9" s="324"/>
      <c r="Q9" s="324"/>
      <c r="R9" s="324"/>
      <c r="S9" s="324"/>
      <c r="T9" s="324"/>
      <c r="U9" s="324"/>
      <c r="V9" s="324"/>
      <c r="W9" s="324"/>
      <c r="X9" s="324"/>
      <c r="Y9" s="324"/>
      <c r="Z9" s="324"/>
    </row>
    <row r="10" spans="1:26" ht="12.75" customHeight="1">
      <c r="A10" s="324"/>
      <c r="B10" s="336">
        <v>1</v>
      </c>
      <c r="C10" s="336">
        <v>3</v>
      </c>
      <c r="D10" s="336">
        <f t="shared" si="0"/>
        <v>3</v>
      </c>
      <c r="E10" s="336" t="str">
        <f t="shared" si="1"/>
        <v>13</v>
      </c>
      <c r="F10" s="337" t="s">
        <v>462</v>
      </c>
      <c r="G10" s="336" t="s">
        <v>99</v>
      </c>
      <c r="H10" s="338" t="s">
        <v>1476</v>
      </c>
      <c r="I10" s="323"/>
      <c r="J10" s="323"/>
      <c r="K10" s="324"/>
      <c r="L10" s="324"/>
      <c r="M10" s="324"/>
      <c r="N10" s="324"/>
      <c r="O10" s="324"/>
      <c r="P10" s="324"/>
      <c r="Q10" s="324"/>
      <c r="R10" s="324"/>
      <c r="S10" s="324"/>
      <c r="T10" s="324"/>
      <c r="U10" s="324"/>
      <c r="V10" s="324"/>
      <c r="W10" s="324"/>
      <c r="X10" s="324"/>
      <c r="Y10" s="324"/>
      <c r="Z10" s="324"/>
    </row>
    <row r="11" spans="1:26" ht="12.75" customHeight="1">
      <c r="A11" s="324"/>
      <c r="B11" s="336">
        <v>1</v>
      </c>
      <c r="C11" s="336">
        <v>4</v>
      </c>
      <c r="D11" s="336">
        <f t="shared" si="0"/>
        <v>4</v>
      </c>
      <c r="E11" s="336" t="str">
        <f t="shared" si="1"/>
        <v>14</v>
      </c>
      <c r="F11" s="337" t="s">
        <v>1477</v>
      </c>
      <c r="G11" s="336" t="s">
        <v>139</v>
      </c>
      <c r="H11" s="339" t="s">
        <v>1478</v>
      </c>
      <c r="I11" s="323"/>
      <c r="J11" s="323"/>
      <c r="K11" s="324"/>
      <c r="L11" s="324"/>
      <c r="M11" s="324"/>
      <c r="N11" s="324"/>
      <c r="O11" s="324"/>
      <c r="P11" s="324"/>
      <c r="Q11" s="324"/>
      <c r="R11" s="324"/>
      <c r="S11" s="324"/>
      <c r="T11" s="324"/>
      <c r="U11" s="324"/>
      <c r="V11" s="324"/>
      <c r="W11" s="324"/>
      <c r="X11" s="324"/>
      <c r="Y11" s="324"/>
      <c r="Z11" s="324"/>
    </row>
    <row r="12" spans="1:26" ht="12.75" customHeight="1">
      <c r="A12" s="324"/>
      <c r="B12" s="336">
        <v>1</v>
      </c>
      <c r="C12" s="336">
        <v>5</v>
      </c>
      <c r="D12" s="336">
        <f t="shared" si="0"/>
        <v>5</v>
      </c>
      <c r="E12" s="336" t="str">
        <f t="shared" si="1"/>
        <v>15</v>
      </c>
      <c r="F12" s="337" t="s">
        <v>1479</v>
      </c>
      <c r="G12" s="336" t="s">
        <v>1480</v>
      </c>
      <c r="H12" s="339" t="s">
        <v>1481</v>
      </c>
      <c r="I12" s="323"/>
      <c r="J12" s="323"/>
      <c r="K12" s="324"/>
      <c r="L12" s="324"/>
      <c r="M12" s="324"/>
      <c r="N12" s="324"/>
      <c r="O12" s="324"/>
      <c r="P12" s="324"/>
      <c r="Q12" s="324"/>
      <c r="R12" s="324"/>
      <c r="S12" s="324"/>
      <c r="T12" s="324"/>
      <c r="U12" s="324"/>
      <c r="V12" s="324"/>
      <c r="W12" s="324"/>
      <c r="X12" s="324"/>
      <c r="Y12" s="324"/>
      <c r="Z12" s="324"/>
    </row>
    <row r="13" spans="1:26" ht="12.75" customHeight="1">
      <c r="A13" s="324"/>
      <c r="B13" s="336">
        <v>2</v>
      </c>
      <c r="C13" s="336">
        <v>1</v>
      </c>
      <c r="D13" s="336">
        <f t="shared" si="0"/>
        <v>2</v>
      </c>
      <c r="E13" s="336" t="str">
        <f t="shared" si="1"/>
        <v>21</v>
      </c>
      <c r="F13" s="337" t="s">
        <v>564</v>
      </c>
      <c r="G13" s="336" t="s">
        <v>1474</v>
      </c>
      <c r="H13" s="338" t="s">
        <v>1475</v>
      </c>
      <c r="I13" s="323"/>
      <c r="J13" s="323"/>
      <c r="K13" s="324"/>
      <c r="L13" s="324"/>
      <c r="M13" s="324"/>
      <c r="N13" s="324"/>
      <c r="O13" s="324"/>
      <c r="P13" s="324"/>
      <c r="Q13" s="324"/>
      <c r="R13" s="324"/>
      <c r="S13" s="324"/>
      <c r="T13" s="324"/>
      <c r="U13" s="324"/>
      <c r="V13" s="324"/>
      <c r="W13" s="324"/>
      <c r="X13" s="324"/>
      <c r="Y13" s="324"/>
      <c r="Z13" s="324"/>
    </row>
    <row r="14" spans="1:26" ht="12.75" customHeight="1">
      <c r="A14" s="324"/>
      <c r="B14" s="336">
        <v>2</v>
      </c>
      <c r="C14" s="336">
        <v>2</v>
      </c>
      <c r="D14" s="336">
        <f t="shared" si="0"/>
        <v>4</v>
      </c>
      <c r="E14" s="336" t="str">
        <f t="shared" si="1"/>
        <v>22</v>
      </c>
      <c r="F14" s="337" t="s">
        <v>564</v>
      </c>
      <c r="G14" s="336" t="s">
        <v>149</v>
      </c>
      <c r="H14" s="338" t="s">
        <v>1475</v>
      </c>
      <c r="I14" s="323"/>
      <c r="J14" s="323"/>
      <c r="K14" s="324"/>
      <c r="L14" s="324"/>
      <c r="M14" s="324"/>
      <c r="N14" s="324"/>
      <c r="O14" s="324"/>
      <c r="P14" s="324"/>
      <c r="Q14" s="324"/>
      <c r="R14" s="324"/>
      <c r="S14" s="324"/>
      <c r="T14" s="324"/>
      <c r="U14" s="324"/>
      <c r="V14" s="324"/>
      <c r="W14" s="324"/>
      <c r="X14" s="324"/>
      <c r="Y14" s="324"/>
      <c r="Z14" s="324"/>
    </row>
    <row r="15" spans="1:26" ht="12.75" customHeight="1">
      <c r="A15" s="324"/>
      <c r="B15" s="336">
        <v>2</v>
      </c>
      <c r="C15" s="336">
        <v>3</v>
      </c>
      <c r="D15" s="336">
        <f t="shared" si="0"/>
        <v>6</v>
      </c>
      <c r="E15" s="336" t="str">
        <f t="shared" si="1"/>
        <v>23</v>
      </c>
      <c r="F15" s="337" t="s">
        <v>462</v>
      </c>
      <c r="G15" s="336" t="s">
        <v>99</v>
      </c>
      <c r="H15" s="338" t="s">
        <v>1482</v>
      </c>
      <c r="I15" s="323"/>
      <c r="J15" s="323"/>
      <c r="K15" s="324"/>
      <c r="L15" s="324"/>
      <c r="M15" s="324"/>
      <c r="N15" s="324"/>
      <c r="O15" s="324"/>
      <c r="P15" s="324"/>
      <c r="Q15" s="324"/>
      <c r="R15" s="324"/>
      <c r="S15" s="324"/>
      <c r="T15" s="324"/>
      <c r="U15" s="324"/>
      <c r="V15" s="324"/>
      <c r="W15" s="324"/>
      <c r="X15" s="324"/>
      <c r="Y15" s="324"/>
      <c r="Z15" s="324"/>
    </row>
    <row r="16" spans="1:26" ht="12.75" customHeight="1">
      <c r="A16" s="324"/>
      <c r="B16" s="336">
        <v>2</v>
      </c>
      <c r="C16" s="336">
        <v>4</v>
      </c>
      <c r="D16" s="336">
        <f t="shared" si="0"/>
        <v>8</v>
      </c>
      <c r="E16" s="336" t="str">
        <f t="shared" si="1"/>
        <v>24</v>
      </c>
      <c r="F16" s="337" t="s">
        <v>1477</v>
      </c>
      <c r="G16" s="336" t="s">
        <v>139</v>
      </c>
      <c r="H16" s="339" t="s">
        <v>1483</v>
      </c>
      <c r="I16" s="323"/>
      <c r="J16" s="323"/>
      <c r="K16" s="324"/>
      <c r="L16" s="324"/>
      <c r="M16" s="324"/>
      <c r="N16" s="324"/>
      <c r="O16" s="324"/>
      <c r="P16" s="324"/>
      <c r="Q16" s="324"/>
      <c r="R16" s="324"/>
      <c r="S16" s="324"/>
      <c r="T16" s="324"/>
      <c r="U16" s="324"/>
      <c r="V16" s="324"/>
      <c r="W16" s="324"/>
      <c r="X16" s="324"/>
      <c r="Y16" s="324"/>
      <c r="Z16" s="324"/>
    </row>
    <row r="17" spans="1:26" ht="12.75" customHeight="1">
      <c r="A17" s="323"/>
      <c r="B17" s="336">
        <v>2</v>
      </c>
      <c r="C17" s="336">
        <v>5</v>
      </c>
      <c r="D17" s="336">
        <f t="shared" si="0"/>
        <v>10</v>
      </c>
      <c r="E17" s="336" t="str">
        <f t="shared" si="1"/>
        <v>25</v>
      </c>
      <c r="F17" s="337" t="s">
        <v>1479</v>
      </c>
      <c r="G17" s="336" t="s">
        <v>1480</v>
      </c>
      <c r="H17" s="339" t="s">
        <v>1484</v>
      </c>
      <c r="I17" s="323"/>
      <c r="J17" s="323"/>
      <c r="K17" s="323"/>
      <c r="L17" s="323"/>
      <c r="M17" s="323"/>
      <c r="N17" s="323"/>
      <c r="O17" s="323"/>
      <c r="P17" s="323"/>
      <c r="Q17" s="323"/>
      <c r="R17" s="323"/>
      <c r="S17" s="323"/>
      <c r="T17" s="323"/>
      <c r="U17" s="323"/>
      <c r="V17" s="323"/>
      <c r="W17" s="323"/>
      <c r="X17" s="323"/>
      <c r="Y17" s="323"/>
      <c r="Z17" s="323"/>
    </row>
    <row r="18" spans="1:26" ht="12.75" customHeight="1">
      <c r="A18" s="323"/>
      <c r="B18" s="336">
        <v>3</v>
      </c>
      <c r="C18" s="336">
        <v>1</v>
      </c>
      <c r="D18" s="336">
        <f t="shared" si="0"/>
        <v>3</v>
      </c>
      <c r="E18" s="336" t="str">
        <f t="shared" si="1"/>
        <v>31</v>
      </c>
      <c r="F18" s="337" t="s">
        <v>564</v>
      </c>
      <c r="G18" s="336" t="s">
        <v>149</v>
      </c>
      <c r="H18" s="338" t="s">
        <v>1475</v>
      </c>
      <c r="I18" s="323"/>
      <c r="J18" s="323"/>
      <c r="K18" s="323"/>
      <c r="L18" s="323"/>
      <c r="M18" s="323"/>
      <c r="N18" s="323"/>
      <c r="O18" s="323"/>
      <c r="P18" s="323"/>
      <c r="Q18" s="323"/>
      <c r="R18" s="323"/>
      <c r="S18" s="323"/>
      <c r="T18" s="323"/>
      <c r="U18" s="323"/>
      <c r="V18" s="323"/>
      <c r="W18" s="323"/>
      <c r="X18" s="323"/>
      <c r="Y18" s="323"/>
      <c r="Z18" s="323"/>
    </row>
    <row r="19" spans="1:26" ht="12.75" customHeight="1">
      <c r="A19" s="323"/>
      <c r="B19" s="336">
        <v>3</v>
      </c>
      <c r="C19" s="336">
        <v>2</v>
      </c>
      <c r="D19" s="336">
        <f t="shared" si="0"/>
        <v>6</v>
      </c>
      <c r="E19" s="336" t="str">
        <f t="shared" si="1"/>
        <v>32</v>
      </c>
      <c r="F19" s="337" t="s">
        <v>462</v>
      </c>
      <c r="G19" s="336" t="s">
        <v>99</v>
      </c>
      <c r="H19" s="338" t="s">
        <v>1485</v>
      </c>
      <c r="I19" s="323"/>
      <c r="J19" s="323"/>
      <c r="K19" s="323"/>
      <c r="L19" s="323"/>
      <c r="M19" s="323"/>
      <c r="N19" s="323"/>
      <c r="O19" s="323"/>
      <c r="P19" s="323"/>
      <c r="Q19" s="323"/>
      <c r="R19" s="323"/>
      <c r="S19" s="323"/>
      <c r="T19" s="323"/>
      <c r="U19" s="323"/>
      <c r="V19" s="323"/>
      <c r="W19" s="323"/>
      <c r="X19" s="323"/>
      <c r="Y19" s="323"/>
      <c r="Z19" s="323"/>
    </row>
    <row r="20" spans="1:26" ht="12.75" customHeight="1">
      <c r="A20" s="323"/>
      <c r="B20" s="336">
        <v>3</v>
      </c>
      <c r="C20" s="336">
        <v>3</v>
      </c>
      <c r="D20" s="336">
        <f t="shared" si="0"/>
        <v>9</v>
      </c>
      <c r="E20" s="336" t="str">
        <f t="shared" si="1"/>
        <v>33</v>
      </c>
      <c r="F20" s="337" t="s">
        <v>462</v>
      </c>
      <c r="G20" s="336" t="s">
        <v>99</v>
      </c>
      <c r="H20" s="338" t="s">
        <v>1486</v>
      </c>
      <c r="I20" s="323"/>
      <c r="J20" s="323"/>
      <c r="K20" s="323"/>
      <c r="L20" s="323"/>
      <c r="M20" s="323"/>
      <c r="N20" s="323"/>
      <c r="O20" s="323"/>
      <c r="P20" s="323"/>
      <c r="Q20" s="323"/>
      <c r="R20" s="323"/>
      <c r="S20" s="323"/>
      <c r="T20" s="323"/>
      <c r="U20" s="323"/>
      <c r="V20" s="323"/>
      <c r="W20" s="323"/>
      <c r="X20" s="323"/>
      <c r="Y20" s="323"/>
      <c r="Z20" s="323"/>
    </row>
    <row r="21" spans="1:26" ht="12.75" customHeight="1">
      <c r="A21" s="323"/>
      <c r="B21" s="336">
        <v>3</v>
      </c>
      <c r="C21" s="336">
        <v>4</v>
      </c>
      <c r="D21" s="336">
        <f t="shared" si="0"/>
        <v>12</v>
      </c>
      <c r="E21" s="336" t="str">
        <f t="shared" si="1"/>
        <v>34</v>
      </c>
      <c r="F21" s="337" t="s">
        <v>1477</v>
      </c>
      <c r="G21" s="336" t="s">
        <v>139</v>
      </c>
      <c r="H21" s="339" t="s">
        <v>1487</v>
      </c>
      <c r="I21" s="323"/>
      <c r="J21" s="323"/>
      <c r="K21" s="323"/>
      <c r="L21" s="323"/>
      <c r="M21" s="323"/>
      <c r="N21" s="323"/>
      <c r="O21" s="323"/>
      <c r="P21" s="323"/>
      <c r="Q21" s="323"/>
      <c r="R21" s="323"/>
      <c r="S21" s="323"/>
      <c r="T21" s="323"/>
      <c r="U21" s="323"/>
      <c r="V21" s="323"/>
      <c r="W21" s="323"/>
      <c r="X21" s="323"/>
      <c r="Y21" s="323"/>
      <c r="Z21" s="323"/>
    </row>
    <row r="22" spans="1:26" ht="12.75" customHeight="1">
      <c r="A22" s="323"/>
      <c r="B22" s="336">
        <v>3</v>
      </c>
      <c r="C22" s="336">
        <v>5</v>
      </c>
      <c r="D22" s="336">
        <f t="shared" si="0"/>
        <v>15</v>
      </c>
      <c r="E22" s="336" t="str">
        <f t="shared" si="1"/>
        <v>35</v>
      </c>
      <c r="F22" s="337" t="s">
        <v>1479</v>
      </c>
      <c r="G22" s="336" t="s">
        <v>1480</v>
      </c>
      <c r="H22" s="339" t="s">
        <v>1488</v>
      </c>
      <c r="I22" s="323"/>
      <c r="J22" s="323"/>
      <c r="K22" s="323"/>
      <c r="L22" s="323"/>
      <c r="M22" s="323"/>
      <c r="N22" s="323"/>
      <c r="O22" s="323"/>
      <c r="P22" s="323"/>
      <c r="Q22" s="323"/>
      <c r="R22" s="323"/>
      <c r="S22" s="323"/>
      <c r="T22" s="323"/>
      <c r="U22" s="323"/>
      <c r="V22" s="323"/>
      <c r="W22" s="323"/>
      <c r="X22" s="323"/>
      <c r="Y22" s="323"/>
      <c r="Z22" s="323"/>
    </row>
    <row r="23" spans="1:26" ht="12.75" customHeight="1">
      <c r="A23" s="323"/>
      <c r="B23" s="336">
        <v>4</v>
      </c>
      <c r="C23" s="336">
        <v>1</v>
      </c>
      <c r="D23" s="336">
        <f t="shared" si="0"/>
        <v>4</v>
      </c>
      <c r="E23" s="336" t="str">
        <f t="shared" si="1"/>
        <v>41</v>
      </c>
      <c r="F23" s="337" t="s">
        <v>564</v>
      </c>
      <c r="G23" s="336" t="s">
        <v>149</v>
      </c>
      <c r="H23" s="338" t="s">
        <v>1489</v>
      </c>
      <c r="I23" s="323"/>
      <c r="J23" s="323"/>
      <c r="K23" s="323"/>
      <c r="L23" s="323"/>
      <c r="M23" s="323"/>
      <c r="N23" s="323"/>
      <c r="O23" s="323"/>
      <c r="P23" s="323"/>
      <c r="Q23" s="323"/>
      <c r="R23" s="323"/>
      <c r="S23" s="323"/>
      <c r="T23" s="323"/>
      <c r="U23" s="323"/>
      <c r="V23" s="323"/>
      <c r="W23" s="323"/>
      <c r="X23" s="323"/>
      <c r="Y23" s="323"/>
      <c r="Z23" s="323"/>
    </row>
    <row r="24" spans="1:26" ht="12.75" customHeight="1">
      <c r="A24" s="323"/>
      <c r="B24" s="336">
        <v>4</v>
      </c>
      <c r="C24" s="336">
        <v>2</v>
      </c>
      <c r="D24" s="336">
        <f t="shared" si="0"/>
        <v>8</v>
      </c>
      <c r="E24" s="336" t="str">
        <f t="shared" si="1"/>
        <v>42</v>
      </c>
      <c r="F24" s="337" t="s">
        <v>462</v>
      </c>
      <c r="G24" s="336" t="s">
        <v>99</v>
      </c>
      <c r="H24" s="338" t="s">
        <v>1486</v>
      </c>
      <c r="I24" s="323"/>
      <c r="J24" s="323"/>
      <c r="K24" s="323"/>
      <c r="L24" s="323"/>
      <c r="M24" s="323"/>
      <c r="N24" s="323"/>
      <c r="O24" s="323"/>
      <c r="P24" s="323"/>
      <c r="Q24" s="323"/>
      <c r="R24" s="323"/>
      <c r="S24" s="323"/>
      <c r="T24" s="323"/>
      <c r="U24" s="323"/>
      <c r="V24" s="323"/>
      <c r="W24" s="323"/>
      <c r="X24" s="323"/>
      <c r="Y24" s="323"/>
      <c r="Z24" s="323"/>
    </row>
    <row r="25" spans="1:26" ht="12.75" customHeight="1">
      <c r="A25" s="323"/>
      <c r="B25" s="336">
        <v>4</v>
      </c>
      <c r="C25" s="336">
        <v>3</v>
      </c>
      <c r="D25" s="336">
        <f t="shared" si="0"/>
        <v>12</v>
      </c>
      <c r="E25" s="336" t="str">
        <f t="shared" si="1"/>
        <v>43</v>
      </c>
      <c r="F25" s="337" t="s">
        <v>1477</v>
      </c>
      <c r="G25" s="336" t="s">
        <v>139</v>
      </c>
      <c r="H25" s="339" t="s">
        <v>1490</v>
      </c>
      <c r="I25" s="323"/>
      <c r="J25" s="323"/>
      <c r="K25" s="323"/>
      <c r="L25" s="323"/>
      <c r="M25" s="323"/>
      <c r="N25" s="323"/>
      <c r="O25" s="323"/>
      <c r="P25" s="323"/>
      <c r="Q25" s="323"/>
      <c r="R25" s="323"/>
      <c r="S25" s="323"/>
      <c r="T25" s="323"/>
      <c r="U25" s="323"/>
      <c r="V25" s="323"/>
      <c r="W25" s="323"/>
      <c r="X25" s="323"/>
      <c r="Y25" s="323"/>
      <c r="Z25" s="323"/>
    </row>
    <row r="26" spans="1:26" ht="12.75" customHeight="1">
      <c r="A26" s="323"/>
      <c r="B26" s="336">
        <v>4</v>
      </c>
      <c r="C26" s="336">
        <v>4</v>
      </c>
      <c r="D26" s="336">
        <f t="shared" si="0"/>
        <v>16</v>
      </c>
      <c r="E26" s="336" t="str">
        <f t="shared" si="1"/>
        <v>44</v>
      </c>
      <c r="F26" s="337" t="s">
        <v>1479</v>
      </c>
      <c r="G26" s="336" t="s">
        <v>1480</v>
      </c>
      <c r="H26" s="339" t="s">
        <v>1491</v>
      </c>
      <c r="I26" s="323"/>
      <c r="J26" s="323"/>
      <c r="K26" s="323"/>
      <c r="L26" s="323"/>
      <c r="M26" s="323"/>
      <c r="N26" s="323"/>
      <c r="O26" s="323"/>
      <c r="P26" s="323"/>
      <c r="Q26" s="323"/>
      <c r="R26" s="323"/>
      <c r="S26" s="323"/>
      <c r="T26" s="323"/>
      <c r="U26" s="323"/>
      <c r="V26" s="323"/>
      <c r="W26" s="323"/>
      <c r="X26" s="323"/>
      <c r="Y26" s="323"/>
      <c r="Z26" s="323"/>
    </row>
    <row r="27" spans="1:26" ht="12.75" customHeight="1">
      <c r="A27" s="323"/>
      <c r="B27" s="336">
        <v>4</v>
      </c>
      <c r="C27" s="336">
        <v>5</v>
      </c>
      <c r="D27" s="336">
        <f t="shared" si="0"/>
        <v>20</v>
      </c>
      <c r="E27" s="336" t="str">
        <f t="shared" si="1"/>
        <v>45</v>
      </c>
      <c r="F27" s="337" t="s">
        <v>1479</v>
      </c>
      <c r="G27" s="336" t="s">
        <v>1480</v>
      </c>
      <c r="H27" s="339" t="s">
        <v>1492</v>
      </c>
      <c r="I27" s="323"/>
      <c r="J27" s="323"/>
      <c r="K27" s="323"/>
      <c r="L27" s="323"/>
      <c r="M27" s="323"/>
      <c r="N27" s="323"/>
      <c r="O27" s="323"/>
      <c r="P27" s="323"/>
      <c r="Q27" s="323"/>
      <c r="R27" s="323"/>
      <c r="S27" s="323"/>
      <c r="T27" s="323"/>
      <c r="U27" s="323"/>
      <c r="V27" s="323"/>
      <c r="W27" s="323"/>
      <c r="X27" s="323"/>
      <c r="Y27" s="323"/>
      <c r="Z27" s="323"/>
    </row>
    <row r="28" spans="1:26" ht="12.75" customHeight="1">
      <c r="A28" s="323"/>
      <c r="B28" s="336">
        <v>5</v>
      </c>
      <c r="C28" s="336">
        <v>1</v>
      </c>
      <c r="D28" s="336">
        <f t="shared" si="0"/>
        <v>5</v>
      </c>
      <c r="E28" s="336" t="str">
        <f t="shared" si="1"/>
        <v>51</v>
      </c>
      <c r="F28" s="337" t="s">
        <v>462</v>
      </c>
      <c r="G28" s="336" t="s">
        <v>99</v>
      </c>
      <c r="H28" s="338" t="s">
        <v>1493</v>
      </c>
      <c r="I28" s="323"/>
      <c r="J28" s="323"/>
      <c r="K28" s="323"/>
      <c r="L28" s="323"/>
      <c r="M28" s="323"/>
      <c r="N28" s="323"/>
      <c r="O28" s="323"/>
      <c r="P28" s="323"/>
      <c r="Q28" s="323"/>
      <c r="R28" s="323"/>
      <c r="S28" s="323"/>
      <c r="T28" s="323"/>
      <c r="U28" s="323"/>
      <c r="V28" s="323"/>
      <c r="W28" s="323"/>
      <c r="X28" s="323"/>
      <c r="Y28" s="323"/>
      <c r="Z28" s="323"/>
    </row>
    <row r="29" spans="1:26" ht="12.75" customHeight="1">
      <c r="A29" s="323"/>
      <c r="B29" s="336">
        <v>5</v>
      </c>
      <c r="C29" s="336">
        <v>2</v>
      </c>
      <c r="D29" s="336">
        <f t="shared" si="0"/>
        <v>10</v>
      </c>
      <c r="E29" s="336" t="str">
        <f t="shared" si="1"/>
        <v>52</v>
      </c>
      <c r="F29" s="337" t="s">
        <v>462</v>
      </c>
      <c r="G29" s="336" t="s">
        <v>99</v>
      </c>
      <c r="H29" s="338" t="s">
        <v>1486</v>
      </c>
      <c r="I29" s="323"/>
      <c r="J29" s="323"/>
      <c r="K29" s="323"/>
      <c r="L29" s="323"/>
      <c r="M29" s="323"/>
      <c r="N29" s="323"/>
      <c r="O29" s="323"/>
      <c r="P29" s="323"/>
      <c r="Q29" s="323"/>
      <c r="R29" s="323"/>
      <c r="S29" s="323"/>
      <c r="T29" s="323"/>
      <c r="U29" s="323"/>
      <c r="V29" s="323"/>
      <c r="W29" s="323"/>
      <c r="X29" s="323"/>
      <c r="Y29" s="323"/>
      <c r="Z29" s="323"/>
    </row>
    <row r="30" spans="1:26" ht="12.75" customHeight="1">
      <c r="A30" s="323"/>
      <c r="B30" s="336">
        <v>5</v>
      </c>
      <c r="C30" s="336">
        <v>3</v>
      </c>
      <c r="D30" s="336">
        <f t="shared" si="0"/>
        <v>15</v>
      </c>
      <c r="E30" s="336" t="str">
        <f t="shared" si="1"/>
        <v>53</v>
      </c>
      <c r="F30" s="337" t="s">
        <v>1477</v>
      </c>
      <c r="G30" s="336" t="s">
        <v>139</v>
      </c>
      <c r="H30" s="339" t="s">
        <v>1494</v>
      </c>
      <c r="I30" s="323"/>
      <c r="J30" s="323"/>
      <c r="K30" s="323"/>
      <c r="L30" s="323"/>
      <c r="M30" s="323"/>
      <c r="N30" s="323"/>
      <c r="O30" s="323"/>
      <c r="P30" s="323"/>
      <c r="Q30" s="323"/>
      <c r="R30" s="323"/>
      <c r="S30" s="323"/>
      <c r="T30" s="323"/>
      <c r="U30" s="323"/>
      <c r="V30" s="323"/>
      <c r="W30" s="323"/>
      <c r="X30" s="323"/>
      <c r="Y30" s="323"/>
      <c r="Z30" s="323"/>
    </row>
    <row r="31" spans="1:26" ht="12.75" customHeight="1">
      <c r="A31" s="323"/>
      <c r="B31" s="336">
        <v>5</v>
      </c>
      <c r="C31" s="336">
        <v>4</v>
      </c>
      <c r="D31" s="336">
        <f t="shared" si="0"/>
        <v>20</v>
      </c>
      <c r="E31" s="336" t="str">
        <f t="shared" si="1"/>
        <v>54</v>
      </c>
      <c r="F31" s="337" t="s">
        <v>1479</v>
      </c>
      <c r="G31" s="336" t="s">
        <v>1480</v>
      </c>
      <c r="H31" s="339" t="s">
        <v>1495</v>
      </c>
      <c r="I31" s="323"/>
      <c r="J31" s="323"/>
      <c r="K31" s="323"/>
      <c r="L31" s="323"/>
      <c r="M31" s="323"/>
      <c r="N31" s="323"/>
      <c r="O31" s="323"/>
      <c r="P31" s="323"/>
      <c r="Q31" s="323"/>
      <c r="R31" s="323"/>
      <c r="S31" s="323"/>
      <c r="T31" s="323"/>
      <c r="U31" s="323"/>
      <c r="V31" s="323"/>
      <c r="W31" s="323"/>
      <c r="X31" s="323"/>
      <c r="Y31" s="323"/>
      <c r="Z31" s="323"/>
    </row>
    <row r="32" spans="1:26" ht="12.75" customHeight="1">
      <c r="A32" s="323"/>
      <c r="B32" s="336">
        <v>5</v>
      </c>
      <c r="C32" s="336">
        <v>5</v>
      </c>
      <c r="D32" s="336">
        <f t="shared" si="0"/>
        <v>25</v>
      </c>
      <c r="E32" s="336" t="str">
        <f t="shared" si="1"/>
        <v>55</v>
      </c>
      <c r="F32" s="337" t="s">
        <v>1479</v>
      </c>
      <c r="G32" s="336" t="s">
        <v>1480</v>
      </c>
      <c r="H32" s="339" t="s">
        <v>1496</v>
      </c>
      <c r="I32" s="323"/>
      <c r="J32" s="323"/>
      <c r="K32" s="323"/>
      <c r="L32" s="323"/>
      <c r="M32" s="323"/>
      <c r="N32" s="323"/>
      <c r="O32" s="323"/>
      <c r="P32" s="323"/>
      <c r="Q32" s="323"/>
      <c r="R32" s="323"/>
      <c r="S32" s="323"/>
      <c r="T32" s="323"/>
      <c r="U32" s="323"/>
      <c r="V32" s="323"/>
      <c r="W32" s="323"/>
      <c r="X32" s="323"/>
      <c r="Y32" s="323"/>
      <c r="Z32" s="323"/>
    </row>
    <row r="33" spans="1:26" ht="12.75" customHeight="1">
      <c r="A33" s="324"/>
      <c r="B33" s="322"/>
      <c r="C33" s="322"/>
      <c r="D33" s="322"/>
      <c r="E33" s="322"/>
      <c r="F33" s="323"/>
      <c r="G33" s="323"/>
      <c r="H33" s="323"/>
      <c r="I33" s="323"/>
      <c r="J33" s="323"/>
      <c r="K33" s="324"/>
      <c r="L33" s="324"/>
      <c r="M33" s="324"/>
      <c r="N33" s="324"/>
      <c r="O33" s="324"/>
      <c r="P33" s="324"/>
      <c r="Q33" s="324"/>
      <c r="R33" s="324"/>
      <c r="S33" s="324"/>
      <c r="T33" s="324"/>
      <c r="U33" s="324"/>
      <c r="V33" s="324"/>
      <c r="W33" s="324"/>
      <c r="X33" s="324"/>
      <c r="Y33" s="324"/>
      <c r="Z33" s="324"/>
    </row>
    <row r="34" spans="1:26" ht="12.75" customHeight="1">
      <c r="A34" s="324"/>
      <c r="B34" s="322"/>
      <c r="C34" s="322"/>
      <c r="D34" s="322"/>
      <c r="E34" s="322"/>
      <c r="F34" s="323"/>
      <c r="G34" s="323"/>
      <c r="H34" s="323"/>
      <c r="I34" s="323"/>
      <c r="J34" s="323"/>
      <c r="K34" s="324"/>
      <c r="L34" s="324"/>
      <c r="M34" s="324"/>
      <c r="N34" s="324"/>
      <c r="O34" s="324"/>
      <c r="P34" s="324"/>
      <c r="Q34" s="324"/>
      <c r="R34" s="324"/>
      <c r="S34" s="324"/>
      <c r="T34" s="324"/>
      <c r="U34" s="324"/>
      <c r="V34" s="324"/>
      <c r="W34" s="324"/>
      <c r="X34" s="324"/>
      <c r="Y34" s="324"/>
      <c r="Z34" s="324"/>
    </row>
    <row r="35" spans="1:26" ht="12.75" customHeight="1">
      <c r="A35" s="324"/>
      <c r="B35" s="322"/>
      <c r="C35" s="322"/>
      <c r="D35" s="322"/>
      <c r="E35" s="322"/>
      <c r="F35" s="323"/>
      <c r="G35" s="323"/>
      <c r="H35" s="323"/>
      <c r="I35" s="323"/>
      <c r="J35" s="323"/>
      <c r="K35" s="324"/>
      <c r="L35" s="324"/>
      <c r="M35" s="324"/>
      <c r="N35" s="324"/>
      <c r="O35" s="324"/>
      <c r="P35" s="324"/>
      <c r="Q35" s="324"/>
      <c r="R35" s="324"/>
      <c r="S35" s="324"/>
      <c r="T35" s="324"/>
      <c r="U35" s="324"/>
      <c r="V35" s="324"/>
      <c r="W35" s="324"/>
      <c r="X35" s="324"/>
      <c r="Y35" s="324"/>
      <c r="Z35" s="324"/>
    </row>
    <row r="36" spans="1:26" ht="12.75" customHeight="1">
      <c r="A36" s="324"/>
      <c r="B36" s="322"/>
      <c r="C36" s="322"/>
      <c r="D36" s="322"/>
      <c r="E36" s="322"/>
      <c r="F36" s="323"/>
      <c r="G36" s="323"/>
      <c r="H36" s="323"/>
      <c r="I36" s="323"/>
      <c r="J36" s="323"/>
      <c r="K36" s="324"/>
      <c r="L36" s="324"/>
      <c r="M36" s="324"/>
      <c r="N36" s="324"/>
      <c r="O36" s="324"/>
      <c r="P36" s="324"/>
      <c r="Q36" s="324"/>
      <c r="R36" s="324"/>
      <c r="S36" s="324"/>
      <c r="T36" s="324"/>
      <c r="U36" s="324"/>
      <c r="V36" s="324"/>
      <c r="W36" s="324"/>
      <c r="X36" s="324"/>
      <c r="Y36" s="324"/>
      <c r="Z36" s="324"/>
    </row>
    <row r="37" spans="1:26" ht="12.75" customHeight="1">
      <c r="A37" s="324"/>
      <c r="B37" s="322"/>
      <c r="C37" s="322"/>
      <c r="D37" s="322"/>
      <c r="E37" s="322"/>
      <c r="F37" s="323"/>
      <c r="G37" s="323"/>
      <c r="H37" s="323"/>
      <c r="I37" s="323"/>
      <c r="J37" s="323"/>
      <c r="K37" s="324"/>
      <c r="L37" s="324"/>
      <c r="M37" s="324"/>
      <c r="N37" s="324"/>
      <c r="O37" s="324"/>
      <c r="P37" s="324"/>
      <c r="Q37" s="324"/>
      <c r="R37" s="324"/>
      <c r="S37" s="324"/>
      <c r="T37" s="324"/>
      <c r="U37" s="324"/>
      <c r="V37" s="324"/>
      <c r="W37" s="324"/>
      <c r="X37" s="324"/>
      <c r="Y37" s="324"/>
      <c r="Z37" s="324"/>
    </row>
    <row r="38" spans="1:26" ht="12.75" customHeight="1">
      <c r="A38" s="324"/>
      <c r="B38" s="322"/>
      <c r="C38" s="322"/>
      <c r="D38" s="322"/>
      <c r="E38" s="322"/>
      <c r="F38" s="323"/>
      <c r="G38" s="323"/>
      <c r="H38" s="323"/>
      <c r="I38" s="323"/>
      <c r="J38" s="323"/>
      <c r="K38" s="324"/>
      <c r="L38" s="324"/>
      <c r="M38" s="324"/>
      <c r="N38" s="324"/>
      <c r="O38" s="324"/>
      <c r="P38" s="324"/>
      <c r="Q38" s="324"/>
      <c r="R38" s="324"/>
      <c r="S38" s="324"/>
      <c r="T38" s="324"/>
      <c r="U38" s="324"/>
      <c r="V38" s="324"/>
      <c r="W38" s="324"/>
      <c r="X38" s="324"/>
      <c r="Y38" s="324"/>
      <c r="Z38" s="324"/>
    </row>
    <row r="39" spans="1:26" ht="12.75" customHeight="1">
      <c r="A39" s="324"/>
      <c r="B39" s="322"/>
      <c r="C39" s="322"/>
      <c r="D39" s="322"/>
      <c r="E39" s="322"/>
      <c r="F39" s="323"/>
      <c r="G39" s="323"/>
      <c r="H39" s="323"/>
      <c r="I39" s="323"/>
      <c r="J39" s="323"/>
      <c r="K39" s="324"/>
      <c r="L39" s="324"/>
      <c r="M39" s="324"/>
      <c r="N39" s="324"/>
      <c r="O39" s="324"/>
      <c r="P39" s="324"/>
      <c r="Q39" s="324"/>
      <c r="R39" s="324"/>
      <c r="S39" s="324"/>
      <c r="T39" s="324"/>
      <c r="U39" s="324"/>
      <c r="V39" s="324"/>
      <c r="W39" s="324"/>
      <c r="X39" s="324"/>
      <c r="Y39" s="324"/>
      <c r="Z39" s="324"/>
    </row>
    <row r="40" spans="1:26" ht="12.75" customHeight="1">
      <c r="A40" s="324"/>
      <c r="B40" s="322"/>
      <c r="C40" s="322"/>
      <c r="D40" s="322"/>
      <c r="E40" s="322"/>
      <c r="F40" s="323"/>
      <c r="G40" s="323"/>
      <c r="H40" s="323"/>
      <c r="I40" s="323"/>
      <c r="J40" s="323"/>
      <c r="K40" s="324"/>
      <c r="L40" s="324"/>
      <c r="M40" s="324"/>
      <c r="N40" s="324"/>
      <c r="O40" s="324"/>
      <c r="P40" s="324"/>
      <c r="Q40" s="324"/>
      <c r="R40" s="324"/>
      <c r="S40" s="324"/>
      <c r="T40" s="324"/>
      <c r="U40" s="324"/>
      <c r="V40" s="324"/>
      <c r="W40" s="324"/>
      <c r="X40" s="324"/>
      <c r="Y40" s="324"/>
      <c r="Z40" s="324"/>
    </row>
    <row r="41" spans="1:26" ht="12.75" customHeight="1">
      <c r="A41" s="324"/>
      <c r="B41" s="322"/>
      <c r="C41" s="322"/>
      <c r="D41" s="322"/>
      <c r="E41" s="322"/>
      <c r="F41" s="323"/>
      <c r="G41" s="323"/>
      <c r="H41" s="323"/>
      <c r="I41" s="323"/>
      <c r="J41" s="323"/>
      <c r="K41" s="324"/>
      <c r="L41" s="324"/>
      <c r="M41" s="324"/>
      <c r="N41" s="324"/>
      <c r="O41" s="324"/>
      <c r="P41" s="324"/>
      <c r="Q41" s="324"/>
      <c r="R41" s="324"/>
      <c r="S41" s="324"/>
      <c r="T41" s="324"/>
      <c r="U41" s="324"/>
      <c r="V41" s="324"/>
      <c r="W41" s="324"/>
      <c r="X41" s="324"/>
      <c r="Y41" s="324"/>
      <c r="Z41" s="324"/>
    </row>
    <row r="42" spans="1:26" ht="12.75" customHeight="1">
      <c r="A42" s="324"/>
      <c r="B42" s="322"/>
      <c r="C42" s="322"/>
      <c r="D42" s="322"/>
      <c r="E42" s="322"/>
      <c r="F42" s="323"/>
      <c r="G42" s="323"/>
      <c r="H42" s="323"/>
      <c r="I42" s="323"/>
      <c r="J42" s="323"/>
      <c r="K42" s="324"/>
      <c r="L42" s="324"/>
      <c r="M42" s="324"/>
      <c r="N42" s="324"/>
      <c r="O42" s="324"/>
      <c r="P42" s="324"/>
      <c r="Q42" s="324"/>
      <c r="R42" s="324"/>
      <c r="S42" s="324"/>
      <c r="T42" s="324"/>
      <c r="U42" s="324"/>
      <c r="V42" s="324"/>
      <c r="W42" s="324"/>
      <c r="X42" s="324"/>
      <c r="Y42" s="324"/>
      <c r="Z42" s="324"/>
    </row>
    <row r="43" spans="1:26" ht="12.75" customHeight="1">
      <c r="A43" s="324"/>
      <c r="B43" s="322"/>
      <c r="C43" s="322"/>
      <c r="D43" s="322"/>
      <c r="E43" s="322"/>
      <c r="F43" s="323"/>
      <c r="G43" s="323"/>
      <c r="H43" s="323"/>
      <c r="I43" s="323"/>
      <c r="J43" s="323"/>
      <c r="K43" s="324"/>
      <c r="L43" s="324"/>
      <c r="M43" s="324"/>
      <c r="N43" s="324"/>
      <c r="O43" s="324"/>
      <c r="P43" s="324"/>
      <c r="Q43" s="324"/>
      <c r="R43" s="324"/>
      <c r="S43" s="324"/>
      <c r="T43" s="324"/>
      <c r="U43" s="324"/>
      <c r="V43" s="324"/>
      <c r="W43" s="324"/>
      <c r="X43" s="324"/>
      <c r="Y43" s="324"/>
      <c r="Z43" s="324"/>
    </row>
    <row r="44" spans="1:26" ht="12.75" customHeight="1">
      <c r="A44" s="324"/>
      <c r="B44" s="322"/>
      <c r="C44" s="322"/>
      <c r="D44" s="322"/>
      <c r="E44" s="322"/>
      <c r="F44" s="323"/>
      <c r="G44" s="323"/>
      <c r="H44" s="323"/>
      <c r="I44" s="323"/>
      <c r="J44" s="323"/>
      <c r="K44" s="324"/>
      <c r="L44" s="324"/>
      <c r="M44" s="324"/>
      <c r="N44" s="324"/>
      <c r="O44" s="324"/>
      <c r="P44" s="324"/>
      <c r="Q44" s="324"/>
      <c r="R44" s="324"/>
      <c r="S44" s="324"/>
      <c r="T44" s="324"/>
      <c r="U44" s="324"/>
      <c r="V44" s="324"/>
      <c r="W44" s="324"/>
      <c r="X44" s="324"/>
      <c r="Y44" s="324"/>
      <c r="Z44" s="324"/>
    </row>
    <row r="45" spans="1:26" ht="12.75" customHeight="1">
      <c r="A45" s="324"/>
      <c r="B45" s="322"/>
      <c r="C45" s="322"/>
      <c r="D45" s="322"/>
      <c r="E45" s="322"/>
      <c r="F45" s="323"/>
      <c r="G45" s="323"/>
      <c r="H45" s="323"/>
      <c r="I45" s="323"/>
      <c r="J45" s="323"/>
      <c r="K45" s="324"/>
      <c r="L45" s="324"/>
      <c r="M45" s="324"/>
      <c r="N45" s="324"/>
      <c r="O45" s="324"/>
      <c r="P45" s="324"/>
      <c r="Q45" s="324"/>
      <c r="R45" s="324"/>
      <c r="S45" s="324"/>
      <c r="T45" s="324"/>
      <c r="U45" s="324"/>
      <c r="V45" s="324"/>
      <c r="W45" s="324"/>
      <c r="X45" s="324"/>
      <c r="Y45" s="324"/>
      <c r="Z45" s="324"/>
    </row>
    <row r="46" spans="1:26" ht="12.75" customHeight="1">
      <c r="A46" s="324"/>
      <c r="B46" s="322"/>
      <c r="C46" s="322"/>
      <c r="D46" s="322"/>
      <c r="E46" s="322"/>
      <c r="F46" s="323"/>
      <c r="G46" s="323"/>
      <c r="H46" s="323"/>
      <c r="I46" s="323"/>
      <c r="J46" s="323"/>
      <c r="K46" s="324"/>
      <c r="L46" s="324"/>
      <c r="M46" s="324"/>
      <c r="N46" s="324"/>
      <c r="O46" s="324"/>
      <c r="P46" s="324"/>
      <c r="Q46" s="324"/>
      <c r="R46" s="324"/>
      <c r="S46" s="324"/>
      <c r="T46" s="324"/>
      <c r="U46" s="324"/>
      <c r="V46" s="324"/>
      <c r="W46" s="324"/>
      <c r="X46" s="324"/>
      <c r="Y46" s="324"/>
      <c r="Z46" s="324"/>
    </row>
    <row r="47" spans="1:26" ht="12.75" customHeight="1">
      <c r="A47" s="324"/>
      <c r="B47" s="322"/>
      <c r="C47" s="322"/>
      <c r="D47" s="322"/>
      <c r="E47" s="322"/>
      <c r="F47" s="323"/>
      <c r="G47" s="323"/>
      <c r="H47" s="323"/>
      <c r="I47" s="323"/>
      <c r="J47" s="323"/>
      <c r="K47" s="324"/>
      <c r="L47" s="324"/>
      <c r="M47" s="324"/>
      <c r="N47" s="324"/>
      <c r="O47" s="324"/>
      <c r="P47" s="324"/>
      <c r="Q47" s="324"/>
      <c r="R47" s="324"/>
      <c r="S47" s="324"/>
      <c r="T47" s="324"/>
      <c r="U47" s="324"/>
      <c r="V47" s="324"/>
      <c r="W47" s="324"/>
      <c r="X47" s="324"/>
      <c r="Y47" s="324"/>
      <c r="Z47" s="324"/>
    </row>
    <row r="48" spans="1:26" ht="12.75" customHeight="1">
      <c r="A48" s="324"/>
      <c r="B48" s="322"/>
      <c r="C48" s="322"/>
      <c r="D48" s="322"/>
      <c r="E48" s="322"/>
      <c r="F48" s="323"/>
      <c r="G48" s="323"/>
      <c r="H48" s="323"/>
      <c r="I48" s="323"/>
      <c r="J48" s="323"/>
      <c r="K48" s="324"/>
      <c r="L48" s="324"/>
      <c r="M48" s="324"/>
      <c r="N48" s="324"/>
      <c r="O48" s="324"/>
      <c r="P48" s="324"/>
      <c r="Q48" s="324"/>
      <c r="R48" s="324"/>
      <c r="S48" s="324"/>
      <c r="T48" s="324"/>
      <c r="U48" s="324"/>
      <c r="V48" s="324"/>
      <c r="W48" s="324"/>
      <c r="X48" s="324"/>
      <c r="Y48" s="324"/>
      <c r="Z48" s="324"/>
    </row>
    <row r="49" spans="1:26" ht="12.75" customHeight="1">
      <c r="A49" s="324"/>
      <c r="B49" s="322"/>
      <c r="C49" s="322"/>
      <c r="D49" s="322"/>
      <c r="E49" s="322"/>
      <c r="F49" s="323"/>
      <c r="G49" s="323"/>
      <c r="H49" s="323"/>
      <c r="I49" s="323"/>
      <c r="J49" s="323"/>
      <c r="K49" s="324"/>
      <c r="L49" s="324"/>
      <c r="M49" s="324"/>
      <c r="N49" s="324"/>
      <c r="O49" s="324"/>
      <c r="P49" s="324"/>
      <c r="Q49" s="324"/>
      <c r="R49" s="324"/>
      <c r="S49" s="324"/>
      <c r="T49" s="324"/>
      <c r="U49" s="324"/>
      <c r="V49" s="324"/>
      <c r="W49" s="324"/>
      <c r="X49" s="324"/>
      <c r="Y49" s="324"/>
      <c r="Z49" s="324"/>
    </row>
    <row r="50" spans="1:26" ht="12.75" customHeight="1">
      <c r="A50" s="324"/>
      <c r="B50" s="322"/>
      <c r="C50" s="322"/>
      <c r="D50" s="322"/>
      <c r="E50" s="322"/>
      <c r="F50" s="323"/>
      <c r="G50" s="323"/>
      <c r="H50" s="323"/>
      <c r="I50" s="323"/>
      <c r="J50" s="323"/>
      <c r="K50" s="324"/>
      <c r="L50" s="324"/>
      <c r="M50" s="324"/>
      <c r="N50" s="324"/>
      <c r="O50" s="324"/>
      <c r="P50" s="324"/>
      <c r="Q50" s="324"/>
      <c r="R50" s="324"/>
      <c r="S50" s="324"/>
      <c r="T50" s="324"/>
      <c r="U50" s="324"/>
      <c r="V50" s="324"/>
      <c r="W50" s="324"/>
      <c r="X50" s="324"/>
      <c r="Y50" s="324"/>
      <c r="Z50" s="324"/>
    </row>
    <row r="51" spans="1:26" ht="12.75" customHeight="1">
      <c r="A51" s="324"/>
      <c r="B51" s="322"/>
      <c r="C51" s="322"/>
      <c r="D51" s="322"/>
      <c r="E51" s="322"/>
      <c r="F51" s="323"/>
      <c r="G51" s="323"/>
      <c r="H51" s="323"/>
      <c r="I51" s="323"/>
      <c r="J51" s="323"/>
      <c r="K51" s="324"/>
      <c r="L51" s="324"/>
      <c r="M51" s="324"/>
      <c r="N51" s="324"/>
      <c r="O51" s="324"/>
      <c r="P51" s="324"/>
      <c r="Q51" s="324"/>
      <c r="R51" s="324"/>
      <c r="S51" s="324"/>
      <c r="T51" s="324"/>
      <c r="U51" s="324"/>
      <c r="V51" s="324"/>
      <c r="W51" s="324"/>
      <c r="X51" s="324"/>
      <c r="Y51" s="324"/>
      <c r="Z51" s="324"/>
    </row>
    <row r="52" spans="1:26" ht="12.75" customHeight="1">
      <c r="A52" s="324"/>
      <c r="B52" s="322"/>
      <c r="C52" s="322"/>
      <c r="D52" s="322"/>
      <c r="E52" s="322"/>
      <c r="F52" s="323"/>
      <c r="G52" s="323"/>
      <c r="H52" s="323"/>
      <c r="I52" s="323"/>
      <c r="J52" s="323"/>
      <c r="K52" s="324"/>
      <c r="L52" s="324"/>
      <c r="M52" s="324"/>
      <c r="N52" s="324"/>
      <c r="O52" s="324"/>
      <c r="P52" s="324"/>
      <c r="Q52" s="324"/>
      <c r="R52" s="324"/>
      <c r="S52" s="324"/>
      <c r="T52" s="324"/>
      <c r="U52" s="324"/>
      <c r="V52" s="324"/>
      <c r="W52" s="324"/>
      <c r="X52" s="324"/>
      <c r="Y52" s="324"/>
      <c r="Z52" s="324"/>
    </row>
    <row r="53" spans="1:26" ht="12.75" customHeight="1">
      <c r="A53" s="324"/>
      <c r="B53" s="322"/>
      <c r="C53" s="322"/>
      <c r="D53" s="322"/>
      <c r="E53" s="322"/>
      <c r="F53" s="323"/>
      <c r="G53" s="323"/>
      <c r="H53" s="323"/>
      <c r="I53" s="323"/>
      <c r="J53" s="323"/>
      <c r="K53" s="324"/>
      <c r="L53" s="324"/>
      <c r="M53" s="324"/>
      <c r="N53" s="324"/>
      <c r="O53" s="324"/>
      <c r="P53" s="324"/>
      <c r="Q53" s="324"/>
      <c r="R53" s="324"/>
      <c r="S53" s="324"/>
      <c r="T53" s="324"/>
      <c r="U53" s="324"/>
      <c r="V53" s="324"/>
      <c r="W53" s="324"/>
      <c r="X53" s="324"/>
      <c r="Y53" s="324"/>
      <c r="Z53" s="324"/>
    </row>
    <row r="54" spans="1:26" ht="12.75" customHeight="1">
      <c r="A54" s="324"/>
      <c r="B54" s="322"/>
      <c r="C54" s="322"/>
      <c r="D54" s="322"/>
      <c r="E54" s="322"/>
      <c r="F54" s="323"/>
      <c r="G54" s="323"/>
      <c r="H54" s="323"/>
      <c r="I54" s="323"/>
      <c r="J54" s="323"/>
      <c r="K54" s="324"/>
      <c r="L54" s="324"/>
      <c r="M54" s="324"/>
      <c r="N54" s="324"/>
      <c r="O54" s="324"/>
      <c r="P54" s="324"/>
      <c r="Q54" s="324"/>
      <c r="R54" s="324"/>
      <c r="S54" s="324"/>
      <c r="T54" s="324"/>
      <c r="U54" s="324"/>
      <c r="V54" s="324"/>
      <c r="W54" s="324"/>
      <c r="X54" s="324"/>
      <c r="Y54" s="324"/>
      <c r="Z54" s="324"/>
    </row>
    <row r="55" spans="1:26" ht="12.75" customHeight="1">
      <c r="A55" s="324"/>
      <c r="B55" s="322"/>
      <c r="C55" s="322"/>
      <c r="D55" s="322"/>
      <c r="E55" s="322"/>
      <c r="F55" s="323"/>
      <c r="G55" s="323"/>
      <c r="H55" s="323"/>
      <c r="I55" s="323"/>
      <c r="J55" s="323"/>
      <c r="K55" s="324"/>
      <c r="L55" s="324"/>
      <c r="M55" s="324"/>
      <c r="N55" s="324"/>
      <c r="O55" s="324"/>
      <c r="P55" s="324"/>
      <c r="Q55" s="324"/>
      <c r="R55" s="324"/>
      <c r="S55" s="324"/>
      <c r="T55" s="324"/>
      <c r="U55" s="324"/>
      <c r="V55" s="324"/>
      <c r="W55" s="324"/>
      <c r="X55" s="324"/>
      <c r="Y55" s="324"/>
      <c r="Z55" s="324"/>
    </row>
    <row r="56" spans="1:26" ht="12.75" customHeight="1">
      <c r="A56" s="324"/>
      <c r="B56" s="322"/>
      <c r="C56" s="322"/>
      <c r="D56" s="322"/>
      <c r="E56" s="322"/>
      <c r="F56" s="323"/>
      <c r="G56" s="323"/>
      <c r="H56" s="323"/>
      <c r="I56" s="323"/>
      <c r="J56" s="323"/>
      <c r="K56" s="324"/>
      <c r="L56" s="324"/>
      <c r="M56" s="324"/>
      <c r="N56" s="324"/>
      <c r="O56" s="324"/>
      <c r="P56" s="324"/>
      <c r="Q56" s="324"/>
      <c r="R56" s="324"/>
      <c r="S56" s="324"/>
      <c r="T56" s="324"/>
      <c r="U56" s="324"/>
      <c r="V56" s="324"/>
      <c r="W56" s="324"/>
      <c r="X56" s="324"/>
      <c r="Y56" s="324"/>
      <c r="Z56" s="324"/>
    </row>
    <row r="57" spans="1:26" ht="12.75" customHeight="1">
      <c r="A57" s="324"/>
      <c r="B57" s="322"/>
      <c r="C57" s="322"/>
      <c r="D57" s="322"/>
      <c r="E57" s="322"/>
      <c r="F57" s="323"/>
      <c r="G57" s="323"/>
      <c r="H57" s="323"/>
      <c r="I57" s="323"/>
      <c r="J57" s="323"/>
      <c r="K57" s="324"/>
      <c r="L57" s="324"/>
      <c r="M57" s="324"/>
      <c r="N57" s="324"/>
      <c r="O57" s="324"/>
      <c r="P57" s="324"/>
      <c r="Q57" s="324"/>
      <c r="R57" s="324"/>
      <c r="S57" s="324"/>
      <c r="T57" s="324"/>
      <c r="U57" s="324"/>
      <c r="V57" s="324"/>
      <c r="W57" s="324"/>
      <c r="X57" s="324"/>
      <c r="Y57" s="324"/>
      <c r="Z57" s="324"/>
    </row>
    <row r="58" spans="1:26" ht="12.75" customHeight="1">
      <c r="A58" s="324"/>
      <c r="B58" s="322"/>
      <c r="C58" s="322"/>
      <c r="D58" s="322"/>
      <c r="E58" s="322"/>
      <c r="F58" s="323"/>
      <c r="G58" s="323"/>
      <c r="H58" s="323"/>
      <c r="I58" s="323"/>
      <c r="J58" s="323"/>
      <c r="K58" s="324"/>
      <c r="L58" s="324"/>
      <c r="M58" s="324"/>
      <c r="N58" s="324"/>
      <c r="O58" s="324"/>
      <c r="P58" s="324"/>
      <c r="Q58" s="324"/>
      <c r="R58" s="324"/>
      <c r="S58" s="324"/>
      <c r="T58" s="324"/>
      <c r="U58" s="324"/>
      <c r="V58" s="324"/>
      <c r="W58" s="324"/>
      <c r="X58" s="324"/>
      <c r="Y58" s="324"/>
      <c r="Z58" s="324"/>
    </row>
    <row r="59" spans="1:26" ht="12.75" customHeight="1">
      <c r="A59" s="324"/>
      <c r="B59" s="322"/>
      <c r="C59" s="322"/>
      <c r="D59" s="322"/>
      <c r="E59" s="322"/>
      <c r="F59" s="323"/>
      <c r="G59" s="323"/>
      <c r="H59" s="323"/>
      <c r="I59" s="323"/>
      <c r="J59" s="323"/>
      <c r="K59" s="324"/>
      <c r="L59" s="324"/>
      <c r="M59" s="324"/>
      <c r="N59" s="324"/>
      <c r="O59" s="324"/>
      <c r="P59" s="324"/>
      <c r="Q59" s="324"/>
      <c r="R59" s="324"/>
      <c r="S59" s="324"/>
      <c r="T59" s="324"/>
      <c r="U59" s="324"/>
      <c r="V59" s="324"/>
      <c r="W59" s="324"/>
      <c r="X59" s="324"/>
      <c r="Y59" s="324"/>
      <c r="Z59" s="324"/>
    </row>
    <row r="60" spans="1:26" ht="12.75" customHeight="1">
      <c r="A60" s="324"/>
      <c r="B60" s="322"/>
      <c r="C60" s="322"/>
      <c r="D60" s="322"/>
      <c r="E60" s="322"/>
      <c r="F60" s="323"/>
      <c r="G60" s="323"/>
      <c r="H60" s="323"/>
      <c r="I60" s="323"/>
      <c r="J60" s="323"/>
      <c r="K60" s="324"/>
      <c r="L60" s="324"/>
      <c r="M60" s="324"/>
      <c r="N60" s="324"/>
      <c r="O60" s="324"/>
      <c r="P60" s="324"/>
      <c r="Q60" s="324"/>
      <c r="R60" s="324"/>
      <c r="S60" s="324"/>
      <c r="T60" s="324"/>
      <c r="U60" s="324"/>
      <c r="V60" s="324"/>
      <c r="W60" s="324"/>
      <c r="X60" s="324"/>
      <c r="Y60" s="324"/>
      <c r="Z60" s="324"/>
    </row>
    <row r="61" spans="1:26" ht="12.75" customHeight="1">
      <c r="A61" s="324"/>
      <c r="B61" s="322"/>
      <c r="C61" s="322"/>
      <c r="D61" s="322"/>
      <c r="E61" s="322"/>
      <c r="F61" s="323"/>
      <c r="G61" s="323"/>
      <c r="H61" s="323"/>
      <c r="I61" s="323"/>
      <c r="J61" s="323"/>
      <c r="K61" s="324"/>
      <c r="L61" s="324"/>
      <c r="M61" s="324"/>
      <c r="N61" s="324"/>
      <c r="O61" s="324"/>
      <c r="P61" s="324"/>
      <c r="Q61" s="324"/>
      <c r="R61" s="324"/>
      <c r="S61" s="324"/>
      <c r="T61" s="324"/>
      <c r="U61" s="324"/>
      <c r="V61" s="324"/>
      <c r="W61" s="324"/>
      <c r="X61" s="324"/>
      <c r="Y61" s="324"/>
      <c r="Z61" s="324"/>
    </row>
    <row r="62" spans="1:26" ht="12.75" customHeight="1">
      <c r="A62" s="324"/>
      <c r="B62" s="322"/>
      <c r="C62" s="322"/>
      <c r="D62" s="322"/>
      <c r="E62" s="322"/>
      <c r="F62" s="323"/>
      <c r="G62" s="323"/>
      <c r="H62" s="323"/>
      <c r="I62" s="323"/>
      <c r="J62" s="323"/>
      <c r="K62" s="324"/>
      <c r="L62" s="324"/>
      <c r="M62" s="324"/>
      <c r="N62" s="324"/>
      <c r="O62" s="324"/>
      <c r="P62" s="324"/>
      <c r="Q62" s="324"/>
      <c r="R62" s="324"/>
      <c r="S62" s="324"/>
      <c r="T62" s="324"/>
      <c r="U62" s="324"/>
      <c r="V62" s="324"/>
      <c r="W62" s="324"/>
      <c r="X62" s="324"/>
      <c r="Y62" s="324"/>
      <c r="Z62" s="324"/>
    </row>
    <row r="63" spans="1:26" ht="12.75" customHeight="1">
      <c r="A63" s="324"/>
      <c r="B63" s="322"/>
      <c r="C63" s="322"/>
      <c r="D63" s="322"/>
      <c r="E63" s="322"/>
      <c r="F63" s="323"/>
      <c r="G63" s="323"/>
      <c r="H63" s="323"/>
      <c r="I63" s="323"/>
      <c r="J63" s="323"/>
      <c r="K63" s="324"/>
      <c r="L63" s="324"/>
      <c r="M63" s="324"/>
      <c r="N63" s="324"/>
      <c r="O63" s="324"/>
      <c r="P63" s="324"/>
      <c r="Q63" s="324"/>
      <c r="R63" s="324"/>
      <c r="S63" s="324"/>
      <c r="T63" s="324"/>
      <c r="U63" s="324"/>
      <c r="V63" s="324"/>
      <c r="W63" s="324"/>
      <c r="X63" s="324"/>
      <c r="Y63" s="324"/>
      <c r="Z63" s="324"/>
    </row>
    <row r="64" spans="1:26" ht="12.75" customHeight="1">
      <c r="A64" s="324"/>
      <c r="B64" s="322"/>
      <c r="C64" s="322"/>
      <c r="D64" s="322"/>
      <c r="E64" s="322"/>
      <c r="F64" s="323"/>
      <c r="G64" s="323"/>
      <c r="H64" s="323"/>
      <c r="I64" s="323"/>
      <c r="J64" s="323"/>
      <c r="K64" s="324"/>
      <c r="L64" s="324"/>
      <c r="M64" s="324"/>
      <c r="N64" s="324"/>
      <c r="O64" s="324"/>
      <c r="P64" s="324"/>
      <c r="Q64" s="324"/>
      <c r="R64" s="324"/>
      <c r="S64" s="324"/>
      <c r="T64" s="324"/>
      <c r="U64" s="324"/>
      <c r="V64" s="324"/>
      <c r="W64" s="324"/>
      <c r="X64" s="324"/>
      <c r="Y64" s="324"/>
      <c r="Z64" s="324"/>
    </row>
    <row r="65" spans="1:26" ht="12.75" customHeight="1">
      <c r="A65" s="324"/>
      <c r="B65" s="322"/>
      <c r="C65" s="322"/>
      <c r="D65" s="322"/>
      <c r="E65" s="322"/>
      <c r="F65" s="323"/>
      <c r="G65" s="323"/>
      <c r="H65" s="323"/>
      <c r="I65" s="323"/>
      <c r="J65" s="323"/>
      <c r="K65" s="324"/>
      <c r="L65" s="324"/>
      <c r="M65" s="324"/>
      <c r="N65" s="324"/>
      <c r="O65" s="324"/>
      <c r="P65" s="324"/>
      <c r="Q65" s="324"/>
      <c r="R65" s="324"/>
      <c r="S65" s="324"/>
      <c r="T65" s="324"/>
      <c r="U65" s="324"/>
      <c r="V65" s="324"/>
      <c r="W65" s="324"/>
      <c r="X65" s="324"/>
      <c r="Y65" s="324"/>
      <c r="Z65" s="324"/>
    </row>
    <row r="66" spans="1:26" ht="12.75" customHeight="1">
      <c r="A66" s="324"/>
      <c r="B66" s="322"/>
      <c r="C66" s="322"/>
      <c r="D66" s="322"/>
      <c r="E66" s="322"/>
      <c r="F66" s="323"/>
      <c r="G66" s="323"/>
      <c r="H66" s="323"/>
      <c r="I66" s="323"/>
      <c r="J66" s="323"/>
      <c r="K66" s="324"/>
      <c r="L66" s="324"/>
      <c r="M66" s="324"/>
      <c r="N66" s="324"/>
      <c r="O66" s="324"/>
      <c r="P66" s="324"/>
      <c r="Q66" s="324"/>
      <c r="R66" s="324"/>
      <c r="S66" s="324"/>
      <c r="T66" s="324"/>
      <c r="U66" s="324"/>
      <c r="V66" s="324"/>
      <c r="W66" s="324"/>
      <c r="X66" s="324"/>
      <c r="Y66" s="324"/>
      <c r="Z66" s="324"/>
    </row>
    <row r="67" spans="1:26" ht="12.75" customHeight="1">
      <c r="A67" s="324"/>
      <c r="B67" s="322"/>
      <c r="C67" s="322"/>
      <c r="D67" s="322"/>
      <c r="E67" s="322"/>
      <c r="F67" s="323"/>
      <c r="G67" s="323"/>
      <c r="H67" s="323"/>
      <c r="I67" s="323"/>
      <c r="J67" s="323"/>
      <c r="K67" s="324"/>
      <c r="L67" s="324"/>
      <c r="M67" s="324"/>
      <c r="N67" s="324"/>
      <c r="O67" s="324"/>
      <c r="P67" s="324"/>
      <c r="Q67" s="324"/>
      <c r="R67" s="324"/>
      <c r="S67" s="324"/>
      <c r="T67" s="324"/>
      <c r="U67" s="324"/>
      <c r="V67" s="324"/>
      <c r="W67" s="324"/>
      <c r="X67" s="324"/>
      <c r="Y67" s="324"/>
      <c r="Z67" s="324"/>
    </row>
    <row r="68" spans="1:26" ht="12.75" customHeight="1">
      <c r="A68" s="324"/>
      <c r="B68" s="322"/>
      <c r="C68" s="322"/>
      <c r="D68" s="322"/>
      <c r="E68" s="322"/>
      <c r="F68" s="323"/>
      <c r="G68" s="323"/>
      <c r="H68" s="323"/>
      <c r="I68" s="323"/>
      <c r="J68" s="323"/>
      <c r="K68" s="324"/>
      <c r="L68" s="324"/>
      <c r="M68" s="324"/>
      <c r="N68" s="324"/>
      <c r="O68" s="324"/>
      <c r="P68" s="324"/>
      <c r="Q68" s="324"/>
      <c r="R68" s="324"/>
      <c r="S68" s="324"/>
      <c r="T68" s="324"/>
      <c r="U68" s="324"/>
      <c r="V68" s="324"/>
      <c r="W68" s="324"/>
      <c r="X68" s="324"/>
      <c r="Y68" s="324"/>
      <c r="Z68" s="324"/>
    </row>
    <row r="69" spans="1:26" ht="12.75" customHeight="1">
      <c r="A69" s="324"/>
      <c r="B69" s="322"/>
      <c r="C69" s="322"/>
      <c r="D69" s="322"/>
      <c r="E69" s="322"/>
      <c r="F69" s="323"/>
      <c r="G69" s="323"/>
      <c r="H69" s="323"/>
      <c r="I69" s="323"/>
      <c r="J69" s="323"/>
      <c r="K69" s="324"/>
      <c r="L69" s="324"/>
      <c r="M69" s="324"/>
      <c r="N69" s="324"/>
      <c r="O69" s="324"/>
      <c r="P69" s="324"/>
      <c r="Q69" s="324"/>
      <c r="R69" s="324"/>
      <c r="S69" s="324"/>
      <c r="T69" s="324"/>
      <c r="U69" s="324"/>
      <c r="V69" s="324"/>
      <c r="W69" s="324"/>
      <c r="X69" s="324"/>
      <c r="Y69" s="324"/>
      <c r="Z69" s="324"/>
    </row>
    <row r="70" spans="1:26" ht="12.75" customHeight="1">
      <c r="A70" s="324"/>
      <c r="B70" s="322"/>
      <c r="C70" s="322"/>
      <c r="D70" s="322"/>
      <c r="E70" s="322"/>
      <c r="F70" s="323"/>
      <c r="G70" s="323"/>
      <c r="H70" s="323"/>
      <c r="I70" s="323"/>
      <c r="J70" s="323"/>
      <c r="K70" s="324"/>
      <c r="L70" s="324"/>
      <c r="M70" s="324"/>
      <c r="N70" s="324"/>
      <c r="O70" s="324"/>
      <c r="P70" s="324"/>
      <c r="Q70" s="324"/>
      <c r="R70" s="324"/>
      <c r="S70" s="324"/>
      <c r="T70" s="324"/>
      <c r="U70" s="324"/>
      <c r="V70" s="324"/>
      <c r="W70" s="324"/>
      <c r="X70" s="324"/>
      <c r="Y70" s="324"/>
      <c r="Z70" s="324"/>
    </row>
    <row r="71" spans="1:26" ht="12.75" customHeight="1">
      <c r="A71" s="324"/>
      <c r="B71" s="322"/>
      <c r="C71" s="322"/>
      <c r="D71" s="322"/>
      <c r="E71" s="322"/>
      <c r="F71" s="323"/>
      <c r="G71" s="323"/>
      <c r="H71" s="323"/>
      <c r="I71" s="323"/>
      <c r="J71" s="323"/>
      <c r="K71" s="324"/>
      <c r="L71" s="324"/>
      <c r="M71" s="324"/>
      <c r="N71" s="324"/>
      <c r="O71" s="324"/>
      <c r="P71" s="324"/>
      <c r="Q71" s="324"/>
      <c r="R71" s="324"/>
      <c r="S71" s="324"/>
      <c r="T71" s="324"/>
      <c r="U71" s="324"/>
      <c r="V71" s="324"/>
      <c r="W71" s="324"/>
      <c r="X71" s="324"/>
      <c r="Y71" s="324"/>
      <c r="Z71" s="324"/>
    </row>
    <row r="72" spans="1:26" ht="12.75" customHeight="1">
      <c r="A72" s="324"/>
      <c r="B72" s="322"/>
      <c r="C72" s="322"/>
      <c r="D72" s="322"/>
      <c r="E72" s="322"/>
      <c r="F72" s="323"/>
      <c r="G72" s="323"/>
      <c r="H72" s="323"/>
      <c r="I72" s="323"/>
      <c r="J72" s="323"/>
      <c r="K72" s="324"/>
      <c r="L72" s="324"/>
      <c r="M72" s="324"/>
      <c r="N72" s="324"/>
      <c r="O72" s="324"/>
      <c r="P72" s="324"/>
      <c r="Q72" s="324"/>
      <c r="R72" s="324"/>
      <c r="S72" s="324"/>
      <c r="T72" s="324"/>
      <c r="U72" s="324"/>
      <c r="V72" s="324"/>
      <c r="W72" s="324"/>
      <c r="X72" s="324"/>
      <c r="Y72" s="324"/>
      <c r="Z72" s="324"/>
    </row>
    <row r="73" spans="1:26" ht="12.75" customHeight="1">
      <c r="A73" s="324"/>
      <c r="B73" s="322"/>
      <c r="C73" s="322"/>
      <c r="D73" s="322"/>
      <c r="E73" s="322"/>
      <c r="F73" s="323"/>
      <c r="G73" s="323"/>
      <c r="H73" s="323"/>
      <c r="I73" s="323"/>
      <c r="J73" s="323"/>
      <c r="K73" s="324"/>
      <c r="L73" s="324"/>
      <c r="M73" s="324"/>
      <c r="N73" s="324"/>
      <c r="O73" s="324"/>
      <c r="P73" s="324"/>
      <c r="Q73" s="324"/>
      <c r="R73" s="324"/>
      <c r="S73" s="324"/>
      <c r="T73" s="324"/>
      <c r="U73" s="324"/>
      <c r="V73" s="324"/>
      <c r="W73" s="324"/>
      <c r="X73" s="324"/>
      <c r="Y73" s="324"/>
      <c r="Z73" s="324"/>
    </row>
    <row r="74" spans="1:26" ht="12.75" customHeight="1">
      <c r="A74" s="324"/>
      <c r="B74" s="322"/>
      <c r="C74" s="322"/>
      <c r="D74" s="322"/>
      <c r="E74" s="322"/>
      <c r="F74" s="323"/>
      <c r="G74" s="323"/>
      <c r="H74" s="323"/>
      <c r="I74" s="323"/>
      <c r="J74" s="323"/>
      <c r="K74" s="324"/>
      <c r="L74" s="324"/>
      <c r="M74" s="324"/>
      <c r="N74" s="324"/>
      <c r="O74" s="324"/>
      <c r="P74" s="324"/>
      <c r="Q74" s="324"/>
      <c r="R74" s="324"/>
      <c r="S74" s="324"/>
      <c r="T74" s="324"/>
      <c r="U74" s="324"/>
      <c r="V74" s="324"/>
      <c r="W74" s="324"/>
      <c r="X74" s="324"/>
      <c r="Y74" s="324"/>
      <c r="Z74" s="324"/>
    </row>
    <row r="75" spans="1:26" ht="12.75" customHeight="1">
      <c r="A75" s="324"/>
      <c r="B75" s="322"/>
      <c r="C75" s="322"/>
      <c r="D75" s="322"/>
      <c r="E75" s="322"/>
      <c r="F75" s="323"/>
      <c r="G75" s="323"/>
      <c r="H75" s="323"/>
      <c r="I75" s="323"/>
      <c r="J75" s="323"/>
      <c r="K75" s="324"/>
      <c r="L75" s="324"/>
      <c r="M75" s="324"/>
      <c r="N75" s="324"/>
      <c r="O75" s="324"/>
      <c r="P75" s="324"/>
      <c r="Q75" s="324"/>
      <c r="R75" s="324"/>
      <c r="S75" s="324"/>
      <c r="T75" s="324"/>
      <c r="U75" s="324"/>
      <c r="V75" s="324"/>
      <c r="W75" s="324"/>
      <c r="X75" s="324"/>
      <c r="Y75" s="324"/>
      <c r="Z75" s="324"/>
    </row>
    <row r="76" spans="1:26" ht="12.75" customHeight="1">
      <c r="A76" s="324"/>
      <c r="B76" s="322"/>
      <c r="C76" s="322"/>
      <c r="D76" s="322"/>
      <c r="E76" s="322"/>
      <c r="F76" s="323"/>
      <c r="G76" s="323"/>
      <c r="H76" s="323"/>
      <c r="I76" s="323"/>
      <c r="J76" s="323"/>
      <c r="K76" s="324"/>
      <c r="L76" s="324"/>
      <c r="M76" s="324"/>
      <c r="N76" s="324"/>
      <c r="O76" s="324"/>
      <c r="P76" s="324"/>
      <c r="Q76" s="324"/>
      <c r="R76" s="324"/>
      <c r="S76" s="324"/>
      <c r="T76" s="324"/>
      <c r="U76" s="324"/>
      <c r="V76" s="324"/>
      <c r="W76" s="324"/>
      <c r="X76" s="324"/>
      <c r="Y76" s="324"/>
      <c r="Z76" s="324"/>
    </row>
    <row r="77" spans="1:26" ht="12.75" customHeight="1">
      <c r="A77" s="324"/>
      <c r="B77" s="322"/>
      <c r="C77" s="322"/>
      <c r="D77" s="322"/>
      <c r="E77" s="322"/>
      <c r="F77" s="323"/>
      <c r="G77" s="323"/>
      <c r="H77" s="323"/>
      <c r="I77" s="323"/>
      <c r="J77" s="323"/>
      <c r="K77" s="324"/>
      <c r="L77" s="324"/>
      <c r="M77" s="324"/>
      <c r="N77" s="324"/>
      <c r="O77" s="324"/>
      <c r="P77" s="324"/>
      <c r="Q77" s="324"/>
      <c r="R77" s="324"/>
      <c r="S77" s="324"/>
      <c r="T77" s="324"/>
      <c r="U77" s="324"/>
      <c r="V77" s="324"/>
      <c r="W77" s="324"/>
      <c r="X77" s="324"/>
      <c r="Y77" s="324"/>
      <c r="Z77" s="324"/>
    </row>
    <row r="78" spans="1:26" ht="12.75" customHeight="1">
      <c r="A78" s="324"/>
      <c r="B78" s="322"/>
      <c r="C78" s="322"/>
      <c r="D78" s="322"/>
      <c r="E78" s="322"/>
      <c r="F78" s="323"/>
      <c r="G78" s="323"/>
      <c r="H78" s="323"/>
      <c r="I78" s="323"/>
      <c r="J78" s="323"/>
      <c r="K78" s="324"/>
      <c r="L78" s="324"/>
      <c r="M78" s="324"/>
      <c r="N78" s="324"/>
      <c r="O78" s="324"/>
      <c r="P78" s="324"/>
      <c r="Q78" s="324"/>
      <c r="R78" s="324"/>
      <c r="S78" s="324"/>
      <c r="T78" s="324"/>
      <c r="U78" s="324"/>
      <c r="V78" s="324"/>
      <c r="W78" s="324"/>
      <c r="X78" s="324"/>
      <c r="Y78" s="324"/>
      <c r="Z78" s="324"/>
    </row>
    <row r="79" spans="1:26" ht="12.75" customHeight="1">
      <c r="A79" s="324"/>
      <c r="B79" s="322"/>
      <c r="C79" s="322"/>
      <c r="D79" s="322"/>
      <c r="E79" s="322"/>
      <c r="F79" s="323"/>
      <c r="G79" s="323"/>
      <c r="H79" s="323"/>
      <c r="I79" s="323"/>
      <c r="J79" s="323"/>
      <c r="K79" s="324"/>
      <c r="L79" s="324"/>
      <c r="M79" s="324"/>
      <c r="N79" s="324"/>
      <c r="O79" s="324"/>
      <c r="P79" s="324"/>
      <c r="Q79" s="324"/>
      <c r="R79" s="324"/>
      <c r="S79" s="324"/>
      <c r="T79" s="324"/>
      <c r="U79" s="324"/>
      <c r="V79" s="324"/>
      <c r="W79" s="324"/>
      <c r="X79" s="324"/>
      <c r="Y79" s="324"/>
      <c r="Z79" s="324"/>
    </row>
    <row r="80" spans="1:26" ht="12.75" customHeight="1">
      <c r="A80" s="324"/>
      <c r="B80" s="322"/>
      <c r="C80" s="322"/>
      <c r="D80" s="322"/>
      <c r="E80" s="322"/>
      <c r="F80" s="323"/>
      <c r="G80" s="323"/>
      <c r="H80" s="323"/>
      <c r="I80" s="323"/>
      <c r="J80" s="323"/>
      <c r="K80" s="324"/>
      <c r="L80" s="324"/>
      <c r="M80" s="324"/>
      <c r="N80" s="324"/>
      <c r="O80" s="324"/>
      <c r="P80" s="324"/>
      <c r="Q80" s="324"/>
      <c r="R80" s="324"/>
      <c r="S80" s="324"/>
      <c r="T80" s="324"/>
      <c r="U80" s="324"/>
      <c r="V80" s="324"/>
      <c r="W80" s="324"/>
      <c r="X80" s="324"/>
      <c r="Y80" s="324"/>
      <c r="Z80" s="324"/>
    </row>
    <row r="81" spans="1:26" ht="12.75" customHeight="1">
      <c r="A81" s="324"/>
      <c r="B81" s="322"/>
      <c r="C81" s="322"/>
      <c r="D81" s="322"/>
      <c r="E81" s="322"/>
      <c r="F81" s="323"/>
      <c r="G81" s="323"/>
      <c r="H81" s="323"/>
      <c r="I81" s="323"/>
      <c r="J81" s="323"/>
      <c r="K81" s="324"/>
      <c r="L81" s="324"/>
      <c r="M81" s="324"/>
      <c r="N81" s="324"/>
      <c r="O81" s="324"/>
      <c r="P81" s="324"/>
      <c r="Q81" s="324"/>
      <c r="R81" s="324"/>
      <c r="S81" s="324"/>
      <c r="T81" s="324"/>
      <c r="U81" s="324"/>
      <c r="V81" s="324"/>
      <c r="W81" s="324"/>
      <c r="X81" s="324"/>
      <c r="Y81" s="324"/>
      <c r="Z81" s="324"/>
    </row>
    <row r="82" spans="1:26" ht="12.75" customHeight="1">
      <c r="A82" s="324"/>
      <c r="B82" s="322"/>
      <c r="C82" s="322"/>
      <c r="D82" s="322"/>
      <c r="E82" s="322"/>
      <c r="F82" s="323"/>
      <c r="G82" s="323"/>
      <c r="H82" s="323"/>
      <c r="I82" s="323"/>
      <c r="J82" s="323"/>
      <c r="K82" s="324"/>
      <c r="L82" s="324"/>
      <c r="M82" s="324"/>
      <c r="N82" s="324"/>
      <c r="O82" s="324"/>
      <c r="P82" s="324"/>
      <c r="Q82" s="324"/>
      <c r="R82" s="324"/>
      <c r="S82" s="324"/>
      <c r="T82" s="324"/>
      <c r="U82" s="324"/>
      <c r="V82" s="324"/>
      <c r="W82" s="324"/>
      <c r="X82" s="324"/>
      <c r="Y82" s="324"/>
      <c r="Z82" s="324"/>
    </row>
    <row r="83" spans="1:26" ht="12.75" customHeight="1">
      <c r="A83" s="324"/>
      <c r="B83" s="322"/>
      <c r="C83" s="322"/>
      <c r="D83" s="322"/>
      <c r="E83" s="322"/>
      <c r="F83" s="323"/>
      <c r="G83" s="323"/>
      <c r="H83" s="323"/>
      <c r="I83" s="323"/>
      <c r="J83" s="323"/>
      <c r="K83" s="324"/>
      <c r="L83" s="324"/>
      <c r="M83" s="324"/>
      <c r="N83" s="324"/>
      <c r="O83" s="324"/>
      <c r="P83" s="324"/>
      <c r="Q83" s="324"/>
      <c r="R83" s="324"/>
      <c r="S83" s="324"/>
      <c r="T83" s="324"/>
      <c r="U83" s="324"/>
      <c r="V83" s="324"/>
      <c r="W83" s="324"/>
      <c r="X83" s="324"/>
      <c r="Y83" s="324"/>
      <c r="Z83" s="324"/>
    </row>
    <row r="84" spans="1:26" ht="12.75" customHeight="1">
      <c r="A84" s="324"/>
      <c r="B84" s="322"/>
      <c r="C84" s="322"/>
      <c r="D84" s="322"/>
      <c r="E84" s="322"/>
      <c r="F84" s="323"/>
      <c r="G84" s="323"/>
      <c r="H84" s="323"/>
      <c r="I84" s="323"/>
      <c r="J84" s="323"/>
      <c r="K84" s="324"/>
      <c r="L84" s="324"/>
      <c r="M84" s="324"/>
      <c r="N84" s="324"/>
      <c r="O84" s="324"/>
      <c r="P84" s="324"/>
      <c r="Q84" s="324"/>
      <c r="R84" s="324"/>
      <c r="S84" s="324"/>
      <c r="T84" s="324"/>
      <c r="U84" s="324"/>
      <c r="V84" s="324"/>
      <c r="W84" s="324"/>
      <c r="X84" s="324"/>
      <c r="Y84" s="324"/>
      <c r="Z84" s="324"/>
    </row>
    <row r="85" spans="1:26" ht="12.75" customHeight="1">
      <c r="A85" s="324"/>
      <c r="B85" s="322"/>
      <c r="C85" s="322"/>
      <c r="D85" s="322"/>
      <c r="E85" s="322"/>
      <c r="F85" s="323"/>
      <c r="G85" s="323"/>
      <c r="H85" s="323"/>
      <c r="I85" s="323"/>
      <c r="J85" s="323"/>
      <c r="K85" s="324"/>
      <c r="L85" s="324"/>
      <c r="M85" s="324"/>
      <c r="N85" s="324"/>
      <c r="O85" s="324"/>
      <c r="P85" s="324"/>
      <c r="Q85" s="324"/>
      <c r="R85" s="324"/>
      <c r="S85" s="324"/>
      <c r="T85" s="324"/>
      <c r="U85" s="324"/>
      <c r="V85" s="324"/>
      <c r="W85" s="324"/>
      <c r="X85" s="324"/>
      <c r="Y85" s="324"/>
      <c r="Z85" s="324"/>
    </row>
    <row r="86" spans="1:26" ht="12.75" customHeight="1">
      <c r="A86" s="324"/>
      <c r="B86" s="322"/>
      <c r="C86" s="322"/>
      <c r="D86" s="322"/>
      <c r="E86" s="322"/>
      <c r="F86" s="323"/>
      <c r="G86" s="323"/>
      <c r="H86" s="323"/>
      <c r="I86" s="323"/>
      <c r="J86" s="323"/>
      <c r="K86" s="324"/>
      <c r="L86" s="324"/>
      <c r="M86" s="324"/>
      <c r="N86" s="324"/>
      <c r="O86" s="324"/>
      <c r="P86" s="324"/>
      <c r="Q86" s="324"/>
      <c r="R86" s="324"/>
      <c r="S86" s="324"/>
      <c r="T86" s="324"/>
      <c r="U86" s="324"/>
      <c r="V86" s="324"/>
      <c r="W86" s="324"/>
      <c r="X86" s="324"/>
      <c r="Y86" s="324"/>
      <c r="Z86" s="324"/>
    </row>
    <row r="87" spans="1:26" ht="12.75" customHeight="1">
      <c r="A87" s="324"/>
      <c r="B87" s="322"/>
      <c r="C87" s="322"/>
      <c r="D87" s="322"/>
      <c r="E87" s="322"/>
      <c r="F87" s="323"/>
      <c r="G87" s="323"/>
      <c r="H87" s="323"/>
      <c r="I87" s="323"/>
      <c r="J87" s="323"/>
      <c r="K87" s="324"/>
      <c r="L87" s="324"/>
      <c r="M87" s="324"/>
      <c r="N87" s="324"/>
      <c r="O87" s="324"/>
      <c r="P87" s="324"/>
      <c r="Q87" s="324"/>
      <c r="R87" s="324"/>
      <c r="S87" s="324"/>
      <c r="T87" s="324"/>
      <c r="U87" s="324"/>
      <c r="V87" s="324"/>
      <c r="W87" s="324"/>
      <c r="X87" s="324"/>
      <c r="Y87" s="324"/>
      <c r="Z87" s="324"/>
    </row>
    <row r="88" spans="1:26" ht="12.75" customHeight="1">
      <c r="A88" s="324"/>
      <c r="B88" s="322"/>
      <c r="C88" s="322"/>
      <c r="D88" s="322"/>
      <c r="E88" s="322"/>
      <c r="F88" s="323"/>
      <c r="G88" s="323"/>
      <c r="H88" s="323"/>
      <c r="I88" s="323"/>
      <c r="J88" s="323"/>
      <c r="K88" s="324"/>
      <c r="L88" s="324"/>
      <c r="M88" s="324"/>
      <c r="N88" s="324"/>
      <c r="O88" s="324"/>
      <c r="P88" s="324"/>
      <c r="Q88" s="324"/>
      <c r="R88" s="324"/>
      <c r="S88" s="324"/>
      <c r="T88" s="324"/>
      <c r="U88" s="324"/>
      <c r="V88" s="324"/>
      <c r="W88" s="324"/>
      <c r="X88" s="324"/>
      <c r="Y88" s="324"/>
      <c r="Z88" s="324"/>
    </row>
    <row r="89" spans="1:26" ht="12.75" customHeight="1">
      <c r="A89" s="324"/>
      <c r="B89" s="322"/>
      <c r="C89" s="322"/>
      <c r="D89" s="322"/>
      <c r="E89" s="322"/>
      <c r="F89" s="323"/>
      <c r="G89" s="323"/>
      <c r="H89" s="323"/>
      <c r="I89" s="323"/>
      <c r="J89" s="323"/>
      <c r="K89" s="324"/>
      <c r="L89" s="324"/>
      <c r="M89" s="324"/>
      <c r="N89" s="324"/>
      <c r="O89" s="324"/>
      <c r="P89" s="324"/>
      <c r="Q89" s="324"/>
      <c r="R89" s="324"/>
      <c r="S89" s="324"/>
      <c r="T89" s="324"/>
      <c r="U89" s="324"/>
      <c r="V89" s="324"/>
      <c r="W89" s="324"/>
      <c r="X89" s="324"/>
      <c r="Y89" s="324"/>
      <c r="Z89" s="324"/>
    </row>
    <row r="90" spans="1:26" ht="12.75" customHeight="1">
      <c r="A90" s="324"/>
      <c r="B90" s="322"/>
      <c r="C90" s="322"/>
      <c r="D90" s="322"/>
      <c r="E90" s="322"/>
      <c r="F90" s="323"/>
      <c r="G90" s="323"/>
      <c r="H90" s="323"/>
      <c r="I90" s="323"/>
      <c r="J90" s="323"/>
      <c r="K90" s="324"/>
      <c r="L90" s="324"/>
      <c r="M90" s="324"/>
      <c r="N90" s="324"/>
      <c r="O90" s="324"/>
      <c r="P90" s="324"/>
      <c r="Q90" s="324"/>
      <c r="R90" s="324"/>
      <c r="S90" s="324"/>
      <c r="T90" s="324"/>
      <c r="U90" s="324"/>
      <c r="V90" s="324"/>
      <c r="W90" s="324"/>
      <c r="X90" s="324"/>
      <c r="Y90" s="324"/>
      <c r="Z90" s="324"/>
    </row>
    <row r="91" spans="1:26" ht="12.75" customHeight="1">
      <c r="A91" s="324"/>
      <c r="B91" s="322"/>
      <c r="C91" s="322"/>
      <c r="D91" s="322"/>
      <c r="E91" s="322"/>
      <c r="F91" s="323"/>
      <c r="G91" s="323"/>
      <c r="H91" s="323"/>
      <c r="I91" s="323"/>
      <c r="J91" s="323"/>
      <c r="K91" s="324"/>
      <c r="L91" s="324"/>
      <c r="M91" s="324"/>
      <c r="N91" s="324"/>
      <c r="O91" s="324"/>
      <c r="P91" s="324"/>
      <c r="Q91" s="324"/>
      <c r="R91" s="324"/>
      <c r="S91" s="324"/>
      <c r="T91" s="324"/>
      <c r="U91" s="324"/>
      <c r="V91" s="324"/>
      <c r="W91" s="324"/>
      <c r="X91" s="324"/>
      <c r="Y91" s="324"/>
      <c r="Z91" s="324"/>
    </row>
    <row r="92" spans="1:26" ht="12.75" customHeight="1">
      <c r="A92" s="324"/>
      <c r="B92" s="322"/>
      <c r="C92" s="322"/>
      <c r="D92" s="322"/>
      <c r="E92" s="322"/>
      <c r="F92" s="323"/>
      <c r="G92" s="323"/>
      <c r="H92" s="323"/>
      <c r="I92" s="323"/>
      <c r="J92" s="323"/>
      <c r="K92" s="324"/>
      <c r="L92" s="324"/>
      <c r="M92" s="324"/>
      <c r="N92" s="324"/>
      <c r="O92" s="324"/>
      <c r="P92" s="324"/>
      <c r="Q92" s="324"/>
      <c r="R92" s="324"/>
      <c r="S92" s="324"/>
      <c r="T92" s="324"/>
      <c r="U92" s="324"/>
      <c r="V92" s="324"/>
      <c r="W92" s="324"/>
      <c r="X92" s="324"/>
      <c r="Y92" s="324"/>
      <c r="Z92" s="324"/>
    </row>
    <row r="93" spans="1:26" ht="12.75" customHeight="1">
      <c r="A93" s="324"/>
      <c r="B93" s="322"/>
      <c r="C93" s="322"/>
      <c r="D93" s="322"/>
      <c r="E93" s="322"/>
      <c r="F93" s="323"/>
      <c r="G93" s="323"/>
      <c r="H93" s="323"/>
      <c r="I93" s="323"/>
      <c r="J93" s="323"/>
      <c r="K93" s="324"/>
      <c r="L93" s="324"/>
      <c r="M93" s="324"/>
      <c r="N93" s="324"/>
      <c r="O93" s="324"/>
      <c r="P93" s="324"/>
      <c r="Q93" s="324"/>
      <c r="R93" s="324"/>
      <c r="S93" s="324"/>
      <c r="T93" s="324"/>
      <c r="U93" s="324"/>
      <c r="V93" s="324"/>
      <c r="W93" s="324"/>
      <c r="X93" s="324"/>
      <c r="Y93" s="324"/>
      <c r="Z93" s="324"/>
    </row>
    <row r="94" spans="1:26" ht="12.75" customHeight="1">
      <c r="A94" s="324"/>
      <c r="B94" s="322"/>
      <c r="C94" s="322"/>
      <c r="D94" s="322"/>
      <c r="E94" s="322"/>
      <c r="F94" s="323"/>
      <c r="G94" s="323"/>
      <c r="H94" s="323"/>
      <c r="I94" s="323"/>
      <c r="J94" s="323"/>
      <c r="K94" s="324"/>
      <c r="L94" s="324"/>
      <c r="M94" s="324"/>
      <c r="N94" s="324"/>
      <c r="O94" s="324"/>
      <c r="P94" s="324"/>
      <c r="Q94" s="324"/>
      <c r="R94" s="324"/>
      <c r="S94" s="324"/>
      <c r="T94" s="324"/>
      <c r="U94" s="324"/>
      <c r="V94" s="324"/>
      <c r="W94" s="324"/>
      <c r="X94" s="324"/>
      <c r="Y94" s="324"/>
      <c r="Z94" s="324"/>
    </row>
    <row r="95" spans="1:26" ht="12.75" customHeight="1">
      <c r="A95" s="324"/>
      <c r="B95" s="322"/>
      <c r="C95" s="322"/>
      <c r="D95" s="322"/>
      <c r="E95" s="322"/>
      <c r="F95" s="323"/>
      <c r="G95" s="323"/>
      <c r="H95" s="323"/>
      <c r="I95" s="323"/>
      <c r="J95" s="323"/>
      <c r="K95" s="324"/>
      <c r="L95" s="324"/>
      <c r="M95" s="324"/>
      <c r="N95" s="324"/>
      <c r="O95" s="324"/>
      <c r="P95" s="324"/>
      <c r="Q95" s="324"/>
      <c r="R95" s="324"/>
      <c r="S95" s="324"/>
      <c r="T95" s="324"/>
      <c r="U95" s="324"/>
      <c r="V95" s="324"/>
      <c r="W95" s="324"/>
      <c r="X95" s="324"/>
      <c r="Y95" s="324"/>
      <c r="Z95" s="324"/>
    </row>
    <row r="96" spans="1:26" ht="12.75" customHeight="1">
      <c r="A96" s="324"/>
      <c r="B96" s="322"/>
      <c r="C96" s="322"/>
      <c r="D96" s="322"/>
      <c r="E96" s="322"/>
      <c r="F96" s="323"/>
      <c r="G96" s="323"/>
      <c r="H96" s="323"/>
      <c r="I96" s="323"/>
      <c r="J96" s="323"/>
      <c r="K96" s="324"/>
      <c r="L96" s="324"/>
      <c r="M96" s="324"/>
      <c r="N96" s="324"/>
      <c r="O96" s="324"/>
      <c r="P96" s="324"/>
      <c r="Q96" s="324"/>
      <c r="R96" s="324"/>
      <c r="S96" s="324"/>
      <c r="T96" s="324"/>
      <c r="U96" s="324"/>
      <c r="V96" s="324"/>
      <c r="W96" s="324"/>
      <c r="X96" s="324"/>
      <c r="Y96" s="324"/>
      <c r="Z96" s="324"/>
    </row>
    <row r="97" spans="1:26" ht="12.75" customHeight="1">
      <c r="A97" s="324"/>
      <c r="B97" s="322"/>
      <c r="C97" s="322"/>
      <c r="D97" s="322"/>
      <c r="E97" s="322"/>
      <c r="F97" s="323"/>
      <c r="G97" s="323"/>
      <c r="H97" s="323"/>
      <c r="I97" s="323"/>
      <c r="J97" s="323"/>
      <c r="K97" s="324"/>
      <c r="L97" s="324"/>
      <c r="M97" s="324"/>
      <c r="N97" s="324"/>
      <c r="O97" s="324"/>
      <c r="P97" s="324"/>
      <c r="Q97" s="324"/>
      <c r="R97" s="324"/>
      <c r="S97" s="324"/>
      <c r="T97" s="324"/>
      <c r="U97" s="324"/>
      <c r="V97" s="324"/>
      <c r="W97" s="324"/>
      <c r="X97" s="324"/>
      <c r="Y97" s="324"/>
      <c r="Z97" s="324"/>
    </row>
    <row r="98" spans="1:26" ht="12.75" customHeight="1">
      <c r="A98" s="324"/>
      <c r="B98" s="322"/>
      <c r="C98" s="322"/>
      <c r="D98" s="322"/>
      <c r="E98" s="322"/>
      <c r="F98" s="323"/>
      <c r="G98" s="323"/>
      <c r="H98" s="323"/>
      <c r="I98" s="323"/>
      <c r="J98" s="323"/>
      <c r="K98" s="324"/>
      <c r="L98" s="324"/>
      <c r="M98" s="324"/>
      <c r="N98" s="324"/>
      <c r="O98" s="324"/>
      <c r="P98" s="324"/>
      <c r="Q98" s="324"/>
      <c r="R98" s="324"/>
      <c r="S98" s="324"/>
      <c r="T98" s="324"/>
      <c r="U98" s="324"/>
      <c r="V98" s="324"/>
      <c r="W98" s="324"/>
      <c r="X98" s="324"/>
      <c r="Y98" s="324"/>
      <c r="Z98" s="324"/>
    </row>
    <row r="99" spans="1:26" ht="12.75" customHeight="1">
      <c r="A99" s="324"/>
      <c r="B99" s="322"/>
      <c r="C99" s="322"/>
      <c r="D99" s="322"/>
      <c r="E99" s="322"/>
      <c r="F99" s="323"/>
      <c r="G99" s="323"/>
      <c r="H99" s="323"/>
      <c r="I99" s="323"/>
      <c r="J99" s="323"/>
      <c r="K99" s="324"/>
      <c r="L99" s="324"/>
      <c r="M99" s="324"/>
      <c r="N99" s="324"/>
      <c r="O99" s="324"/>
      <c r="P99" s="324"/>
      <c r="Q99" s="324"/>
      <c r="R99" s="324"/>
      <c r="S99" s="324"/>
      <c r="T99" s="324"/>
      <c r="U99" s="324"/>
      <c r="V99" s="324"/>
      <c r="W99" s="324"/>
      <c r="X99" s="324"/>
      <c r="Y99" s="324"/>
      <c r="Z99" s="324"/>
    </row>
    <row r="100" spans="1:26" ht="12.75" customHeight="1">
      <c r="A100" s="324"/>
      <c r="B100" s="322"/>
      <c r="C100" s="322"/>
      <c r="D100" s="322"/>
      <c r="E100" s="322"/>
      <c r="F100" s="323"/>
      <c r="G100" s="323"/>
      <c r="H100" s="323"/>
      <c r="I100" s="323"/>
      <c r="J100" s="323"/>
      <c r="K100" s="324"/>
      <c r="L100" s="324"/>
      <c r="M100" s="324"/>
      <c r="N100" s="324"/>
      <c r="O100" s="324"/>
      <c r="P100" s="324"/>
      <c r="Q100" s="324"/>
      <c r="R100" s="324"/>
      <c r="S100" s="324"/>
      <c r="T100" s="324"/>
      <c r="U100" s="324"/>
      <c r="V100" s="324"/>
      <c r="W100" s="324"/>
      <c r="X100" s="324"/>
      <c r="Y100" s="324"/>
      <c r="Z100" s="324"/>
    </row>
    <row r="101" spans="1:26" ht="12.75" customHeight="1">
      <c r="A101" s="324"/>
      <c r="B101" s="322"/>
      <c r="C101" s="322"/>
      <c r="D101" s="322"/>
      <c r="E101" s="322"/>
      <c r="F101" s="323"/>
      <c r="G101" s="323"/>
      <c r="H101" s="323"/>
      <c r="I101" s="323"/>
      <c r="J101" s="323"/>
      <c r="K101" s="324"/>
      <c r="L101" s="324"/>
      <c r="M101" s="324"/>
      <c r="N101" s="324"/>
      <c r="O101" s="324"/>
      <c r="P101" s="324"/>
      <c r="Q101" s="324"/>
      <c r="R101" s="324"/>
      <c r="S101" s="324"/>
      <c r="T101" s="324"/>
      <c r="U101" s="324"/>
      <c r="V101" s="324"/>
      <c r="W101" s="324"/>
      <c r="X101" s="324"/>
      <c r="Y101" s="324"/>
      <c r="Z101" s="324"/>
    </row>
    <row r="102" spans="1:26" ht="12.75" customHeight="1">
      <c r="A102" s="324"/>
      <c r="B102" s="322"/>
      <c r="C102" s="322"/>
      <c r="D102" s="322"/>
      <c r="E102" s="322"/>
      <c r="F102" s="323"/>
      <c r="G102" s="323"/>
      <c r="H102" s="323"/>
      <c r="I102" s="323"/>
      <c r="J102" s="323"/>
      <c r="K102" s="324"/>
      <c r="L102" s="324"/>
      <c r="M102" s="324"/>
      <c r="N102" s="324"/>
      <c r="O102" s="324"/>
      <c r="P102" s="324"/>
      <c r="Q102" s="324"/>
      <c r="R102" s="324"/>
      <c r="S102" s="324"/>
      <c r="T102" s="324"/>
      <c r="U102" s="324"/>
      <c r="V102" s="324"/>
      <c r="W102" s="324"/>
      <c r="X102" s="324"/>
      <c r="Y102" s="324"/>
      <c r="Z102" s="324"/>
    </row>
    <row r="103" spans="1:26" ht="12.75" customHeight="1">
      <c r="A103" s="324"/>
      <c r="B103" s="322"/>
      <c r="C103" s="322"/>
      <c r="D103" s="322"/>
      <c r="E103" s="322"/>
      <c r="F103" s="323"/>
      <c r="G103" s="323"/>
      <c r="H103" s="323"/>
      <c r="I103" s="323"/>
      <c r="J103" s="323"/>
      <c r="K103" s="324"/>
      <c r="L103" s="324"/>
      <c r="M103" s="324"/>
      <c r="N103" s="324"/>
      <c r="O103" s="324"/>
      <c r="P103" s="324"/>
      <c r="Q103" s="324"/>
      <c r="R103" s="324"/>
      <c r="S103" s="324"/>
      <c r="T103" s="324"/>
      <c r="U103" s="324"/>
      <c r="V103" s="324"/>
      <c r="W103" s="324"/>
      <c r="X103" s="324"/>
      <c r="Y103" s="324"/>
      <c r="Z103" s="324"/>
    </row>
    <row r="104" spans="1:26" ht="12.75" customHeight="1">
      <c r="A104" s="324"/>
      <c r="B104" s="322"/>
      <c r="C104" s="322"/>
      <c r="D104" s="322"/>
      <c r="E104" s="322"/>
      <c r="F104" s="323"/>
      <c r="G104" s="323"/>
      <c r="H104" s="323"/>
      <c r="I104" s="323"/>
      <c r="J104" s="323"/>
      <c r="K104" s="324"/>
      <c r="L104" s="324"/>
      <c r="M104" s="324"/>
      <c r="N104" s="324"/>
      <c r="O104" s="324"/>
      <c r="P104" s="324"/>
      <c r="Q104" s="324"/>
      <c r="R104" s="324"/>
      <c r="S104" s="324"/>
      <c r="T104" s="324"/>
      <c r="U104" s="324"/>
      <c r="V104" s="324"/>
      <c r="W104" s="324"/>
      <c r="X104" s="324"/>
      <c r="Y104" s="324"/>
      <c r="Z104" s="324"/>
    </row>
    <row r="105" spans="1:26" ht="12.75" customHeight="1">
      <c r="A105" s="324"/>
      <c r="B105" s="322"/>
      <c r="C105" s="322"/>
      <c r="D105" s="322"/>
      <c r="E105" s="322"/>
      <c r="F105" s="323"/>
      <c r="G105" s="323"/>
      <c r="H105" s="323"/>
      <c r="I105" s="323"/>
      <c r="J105" s="323"/>
      <c r="K105" s="324"/>
      <c r="L105" s="324"/>
      <c r="M105" s="324"/>
      <c r="N105" s="324"/>
      <c r="O105" s="324"/>
      <c r="P105" s="324"/>
      <c r="Q105" s="324"/>
      <c r="R105" s="324"/>
      <c r="S105" s="324"/>
      <c r="T105" s="324"/>
      <c r="U105" s="324"/>
      <c r="V105" s="324"/>
      <c r="W105" s="324"/>
      <c r="X105" s="324"/>
      <c r="Y105" s="324"/>
      <c r="Z105" s="324"/>
    </row>
    <row r="106" spans="1:26" ht="12.75" customHeight="1">
      <c r="A106" s="324"/>
      <c r="B106" s="322"/>
      <c r="C106" s="322"/>
      <c r="D106" s="322"/>
      <c r="E106" s="322"/>
      <c r="F106" s="323"/>
      <c r="G106" s="323"/>
      <c r="H106" s="323"/>
      <c r="I106" s="323"/>
      <c r="J106" s="323"/>
      <c r="K106" s="324"/>
      <c r="L106" s="324"/>
      <c r="M106" s="324"/>
      <c r="N106" s="324"/>
      <c r="O106" s="324"/>
      <c r="P106" s="324"/>
      <c r="Q106" s="324"/>
      <c r="R106" s="324"/>
      <c r="S106" s="324"/>
      <c r="T106" s="324"/>
      <c r="U106" s="324"/>
      <c r="V106" s="324"/>
      <c r="W106" s="324"/>
      <c r="X106" s="324"/>
      <c r="Y106" s="324"/>
      <c r="Z106" s="324"/>
    </row>
    <row r="107" spans="1:26" ht="12.75" customHeight="1">
      <c r="A107" s="324"/>
      <c r="B107" s="322"/>
      <c r="C107" s="322"/>
      <c r="D107" s="322"/>
      <c r="E107" s="322"/>
      <c r="F107" s="323"/>
      <c r="G107" s="323"/>
      <c r="H107" s="323"/>
      <c r="I107" s="323"/>
      <c r="J107" s="323"/>
      <c r="K107" s="324"/>
      <c r="L107" s="324"/>
      <c r="M107" s="324"/>
      <c r="N107" s="324"/>
      <c r="O107" s="324"/>
      <c r="P107" s="324"/>
      <c r="Q107" s="324"/>
      <c r="R107" s="324"/>
      <c r="S107" s="324"/>
      <c r="T107" s="324"/>
      <c r="U107" s="324"/>
      <c r="V107" s="324"/>
      <c r="W107" s="324"/>
      <c r="X107" s="324"/>
      <c r="Y107" s="324"/>
      <c r="Z107" s="324"/>
    </row>
    <row r="108" spans="1:26" ht="12.75" customHeight="1">
      <c r="A108" s="324"/>
      <c r="B108" s="322"/>
      <c r="C108" s="322"/>
      <c r="D108" s="322"/>
      <c r="E108" s="322"/>
      <c r="F108" s="323"/>
      <c r="G108" s="323"/>
      <c r="H108" s="323"/>
      <c r="I108" s="323"/>
      <c r="J108" s="323"/>
      <c r="K108" s="324"/>
      <c r="L108" s="324"/>
      <c r="M108" s="324"/>
      <c r="N108" s="324"/>
      <c r="O108" s="324"/>
      <c r="P108" s="324"/>
      <c r="Q108" s="324"/>
      <c r="R108" s="324"/>
      <c r="S108" s="324"/>
      <c r="T108" s="324"/>
      <c r="U108" s="324"/>
      <c r="V108" s="324"/>
      <c r="W108" s="324"/>
      <c r="X108" s="324"/>
      <c r="Y108" s="324"/>
      <c r="Z108" s="324"/>
    </row>
    <row r="109" spans="1:26" ht="12.75" customHeight="1">
      <c r="A109" s="324"/>
      <c r="B109" s="322"/>
      <c r="C109" s="322"/>
      <c r="D109" s="322"/>
      <c r="E109" s="322"/>
      <c r="F109" s="323"/>
      <c r="G109" s="323"/>
      <c r="H109" s="323"/>
      <c r="I109" s="323"/>
      <c r="J109" s="323"/>
      <c r="K109" s="324"/>
      <c r="L109" s="324"/>
      <c r="M109" s="324"/>
      <c r="N109" s="324"/>
      <c r="O109" s="324"/>
      <c r="P109" s="324"/>
      <c r="Q109" s="324"/>
      <c r="R109" s="324"/>
      <c r="S109" s="324"/>
      <c r="T109" s="324"/>
      <c r="U109" s="324"/>
      <c r="V109" s="324"/>
      <c r="W109" s="324"/>
      <c r="X109" s="324"/>
      <c r="Y109" s="324"/>
      <c r="Z109" s="324"/>
    </row>
    <row r="110" spans="1:26" ht="12.75" customHeight="1">
      <c r="A110" s="324"/>
      <c r="B110" s="322"/>
      <c r="C110" s="322"/>
      <c r="D110" s="322"/>
      <c r="E110" s="322"/>
      <c r="F110" s="323"/>
      <c r="G110" s="323"/>
      <c r="H110" s="323"/>
      <c r="I110" s="323"/>
      <c r="J110" s="323"/>
      <c r="K110" s="324"/>
      <c r="L110" s="324"/>
      <c r="M110" s="324"/>
      <c r="N110" s="324"/>
      <c r="O110" s="324"/>
      <c r="P110" s="324"/>
      <c r="Q110" s="324"/>
      <c r="R110" s="324"/>
      <c r="S110" s="324"/>
      <c r="T110" s="324"/>
      <c r="U110" s="324"/>
      <c r="V110" s="324"/>
      <c r="W110" s="324"/>
      <c r="X110" s="324"/>
      <c r="Y110" s="324"/>
      <c r="Z110" s="324"/>
    </row>
    <row r="111" spans="1:26" ht="12.75" customHeight="1">
      <c r="A111" s="324"/>
      <c r="B111" s="322"/>
      <c r="C111" s="322"/>
      <c r="D111" s="322"/>
      <c r="E111" s="322"/>
      <c r="F111" s="323"/>
      <c r="G111" s="323"/>
      <c r="H111" s="323"/>
      <c r="I111" s="323"/>
      <c r="J111" s="323"/>
      <c r="K111" s="324"/>
      <c r="L111" s="324"/>
      <c r="M111" s="324"/>
      <c r="N111" s="324"/>
      <c r="O111" s="324"/>
      <c r="P111" s="324"/>
      <c r="Q111" s="324"/>
      <c r="R111" s="324"/>
      <c r="S111" s="324"/>
      <c r="T111" s="324"/>
      <c r="U111" s="324"/>
      <c r="V111" s="324"/>
      <c r="W111" s="324"/>
      <c r="X111" s="324"/>
      <c r="Y111" s="324"/>
      <c r="Z111" s="324"/>
    </row>
    <row r="112" spans="1:26" ht="12.75" customHeight="1">
      <c r="A112" s="324"/>
      <c r="B112" s="322"/>
      <c r="C112" s="322"/>
      <c r="D112" s="322"/>
      <c r="E112" s="322"/>
      <c r="F112" s="323"/>
      <c r="G112" s="323"/>
      <c r="H112" s="323"/>
      <c r="I112" s="323"/>
      <c r="J112" s="323"/>
      <c r="K112" s="324"/>
      <c r="L112" s="324"/>
      <c r="M112" s="324"/>
      <c r="N112" s="324"/>
      <c r="O112" s="324"/>
      <c r="P112" s="324"/>
      <c r="Q112" s="324"/>
      <c r="R112" s="324"/>
      <c r="S112" s="324"/>
      <c r="T112" s="324"/>
      <c r="U112" s="324"/>
      <c r="V112" s="324"/>
      <c r="W112" s="324"/>
      <c r="X112" s="324"/>
      <c r="Y112" s="324"/>
      <c r="Z112" s="324"/>
    </row>
    <row r="113" spans="1:26" ht="12.75" customHeight="1">
      <c r="A113" s="324"/>
      <c r="B113" s="322"/>
      <c r="C113" s="322"/>
      <c r="D113" s="322"/>
      <c r="E113" s="322"/>
      <c r="F113" s="323"/>
      <c r="G113" s="323"/>
      <c r="H113" s="323"/>
      <c r="I113" s="323"/>
      <c r="J113" s="323"/>
      <c r="K113" s="324"/>
      <c r="L113" s="324"/>
      <c r="M113" s="324"/>
      <c r="N113" s="324"/>
      <c r="O113" s="324"/>
      <c r="P113" s="324"/>
      <c r="Q113" s="324"/>
      <c r="R113" s="324"/>
      <c r="S113" s="324"/>
      <c r="T113" s="324"/>
      <c r="U113" s="324"/>
      <c r="V113" s="324"/>
      <c r="W113" s="324"/>
      <c r="X113" s="324"/>
      <c r="Y113" s="324"/>
      <c r="Z113" s="324"/>
    </row>
    <row r="114" spans="1:26" ht="12.75" customHeight="1">
      <c r="A114" s="324"/>
      <c r="B114" s="322"/>
      <c r="C114" s="322"/>
      <c r="D114" s="322"/>
      <c r="E114" s="322"/>
      <c r="F114" s="323"/>
      <c r="G114" s="323"/>
      <c r="H114" s="323"/>
      <c r="I114" s="323"/>
      <c r="J114" s="323"/>
      <c r="K114" s="324"/>
      <c r="L114" s="324"/>
      <c r="M114" s="324"/>
      <c r="N114" s="324"/>
      <c r="O114" s="324"/>
      <c r="P114" s="324"/>
      <c r="Q114" s="324"/>
      <c r="R114" s="324"/>
      <c r="S114" s="324"/>
      <c r="T114" s="324"/>
      <c r="U114" s="324"/>
      <c r="V114" s="324"/>
      <c r="W114" s="324"/>
      <c r="X114" s="324"/>
      <c r="Y114" s="324"/>
      <c r="Z114" s="324"/>
    </row>
    <row r="115" spans="1:26" ht="12.75" customHeight="1">
      <c r="A115" s="324"/>
      <c r="B115" s="322"/>
      <c r="C115" s="322"/>
      <c r="D115" s="322"/>
      <c r="E115" s="322"/>
      <c r="F115" s="323"/>
      <c r="G115" s="323"/>
      <c r="H115" s="323"/>
      <c r="I115" s="323"/>
      <c r="J115" s="323"/>
      <c r="K115" s="324"/>
      <c r="L115" s="324"/>
      <c r="M115" s="324"/>
      <c r="N115" s="324"/>
      <c r="O115" s="324"/>
      <c r="P115" s="324"/>
      <c r="Q115" s="324"/>
      <c r="R115" s="324"/>
      <c r="S115" s="324"/>
      <c r="T115" s="324"/>
      <c r="U115" s="324"/>
      <c r="V115" s="324"/>
      <c r="W115" s="324"/>
      <c r="X115" s="324"/>
      <c r="Y115" s="324"/>
      <c r="Z115" s="324"/>
    </row>
    <row r="116" spans="1:26" ht="12.75" customHeight="1">
      <c r="A116" s="324"/>
      <c r="B116" s="322"/>
      <c r="C116" s="322"/>
      <c r="D116" s="322"/>
      <c r="E116" s="322"/>
      <c r="F116" s="323"/>
      <c r="G116" s="323"/>
      <c r="H116" s="323"/>
      <c r="I116" s="323"/>
      <c r="J116" s="323"/>
      <c r="K116" s="324"/>
      <c r="L116" s="324"/>
      <c r="M116" s="324"/>
      <c r="N116" s="324"/>
      <c r="O116" s="324"/>
      <c r="P116" s="324"/>
      <c r="Q116" s="324"/>
      <c r="R116" s="324"/>
      <c r="S116" s="324"/>
      <c r="T116" s="324"/>
      <c r="U116" s="324"/>
      <c r="V116" s="324"/>
      <c r="W116" s="324"/>
      <c r="X116" s="324"/>
      <c r="Y116" s="324"/>
      <c r="Z116" s="324"/>
    </row>
    <row r="117" spans="1:26" ht="12.75" customHeight="1">
      <c r="A117" s="324"/>
      <c r="B117" s="322"/>
      <c r="C117" s="322"/>
      <c r="D117" s="322"/>
      <c r="E117" s="322"/>
      <c r="F117" s="323"/>
      <c r="G117" s="323"/>
      <c r="H117" s="323"/>
      <c r="I117" s="323"/>
      <c r="J117" s="323"/>
      <c r="K117" s="324"/>
      <c r="L117" s="324"/>
      <c r="M117" s="324"/>
      <c r="N117" s="324"/>
      <c r="O117" s="324"/>
      <c r="P117" s="324"/>
      <c r="Q117" s="324"/>
      <c r="R117" s="324"/>
      <c r="S117" s="324"/>
      <c r="T117" s="324"/>
      <c r="U117" s="324"/>
      <c r="V117" s="324"/>
      <c r="W117" s="324"/>
      <c r="X117" s="324"/>
      <c r="Y117" s="324"/>
      <c r="Z117" s="324"/>
    </row>
    <row r="118" spans="1:26" ht="12.75" customHeight="1">
      <c r="A118" s="324"/>
      <c r="B118" s="322"/>
      <c r="C118" s="322"/>
      <c r="D118" s="322"/>
      <c r="E118" s="322"/>
      <c r="F118" s="323"/>
      <c r="G118" s="323"/>
      <c r="H118" s="323"/>
      <c r="I118" s="323"/>
      <c r="J118" s="323"/>
      <c r="K118" s="324"/>
      <c r="L118" s="324"/>
      <c r="M118" s="324"/>
      <c r="N118" s="324"/>
      <c r="O118" s="324"/>
      <c r="P118" s="324"/>
      <c r="Q118" s="324"/>
      <c r="R118" s="324"/>
      <c r="S118" s="324"/>
      <c r="T118" s="324"/>
      <c r="U118" s="324"/>
      <c r="V118" s="324"/>
      <c r="W118" s="324"/>
      <c r="X118" s="324"/>
      <c r="Y118" s="324"/>
      <c r="Z118" s="324"/>
    </row>
    <row r="119" spans="1:26" ht="12.75" customHeight="1">
      <c r="A119" s="324"/>
      <c r="B119" s="322"/>
      <c r="C119" s="322"/>
      <c r="D119" s="322"/>
      <c r="E119" s="322"/>
      <c r="F119" s="323"/>
      <c r="G119" s="323"/>
      <c r="H119" s="323"/>
      <c r="I119" s="323"/>
      <c r="J119" s="323"/>
      <c r="K119" s="324"/>
      <c r="L119" s="324"/>
      <c r="M119" s="324"/>
      <c r="N119" s="324"/>
      <c r="O119" s="324"/>
      <c r="P119" s="324"/>
      <c r="Q119" s="324"/>
      <c r="R119" s="324"/>
      <c r="S119" s="324"/>
      <c r="T119" s="324"/>
      <c r="U119" s="324"/>
      <c r="V119" s="324"/>
      <c r="W119" s="324"/>
      <c r="X119" s="324"/>
      <c r="Y119" s="324"/>
      <c r="Z119" s="324"/>
    </row>
    <row r="120" spans="1:26" ht="12.75" customHeight="1">
      <c r="A120" s="324"/>
      <c r="B120" s="322"/>
      <c r="C120" s="322"/>
      <c r="D120" s="322"/>
      <c r="E120" s="322"/>
      <c r="F120" s="323"/>
      <c r="G120" s="323"/>
      <c r="H120" s="323"/>
      <c r="I120" s="323"/>
      <c r="J120" s="323"/>
      <c r="K120" s="324"/>
      <c r="L120" s="324"/>
      <c r="M120" s="324"/>
      <c r="N120" s="324"/>
      <c r="O120" s="324"/>
      <c r="P120" s="324"/>
      <c r="Q120" s="324"/>
      <c r="R120" s="324"/>
      <c r="S120" s="324"/>
      <c r="T120" s="324"/>
      <c r="U120" s="324"/>
      <c r="V120" s="324"/>
      <c r="W120" s="324"/>
      <c r="X120" s="324"/>
      <c r="Y120" s="324"/>
      <c r="Z120" s="324"/>
    </row>
    <row r="121" spans="1:26" ht="12.75" customHeight="1">
      <c r="A121" s="324"/>
      <c r="B121" s="322"/>
      <c r="C121" s="322"/>
      <c r="D121" s="322"/>
      <c r="E121" s="322"/>
      <c r="F121" s="323"/>
      <c r="G121" s="323"/>
      <c r="H121" s="323"/>
      <c r="I121" s="323"/>
      <c r="J121" s="323"/>
      <c r="K121" s="324"/>
      <c r="L121" s="324"/>
      <c r="M121" s="324"/>
      <c r="N121" s="324"/>
      <c r="O121" s="324"/>
      <c r="P121" s="324"/>
      <c r="Q121" s="324"/>
      <c r="R121" s="324"/>
      <c r="S121" s="324"/>
      <c r="T121" s="324"/>
      <c r="U121" s="324"/>
      <c r="V121" s="324"/>
      <c r="W121" s="324"/>
      <c r="X121" s="324"/>
      <c r="Y121" s="324"/>
      <c r="Z121" s="324"/>
    </row>
    <row r="122" spans="1:26" ht="12.75" customHeight="1">
      <c r="A122" s="324"/>
      <c r="B122" s="322"/>
      <c r="C122" s="322"/>
      <c r="D122" s="322"/>
      <c r="E122" s="322"/>
      <c r="F122" s="323"/>
      <c r="G122" s="323"/>
      <c r="H122" s="323"/>
      <c r="I122" s="323"/>
      <c r="J122" s="323"/>
      <c r="K122" s="324"/>
      <c r="L122" s="324"/>
      <c r="M122" s="324"/>
      <c r="N122" s="324"/>
      <c r="O122" s="324"/>
      <c r="P122" s="324"/>
      <c r="Q122" s="324"/>
      <c r="R122" s="324"/>
      <c r="S122" s="324"/>
      <c r="T122" s="324"/>
      <c r="U122" s="324"/>
      <c r="V122" s="324"/>
      <c r="W122" s="324"/>
      <c r="X122" s="324"/>
      <c r="Y122" s="324"/>
      <c r="Z122" s="324"/>
    </row>
    <row r="123" spans="1:26" ht="12.75" customHeight="1">
      <c r="A123" s="324"/>
      <c r="B123" s="322"/>
      <c r="C123" s="322"/>
      <c r="D123" s="322"/>
      <c r="E123" s="322"/>
      <c r="F123" s="323"/>
      <c r="G123" s="323"/>
      <c r="H123" s="323"/>
      <c r="I123" s="323"/>
      <c r="J123" s="323"/>
      <c r="K123" s="324"/>
      <c r="L123" s="324"/>
      <c r="M123" s="324"/>
      <c r="N123" s="324"/>
      <c r="O123" s="324"/>
      <c r="P123" s="324"/>
      <c r="Q123" s="324"/>
      <c r="R123" s="324"/>
      <c r="S123" s="324"/>
      <c r="T123" s="324"/>
      <c r="U123" s="324"/>
      <c r="V123" s="324"/>
      <c r="W123" s="324"/>
      <c r="X123" s="324"/>
      <c r="Y123" s="324"/>
      <c r="Z123" s="324"/>
    </row>
    <row r="124" spans="1:26" ht="12.75" customHeight="1">
      <c r="A124" s="324"/>
      <c r="B124" s="322"/>
      <c r="C124" s="322"/>
      <c r="D124" s="322"/>
      <c r="E124" s="322"/>
      <c r="F124" s="323"/>
      <c r="G124" s="323"/>
      <c r="H124" s="323"/>
      <c r="I124" s="323"/>
      <c r="J124" s="323"/>
      <c r="K124" s="324"/>
      <c r="L124" s="324"/>
      <c r="M124" s="324"/>
      <c r="N124" s="324"/>
      <c r="O124" s="324"/>
      <c r="P124" s="324"/>
      <c r="Q124" s="324"/>
      <c r="R124" s="324"/>
      <c r="S124" s="324"/>
      <c r="T124" s="324"/>
      <c r="U124" s="324"/>
      <c r="V124" s="324"/>
      <c r="W124" s="324"/>
      <c r="X124" s="324"/>
      <c r="Y124" s="324"/>
      <c r="Z124" s="324"/>
    </row>
    <row r="125" spans="1:26" ht="12.75" customHeight="1">
      <c r="A125" s="324"/>
      <c r="B125" s="322"/>
      <c r="C125" s="322"/>
      <c r="D125" s="322"/>
      <c r="E125" s="322"/>
      <c r="F125" s="323"/>
      <c r="G125" s="323"/>
      <c r="H125" s="323"/>
      <c r="I125" s="323"/>
      <c r="J125" s="323"/>
      <c r="K125" s="324"/>
      <c r="L125" s="324"/>
      <c r="M125" s="324"/>
      <c r="N125" s="324"/>
      <c r="O125" s="324"/>
      <c r="P125" s="324"/>
      <c r="Q125" s="324"/>
      <c r="R125" s="324"/>
      <c r="S125" s="324"/>
      <c r="T125" s="324"/>
      <c r="U125" s="324"/>
      <c r="V125" s="324"/>
      <c r="W125" s="324"/>
      <c r="X125" s="324"/>
      <c r="Y125" s="324"/>
      <c r="Z125" s="324"/>
    </row>
    <row r="126" spans="1:26" ht="12.75" customHeight="1">
      <c r="A126" s="324"/>
      <c r="B126" s="322"/>
      <c r="C126" s="322"/>
      <c r="D126" s="322"/>
      <c r="E126" s="322"/>
      <c r="F126" s="323"/>
      <c r="G126" s="323"/>
      <c r="H126" s="323"/>
      <c r="I126" s="323"/>
      <c r="J126" s="323"/>
      <c r="K126" s="324"/>
      <c r="L126" s="324"/>
      <c r="M126" s="324"/>
      <c r="N126" s="324"/>
      <c r="O126" s="324"/>
      <c r="P126" s="324"/>
      <c r="Q126" s="324"/>
      <c r="R126" s="324"/>
      <c r="S126" s="324"/>
      <c r="T126" s="324"/>
      <c r="U126" s="324"/>
      <c r="V126" s="324"/>
      <c r="W126" s="324"/>
      <c r="X126" s="324"/>
      <c r="Y126" s="324"/>
      <c r="Z126" s="324"/>
    </row>
    <row r="127" spans="1:26" ht="12.75" customHeight="1">
      <c r="A127" s="324"/>
      <c r="B127" s="322"/>
      <c r="C127" s="322"/>
      <c r="D127" s="322"/>
      <c r="E127" s="322"/>
      <c r="F127" s="323"/>
      <c r="G127" s="323"/>
      <c r="H127" s="323"/>
      <c r="I127" s="323"/>
      <c r="J127" s="323"/>
      <c r="K127" s="324"/>
      <c r="L127" s="324"/>
      <c r="M127" s="324"/>
      <c r="N127" s="324"/>
      <c r="O127" s="324"/>
      <c r="P127" s="324"/>
      <c r="Q127" s="324"/>
      <c r="R127" s="324"/>
      <c r="S127" s="324"/>
      <c r="T127" s="324"/>
      <c r="U127" s="324"/>
      <c r="V127" s="324"/>
      <c r="W127" s="324"/>
      <c r="X127" s="324"/>
      <c r="Y127" s="324"/>
      <c r="Z127" s="324"/>
    </row>
    <row r="128" spans="1:26" ht="12.75" customHeight="1">
      <c r="A128" s="324"/>
      <c r="B128" s="322"/>
      <c r="C128" s="322"/>
      <c r="D128" s="322"/>
      <c r="E128" s="322"/>
      <c r="F128" s="323"/>
      <c r="G128" s="323"/>
      <c r="H128" s="323"/>
      <c r="I128" s="323"/>
      <c r="J128" s="323"/>
      <c r="K128" s="324"/>
      <c r="L128" s="324"/>
      <c r="M128" s="324"/>
      <c r="N128" s="324"/>
      <c r="O128" s="324"/>
      <c r="P128" s="324"/>
      <c r="Q128" s="324"/>
      <c r="R128" s="324"/>
      <c r="S128" s="324"/>
      <c r="T128" s="324"/>
      <c r="U128" s="324"/>
      <c r="V128" s="324"/>
      <c r="W128" s="324"/>
      <c r="X128" s="324"/>
      <c r="Y128" s="324"/>
      <c r="Z128" s="324"/>
    </row>
    <row r="129" spans="1:26" ht="12.75" customHeight="1">
      <c r="A129" s="324"/>
      <c r="B129" s="322"/>
      <c r="C129" s="322"/>
      <c r="D129" s="322"/>
      <c r="E129" s="322"/>
      <c r="F129" s="323"/>
      <c r="G129" s="323"/>
      <c r="H129" s="323"/>
      <c r="I129" s="323"/>
      <c r="J129" s="323"/>
      <c r="K129" s="324"/>
      <c r="L129" s="324"/>
      <c r="M129" s="324"/>
      <c r="N129" s="324"/>
      <c r="O129" s="324"/>
      <c r="P129" s="324"/>
      <c r="Q129" s="324"/>
      <c r="R129" s="324"/>
      <c r="S129" s="324"/>
      <c r="T129" s="324"/>
      <c r="U129" s="324"/>
      <c r="V129" s="324"/>
      <c r="W129" s="324"/>
      <c r="X129" s="324"/>
      <c r="Y129" s="324"/>
      <c r="Z129" s="324"/>
    </row>
    <row r="130" spans="1:26" ht="12.75" customHeight="1">
      <c r="A130" s="324"/>
      <c r="B130" s="322"/>
      <c r="C130" s="322"/>
      <c r="D130" s="322"/>
      <c r="E130" s="322"/>
      <c r="F130" s="323"/>
      <c r="G130" s="323"/>
      <c r="H130" s="323"/>
      <c r="I130" s="323"/>
      <c r="J130" s="323"/>
      <c r="K130" s="324"/>
      <c r="L130" s="324"/>
      <c r="M130" s="324"/>
      <c r="N130" s="324"/>
      <c r="O130" s="324"/>
      <c r="P130" s="324"/>
      <c r="Q130" s="324"/>
      <c r="R130" s="324"/>
      <c r="S130" s="324"/>
      <c r="T130" s="324"/>
      <c r="U130" s="324"/>
      <c r="V130" s="324"/>
      <c r="W130" s="324"/>
      <c r="X130" s="324"/>
      <c r="Y130" s="324"/>
      <c r="Z130" s="324"/>
    </row>
    <row r="131" spans="1:26" ht="12.75" customHeight="1">
      <c r="A131" s="324"/>
      <c r="B131" s="322"/>
      <c r="C131" s="322"/>
      <c r="D131" s="322"/>
      <c r="E131" s="322"/>
      <c r="F131" s="323"/>
      <c r="G131" s="323"/>
      <c r="H131" s="323"/>
      <c r="I131" s="323"/>
      <c r="J131" s="323"/>
      <c r="K131" s="324"/>
      <c r="L131" s="324"/>
      <c r="M131" s="324"/>
      <c r="N131" s="324"/>
      <c r="O131" s="324"/>
      <c r="P131" s="324"/>
      <c r="Q131" s="324"/>
      <c r="R131" s="324"/>
      <c r="S131" s="324"/>
      <c r="T131" s="324"/>
      <c r="U131" s="324"/>
      <c r="V131" s="324"/>
      <c r="W131" s="324"/>
      <c r="X131" s="324"/>
      <c r="Y131" s="324"/>
      <c r="Z131" s="324"/>
    </row>
    <row r="132" spans="1:26" ht="12.75" customHeight="1">
      <c r="A132" s="324"/>
      <c r="B132" s="322"/>
      <c r="C132" s="322"/>
      <c r="D132" s="322"/>
      <c r="E132" s="322"/>
      <c r="F132" s="323"/>
      <c r="G132" s="323"/>
      <c r="H132" s="323"/>
      <c r="I132" s="323"/>
      <c r="J132" s="323"/>
      <c r="K132" s="324"/>
      <c r="L132" s="324"/>
      <c r="M132" s="324"/>
      <c r="N132" s="324"/>
      <c r="O132" s="324"/>
      <c r="P132" s="324"/>
      <c r="Q132" s="324"/>
      <c r="R132" s="324"/>
      <c r="S132" s="324"/>
      <c r="T132" s="324"/>
      <c r="U132" s="324"/>
      <c r="V132" s="324"/>
      <c r="W132" s="324"/>
      <c r="X132" s="324"/>
      <c r="Y132" s="324"/>
      <c r="Z132" s="324"/>
    </row>
    <row r="133" spans="1:26" ht="12.75" customHeight="1">
      <c r="A133" s="324"/>
      <c r="B133" s="322"/>
      <c r="C133" s="322"/>
      <c r="D133" s="322"/>
      <c r="E133" s="322"/>
      <c r="F133" s="323"/>
      <c r="G133" s="323"/>
      <c r="H133" s="323"/>
      <c r="I133" s="323"/>
      <c r="J133" s="323"/>
      <c r="K133" s="324"/>
      <c r="L133" s="324"/>
      <c r="M133" s="324"/>
      <c r="N133" s="324"/>
      <c r="O133" s="324"/>
      <c r="P133" s="324"/>
      <c r="Q133" s="324"/>
      <c r="R133" s="324"/>
      <c r="S133" s="324"/>
      <c r="T133" s="324"/>
      <c r="U133" s="324"/>
      <c r="V133" s="324"/>
      <c r="W133" s="324"/>
      <c r="X133" s="324"/>
      <c r="Y133" s="324"/>
      <c r="Z133" s="324"/>
    </row>
    <row r="134" spans="1:26" ht="12.75" customHeight="1">
      <c r="A134" s="324"/>
      <c r="B134" s="322"/>
      <c r="C134" s="322"/>
      <c r="D134" s="322"/>
      <c r="E134" s="322"/>
      <c r="F134" s="323"/>
      <c r="G134" s="323"/>
      <c r="H134" s="323"/>
      <c r="I134" s="323"/>
      <c r="J134" s="323"/>
      <c r="K134" s="324"/>
      <c r="L134" s="324"/>
      <c r="M134" s="324"/>
      <c r="N134" s="324"/>
      <c r="O134" s="324"/>
      <c r="P134" s="324"/>
      <c r="Q134" s="324"/>
      <c r="R134" s="324"/>
      <c r="S134" s="324"/>
      <c r="T134" s="324"/>
      <c r="U134" s="324"/>
      <c r="V134" s="324"/>
      <c r="W134" s="324"/>
      <c r="X134" s="324"/>
      <c r="Y134" s="324"/>
      <c r="Z134" s="324"/>
    </row>
    <row r="135" spans="1:26" ht="12.75" customHeight="1">
      <c r="A135" s="324"/>
      <c r="B135" s="322"/>
      <c r="C135" s="322"/>
      <c r="D135" s="322"/>
      <c r="E135" s="322"/>
      <c r="F135" s="323"/>
      <c r="G135" s="323"/>
      <c r="H135" s="323"/>
      <c r="I135" s="323"/>
      <c r="J135" s="323"/>
      <c r="K135" s="324"/>
      <c r="L135" s="324"/>
      <c r="M135" s="324"/>
      <c r="N135" s="324"/>
      <c r="O135" s="324"/>
      <c r="P135" s="324"/>
      <c r="Q135" s="324"/>
      <c r="R135" s="324"/>
      <c r="S135" s="324"/>
      <c r="T135" s="324"/>
      <c r="U135" s="324"/>
      <c r="V135" s="324"/>
      <c r="W135" s="324"/>
      <c r="X135" s="324"/>
      <c r="Y135" s="324"/>
      <c r="Z135" s="324"/>
    </row>
    <row r="136" spans="1:26" ht="12.75" customHeight="1">
      <c r="A136" s="324"/>
      <c r="B136" s="322"/>
      <c r="C136" s="322"/>
      <c r="D136" s="322"/>
      <c r="E136" s="322"/>
      <c r="F136" s="323"/>
      <c r="G136" s="323"/>
      <c r="H136" s="323"/>
      <c r="I136" s="323"/>
      <c r="J136" s="323"/>
      <c r="K136" s="324"/>
      <c r="L136" s="324"/>
      <c r="M136" s="324"/>
      <c r="N136" s="324"/>
      <c r="O136" s="324"/>
      <c r="P136" s="324"/>
      <c r="Q136" s="324"/>
      <c r="R136" s="324"/>
      <c r="S136" s="324"/>
      <c r="T136" s="324"/>
      <c r="U136" s="324"/>
      <c r="V136" s="324"/>
      <c r="W136" s="324"/>
      <c r="X136" s="324"/>
      <c r="Y136" s="324"/>
      <c r="Z136" s="324"/>
    </row>
    <row r="137" spans="1:26" ht="12.75" customHeight="1">
      <c r="A137" s="324"/>
      <c r="B137" s="322"/>
      <c r="C137" s="322"/>
      <c r="D137" s="322"/>
      <c r="E137" s="322"/>
      <c r="F137" s="323"/>
      <c r="G137" s="323"/>
      <c r="H137" s="323"/>
      <c r="I137" s="323"/>
      <c r="J137" s="323"/>
      <c r="K137" s="324"/>
      <c r="L137" s="324"/>
      <c r="M137" s="324"/>
      <c r="N137" s="324"/>
      <c r="O137" s="324"/>
      <c r="P137" s="324"/>
      <c r="Q137" s="324"/>
      <c r="R137" s="324"/>
      <c r="S137" s="324"/>
      <c r="T137" s="324"/>
      <c r="U137" s="324"/>
      <c r="V137" s="324"/>
      <c r="W137" s="324"/>
      <c r="X137" s="324"/>
      <c r="Y137" s="324"/>
      <c r="Z137" s="324"/>
    </row>
    <row r="138" spans="1:26" ht="12.75" customHeight="1">
      <c r="A138" s="324"/>
      <c r="B138" s="322"/>
      <c r="C138" s="322"/>
      <c r="D138" s="322"/>
      <c r="E138" s="322"/>
      <c r="F138" s="323"/>
      <c r="G138" s="323"/>
      <c r="H138" s="323"/>
      <c r="I138" s="323"/>
      <c r="J138" s="323"/>
      <c r="K138" s="324"/>
      <c r="L138" s="324"/>
      <c r="M138" s="324"/>
      <c r="N138" s="324"/>
      <c r="O138" s="324"/>
      <c r="P138" s="324"/>
      <c r="Q138" s="324"/>
      <c r="R138" s="324"/>
      <c r="S138" s="324"/>
      <c r="T138" s="324"/>
      <c r="U138" s="324"/>
      <c r="V138" s="324"/>
      <c r="W138" s="324"/>
      <c r="X138" s="324"/>
      <c r="Y138" s="324"/>
      <c r="Z138" s="324"/>
    </row>
    <row r="139" spans="1:26" ht="12.75" customHeight="1">
      <c r="A139" s="324"/>
      <c r="B139" s="322"/>
      <c r="C139" s="322"/>
      <c r="D139" s="322"/>
      <c r="E139" s="322"/>
      <c r="F139" s="323"/>
      <c r="G139" s="323"/>
      <c r="H139" s="323"/>
      <c r="I139" s="323"/>
      <c r="J139" s="323"/>
      <c r="K139" s="324"/>
      <c r="L139" s="324"/>
      <c r="M139" s="324"/>
      <c r="N139" s="324"/>
      <c r="O139" s="324"/>
      <c r="P139" s="324"/>
      <c r="Q139" s="324"/>
      <c r="R139" s="324"/>
      <c r="S139" s="324"/>
      <c r="T139" s="324"/>
      <c r="U139" s="324"/>
      <c r="V139" s="324"/>
      <c r="W139" s="324"/>
      <c r="X139" s="324"/>
      <c r="Y139" s="324"/>
      <c r="Z139" s="324"/>
    </row>
    <row r="140" spans="1:26" ht="12.75" customHeight="1">
      <c r="A140" s="324"/>
      <c r="B140" s="322"/>
      <c r="C140" s="322"/>
      <c r="D140" s="322"/>
      <c r="E140" s="322"/>
      <c r="F140" s="323"/>
      <c r="G140" s="323"/>
      <c r="H140" s="323"/>
      <c r="I140" s="323"/>
      <c r="J140" s="323"/>
      <c r="K140" s="324"/>
      <c r="L140" s="324"/>
      <c r="M140" s="324"/>
      <c r="N140" s="324"/>
      <c r="O140" s="324"/>
      <c r="P140" s="324"/>
      <c r="Q140" s="324"/>
      <c r="R140" s="324"/>
      <c r="S140" s="324"/>
      <c r="T140" s="324"/>
      <c r="U140" s="324"/>
      <c r="V140" s="324"/>
      <c r="W140" s="324"/>
      <c r="X140" s="324"/>
      <c r="Y140" s="324"/>
      <c r="Z140" s="324"/>
    </row>
    <row r="141" spans="1:26" ht="12.75" customHeight="1">
      <c r="A141" s="324"/>
      <c r="B141" s="322"/>
      <c r="C141" s="322"/>
      <c r="D141" s="322"/>
      <c r="E141" s="322"/>
      <c r="F141" s="323"/>
      <c r="G141" s="323"/>
      <c r="H141" s="323"/>
      <c r="I141" s="323"/>
      <c r="J141" s="323"/>
      <c r="K141" s="324"/>
      <c r="L141" s="324"/>
      <c r="M141" s="324"/>
      <c r="N141" s="324"/>
      <c r="O141" s="324"/>
      <c r="P141" s="324"/>
      <c r="Q141" s="324"/>
      <c r="R141" s="324"/>
      <c r="S141" s="324"/>
      <c r="T141" s="324"/>
      <c r="U141" s="324"/>
      <c r="V141" s="324"/>
      <c r="W141" s="324"/>
      <c r="X141" s="324"/>
      <c r="Y141" s="324"/>
      <c r="Z141" s="324"/>
    </row>
    <row r="142" spans="1:26" ht="12.75" customHeight="1">
      <c r="A142" s="324"/>
      <c r="B142" s="322"/>
      <c r="C142" s="322"/>
      <c r="D142" s="322"/>
      <c r="E142" s="322"/>
      <c r="F142" s="323"/>
      <c r="G142" s="323"/>
      <c r="H142" s="323"/>
      <c r="I142" s="323"/>
      <c r="J142" s="323"/>
      <c r="K142" s="324"/>
      <c r="L142" s="324"/>
      <c r="M142" s="324"/>
      <c r="N142" s="324"/>
      <c r="O142" s="324"/>
      <c r="P142" s="324"/>
      <c r="Q142" s="324"/>
      <c r="R142" s="324"/>
      <c r="S142" s="324"/>
      <c r="T142" s="324"/>
      <c r="U142" s="324"/>
      <c r="V142" s="324"/>
      <c r="W142" s="324"/>
      <c r="X142" s="324"/>
      <c r="Y142" s="324"/>
      <c r="Z142" s="324"/>
    </row>
    <row r="143" spans="1:26" ht="12.75" customHeight="1">
      <c r="A143" s="324"/>
      <c r="B143" s="322"/>
      <c r="C143" s="322"/>
      <c r="D143" s="322"/>
      <c r="E143" s="322"/>
      <c r="F143" s="323"/>
      <c r="G143" s="323"/>
      <c r="H143" s="323"/>
      <c r="I143" s="323"/>
      <c r="J143" s="323"/>
      <c r="K143" s="324"/>
      <c r="L143" s="324"/>
      <c r="M143" s="324"/>
      <c r="N143" s="324"/>
      <c r="O143" s="324"/>
      <c r="P143" s="324"/>
      <c r="Q143" s="324"/>
      <c r="R143" s="324"/>
      <c r="S143" s="324"/>
      <c r="T143" s="324"/>
      <c r="U143" s="324"/>
      <c r="V143" s="324"/>
      <c r="W143" s="324"/>
      <c r="X143" s="324"/>
      <c r="Y143" s="324"/>
      <c r="Z143" s="324"/>
    </row>
    <row r="144" spans="1:26" ht="12.75" customHeight="1">
      <c r="A144" s="324"/>
      <c r="B144" s="322"/>
      <c r="C144" s="322"/>
      <c r="D144" s="322"/>
      <c r="E144" s="322"/>
      <c r="F144" s="323"/>
      <c r="G144" s="323"/>
      <c r="H144" s="323"/>
      <c r="I144" s="323"/>
      <c r="J144" s="323"/>
      <c r="K144" s="324"/>
      <c r="L144" s="324"/>
      <c r="M144" s="324"/>
      <c r="N144" s="324"/>
      <c r="O144" s="324"/>
      <c r="P144" s="324"/>
      <c r="Q144" s="324"/>
      <c r="R144" s="324"/>
      <c r="S144" s="324"/>
      <c r="T144" s="324"/>
      <c r="U144" s="324"/>
      <c r="V144" s="324"/>
      <c r="W144" s="324"/>
      <c r="X144" s="324"/>
      <c r="Y144" s="324"/>
      <c r="Z144" s="324"/>
    </row>
    <row r="145" spans="1:26" ht="12.75" customHeight="1">
      <c r="A145" s="324"/>
      <c r="B145" s="322"/>
      <c r="C145" s="322"/>
      <c r="D145" s="322"/>
      <c r="E145" s="322"/>
      <c r="F145" s="323"/>
      <c r="G145" s="323"/>
      <c r="H145" s="323"/>
      <c r="I145" s="323"/>
      <c r="J145" s="323"/>
      <c r="K145" s="324"/>
      <c r="L145" s="324"/>
      <c r="M145" s="324"/>
      <c r="N145" s="324"/>
      <c r="O145" s="324"/>
      <c r="P145" s="324"/>
      <c r="Q145" s="324"/>
      <c r="R145" s="324"/>
      <c r="S145" s="324"/>
      <c r="T145" s="324"/>
      <c r="U145" s="324"/>
      <c r="V145" s="324"/>
      <c r="W145" s="324"/>
      <c r="X145" s="324"/>
      <c r="Y145" s="324"/>
      <c r="Z145" s="324"/>
    </row>
    <row r="146" spans="1:26" ht="12.75" customHeight="1">
      <c r="A146" s="324"/>
      <c r="B146" s="322"/>
      <c r="C146" s="322"/>
      <c r="D146" s="322"/>
      <c r="E146" s="322"/>
      <c r="F146" s="323"/>
      <c r="G146" s="323"/>
      <c r="H146" s="323"/>
      <c r="I146" s="323"/>
      <c r="J146" s="323"/>
      <c r="K146" s="324"/>
      <c r="L146" s="324"/>
      <c r="M146" s="324"/>
      <c r="N146" s="324"/>
      <c r="O146" s="324"/>
      <c r="P146" s="324"/>
      <c r="Q146" s="324"/>
      <c r="R146" s="324"/>
      <c r="S146" s="324"/>
      <c r="T146" s="324"/>
      <c r="U146" s="324"/>
      <c r="V146" s="324"/>
      <c r="W146" s="324"/>
      <c r="X146" s="324"/>
      <c r="Y146" s="324"/>
      <c r="Z146" s="324"/>
    </row>
    <row r="147" spans="1:26" ht="12.75" customHeight="1">
      <c r="A147" s="324"/>
      <c r="B147" s="322"/>
      <c r="C147" s="322"/>
      <c r="D147" s="322"/>
      <c r="E147" s="322"/>
      <c r="F147" s="323"/>
      <c r="G147" s="323"/>
      <c r="H147" s="323"/>
      <c r="I147" s="323"/>
      <c r="J147" s="323"/>
      <c r="K147" s="324"/>
      <c r="L147" s="324"/>
      <c r="M147" s="324"/>
      <c r="N147" s="324"/>
      <c r="O147" s="324"/>
      <c r="P147" s="324"/>
      <c r="Q147" s="324"/>
      <c r="R147" s="324"/>
      <c r="S147" s="324"/>
      <c r="T147" s="324"/>
      <c r="U147" s="324"/>
      <c r="V147" s="324"/>
      <c r="W147" s="324"/>
      <c r="X147" s="324"/>
      <c r="Y147" s="324"/>
      <c r="Z147" s="324"/>
    </row>
    <row r="148" spans="1:26" ht="12.75" customHeight="1">
      <c r="A148" s="324"/>
      <c r="B148" s="322"/>
      <c r="C148" s="322"/>
      <c r="D148" s="322"/>
      <c r="E148" s="322"/>
      <c r="F148" s="323"/>
      <c r="G148" s="323"/>
      <c r="H148" s="323"/>
      <c r="I148" s="323"/>
      <c r="J148" s="323"/>
      <c r="K148" s="324"/>
      <c r="L148" s="324"/>
      <c r="M148" s="324"/>
      <c r="N148" s="324"/>
      <c r="O148" s="324"/>
      <c r="P148" s="324"/>
      <c r="Q148" s="324"/>
      <c r="R148" s="324"/>
      <c r="S148" s="324"/>
      <c r="T148" s="324"/>
      <c r="U148" s="324"/>
      <c r="V148" s="324"/>
      <c r="W148" s="324"/>
      <c r="X148" s="324"/>
      <c r="Y148" s="324"/>
      <c r="Z148" s="324"/>
    </row>
    <row r="149" spans="1:26" ht="12.75" customHeight="1">
      <c r="A149" s="324"/>
      <c r="B149" s="322"/>
      <c r="C149" s="322"/>
      <c r="D149" s="322"/>
      <c r="E149" s="322"/>
      <c r="F149" s="323"/>
      <c r="G149" s="323"/>
      <c r="H149" s="323"/>
      <c r="I149" s="323"/>
      <c r="J149" s="323"/>
      <c r="K149" s="324"/>
      <c r="L149" s="324"/>
      <c r="M149" s="324"/>
      <c r="N149" s="324"/>
      <c r="O149" s="324"/>
      <c r="P149" s="324"/>
      <c r="Q149" s="324"/>
      <c r="R149" s="324"/>
      <c r="S149" s="324"/>
      <c r="T149" s="324"/>
      <c r="U149" s="324"/>
      <c r="V149" s="324"/>
      <c r="W149" s="324"/>
      <c r="X149" s="324"/>
      <c r="Y149" s="324"/>
      <c r="Z149" s="324"/>
    </row>
    <row r="150" spans="1:26" ht="12.75" customHeight="1">
      <c r="A150" s="324"/>
      <c r="B150" s="322"/>
      <c r="C150" s="322"/>
      <c r="D150" s="322"/>
      <c r="E150" s="322"/>
      <c r="F150" s="323"/>
      <c r="G150" s="323"/>
      <c r="H150" s="323"/>
      <c r="I150" s="323"/>
      <c r="J150" s="323"/>
      <c r="K150" s="324"/>
      <c r="L150" s="324"/>
      <c r="M150" s="324"/>
      <c r="N150" s="324"/>
      <c r="O150" s="324"/>
      <c r="P150" s="324"/>
      <c r="Q150" s="324"/>
      <c r="R150" s="324"/>
      <c r="S150" s="324"/>
      <c r="T150" s="324"/>
      <c r="U150" s="324"/>
      <c r="V150" s="324"/>
      <c r="W150" s="324"/>
      <c r="X150" s="324"/>
      <c r="Y150" s="324"/>
      <c r="Z150" s="324"/>
    </row>
    <row r="151" spans="1:26" ht="12.75" customHeight="1">
      <c r="A151" s="324"/>
      <c r="B151" s="322"/>
      <c r="C151" s="322"/>
      <c r="D151" s="322"/>
      <c r="E151" s="322"/>
      <c r="F151" s="323"/>
      <c r="G151" s="323"/>
      <c r="H151" s="323"/>
      <c r="I151" s="323"/>
      <c r="J151" s="323"/>
      <c r="K151" s="324"/>
      <c r="L151" s="324"/>
      <c r="M151" s="324"/>
      <c r="N151" s="324"/>
      <c r="O151" s="324"/>
      <c r="P151" s="324"/>
      <c r="Q151" s="324"/>
      <c r="R151" s="324"/>
      <c r="S151" s="324"/>
      <c r="T151" s="324"/>
      <c r="U151" s="324"/>
      <c r="V151" s="324"/>
      <c r="W151" s="324"/>
      <c r="X151" s="324"/>
      <c r="Y151" s="324"/>
      <c r="Z151" s="324"/>
    </row>
    <row r="152" spans="1:26" ht="12.75" customHeight="1">
      <c r="A152" s="324"/>
      <c r="B152" s="322"/>
      <c r="C152" s="322"/>
      <c r="D152" s="322"/>
      <c r="E152" s="322"/>
      <c r="F152" s="323"/>
      <c r="G152" s="323"/>
      <c r="H152" s="323"/>
      <c r="I152" s="323"/>
      <c r="J152" s="323"/>
      <c r="K152" s="324"/>
      <c r="L152" s="324"/>
      <c r="M152" s="324"/>
      <c r="N152" s="324"/>
      <c r="O152" s="324"/>
      <c r="P152" s="324"/>
      <c r="Q152" s="324"/>
      <c r="R152" s="324"/>
      <c r="S152" s="324"/>
      <c r="T152" s="324"/>
      <c r="U152" s="324"/>
      <c r="V152" s="324"/>
      <c r="W152" s="324"/>
      <c r="X152" s="324"/>
      <c r="Y152" s="324"/>
      <c r="Z152" s="324"/>
    </row>
    <row r="153" spans="1:26" ht="12.75" customHeight="1">
      <c r="A153" s="324"/>
      <c r="B153" s="322"/>
      <c r="C153" s="322"/>
      <c r="D153" s="322"/>
      <c r="E153" s="322"/>
      <c r="F153" s="323"/>
      <c r="G153" s="323"/>
      <c r="H153" s="323"/>
      <c r="I153" s="323"/>
      <c r="J153" s="323"/>
      <c r="K153" s="324"/>
      <c r="L153" s="324"/>
      <c r="M153" s="324"/>
      <c r="N153" s="324"/>
      <c r="O153" s="324"/>
      <c r="P153" s="324"/>
      <c r="Q153" s="324"/>
      <c r="R153" s="324"/>
      <c r="S153" s="324"/>
      <c r="T153" s="324"/>
      <c r="U153" s="324"/>
      <c r="V153" s="324"/>
      <c r="W153" s="324"/>
      <c r="X153" s="324"/>
      <c r="Y153" s="324"/>
      <c r="Z153" s="324"/>
    </row>
    <row r="154" spans="1:26" ht="12.75" customHeight="1">
      <c r="A154" s="324"/>
      <c r="B154" s="322"/>
      <c r="C154" s="322"/>
      <c r="D154" s="322"/>
      <c r="E154" s="322"/>
      <c r="F154" s="323"/>
      <c r="G154" s="323"/>
      <c r="H154" s="323"/>
      <c r="I154" s="323"/>
      <c r="J154" s="323"/>
      <c r="K154" s="324"/>
      <c r="L154" s="324"/>
      <c r="M154" s="324"/>
      <c r="N154" s="324"/>
      <c r="O154" s="324"/>
      <c r="P154" s="324"/>
      <c r="Q154" s="324"/>
      <c r="R154" s="324"/>
      <c r="S154" s="324"/>
      <c r="T154" s="324"/>
      <c r="U154" s="324"/>
      <c r="V154" s="324"/>
      <c r="W154" s="324"/>
      <c r="X154" s="324"/>
      <c r="Y154" s="324"/>
      <c r="Z154" s="324"/>
    </row>
    <row r="155" spans="1:26" ht="12.75" customHeight="1">
      <c r="A155" s="324"/>
      <c r="B155" s="322"/>
      <c r="C155" s="322"/>
      <c r="D155" s="322"/>
      <c r="E155" s="322"/>
      <c r="F155" s="323"/>
      <c r="G155" s="323"/>
      <c r="H155" s="323"/>
      <c r="I155" s="323"/>
      <c r="J155" s="323"/>
      <c r="K155" s="324"/>
      <c r="L155" s="324"/>
      <c r="M155" s="324"/>
      <c r="N155" s="324"/>
      <c r="O155" s="324"/>
      <c r="P155" s="324"/>
      <c r="Q155" s="324"/>
      <c r="R155" s="324"/>
      <c r="S155" s="324"/>
      <c r="T155" s="324"/>
      <c r="U155" s="324"/>
      <c r="V155" s="324"/>
      <c r="W155" s="324"/>
      <c r="X155" s="324"/>
      <c r="Y155" s="324"/>
      <c r="Z155" s="324"/>
    </row>
    <row r="156" spans="1:26" ht="12.75" customHeight="1">
      <c r="A156" s="324"/>
      <c r="B156" s="322"/>
      <c r="C156" s="322"/>
      <c r="D156" s="322"/>
      <c r="E156" s="322"/>
      <c r="F156" s="323"/>
      <c r="G156" s="323"/>
      <c r="H156" s="323"/>
      <c r="I156" s="323"/>
      <c r="J156" s="323"/>
      <c r="K156" s="324"/>
      <c r="L156" s="324"/>
      <c r="M156" s="324"/>
      <c r="N156" s="324"/>
      <c r="O156" s="324"/>
      <c r="P156" s="324"/>
      <c r="Q156" s="324"/>
      <c r="R156" s="324"/>
      <c r="S156" s="324"/>
      <c r="T156" s="324"/>
      <c r="U156" s="324"/>
      <c r="V156" s="324"/>
      <c r="W156" s="324"/>
      <c r="X156" s="324"/>
      <c r="Y156" s="324"/>
      <c r="Z156" s="324"/>
    </row>
    <row r="157" spans="1:26" ht="12.75" customHeight="1">
      <c r="A157" s="324"/>
      <c r="B157" s="322"/>
      <c r="C157" s="322"/>
      <c r="D157" s="322"/>
      <c r="E157" s="322"/>
      <c r="F157" s="323"/>
      <c r="G157" s="323"/>
      <c r="H157" s="323"/>
      <c r="I157" s="323"/>
      <c r="J157" s="323"/>
      <c r="K157" s="324"/>
      <c r="L157" s="324"/>
      <c r="M157" s="324"/>
      <c r="N157" s="324"/>
      <c r="O157" s="324"/>
      <c r="P157" s="324"/>
      <c r="Q157" s="324"/>
      <c r="R157" s="324"/>
      <c r="S157" s="324"/>
      <c r="T157" s="324"/>
      <c r="U157" s="324"/>
      <c r="V157" s="324"/>
      <c r="W157" s="324"/>
      <c r="X157" s="324"/>
      <c r="Y157" s="324"/>
      <c r="Z157" s="324"/>
    </row>
    <row r="158" spans="1:26" ht="12.75" customHeight="1">
      <c r="A158" s="324"/>
      <c r="B158" s="322"/>
      <c r="C158" s="322"/>
      <c r="D158" s="322"/>
      <c r="E158" s="322"/>
      <c r="F158" s="323"/>
      <c r="G158" s="323"/>
      <c r="H158" s="323"/>
      <c r="I158" s="323"/>
      <c r="J158" s="323"/>
      <c r="K158" s="324"/>
      <c r="L158" s="324"/>
      <c r="M158" s="324"/>
      <c r="N158" s="324"/>
      <c r="O158" s="324"/>
      <c r="P158" s="324"/>
      <c r="Q158" s="324"/>
      <c r="R158" s="324"/>
      <c r="S158" s="324"/>
      <c r="T158" s="324"/>
      <c r="U158" s="324"/>
      <c r="V158" s="324"/>
      <c r="W158" s="324"/>
      <c r="X158" s="324"/>
      <c r="Y158" s="324"/>
      <c r="Z158" s="324"/>
    </row>
    <row r="159" spans="1:26" ht="12.75" customHeight="1">
      <c r="A159" s="324"/>
      <c r="B159" s="322"/>
      <c r="C159" s="322"/>
      <c r="D159" s="322"/>
      <c r="E159" s="322"/>
      <c r="F159" s="323"/>
      <c r="G159" s="323"/>
      <c r="H159" s="323"/>
      <c r="I159" s="323"/>
      <c r="J159" s="323"/>
      <c r="K159" s="324"/>
      <c r="L159" s="324"/>
      <c r="M159" s="324"/>
      <c r="N159" s="324"/>
      <c r="O159" s="324"/>
      <c r="P159" s="324"/>
      <c r="Q159" s="324"/>
      <c r="R159" s="324"/>
      <c r="S159" s="324"/>
      <c r="T159" s="324"/>
      <c r="U159" s="324"/>
      <c r="V159" s="324"/>
      <c r="W159" s="324"/>
      <c r="X159" s="324"/>
      <c r="Y159" s="324"/>
      <c r="Z159" s="324"/>
    </row>
    <row r="160" spans="1:26" ht="12.75" customHeight="1">
      <c r="A160" s="324"/>
      <c r="B160" s="322"/>
      <c r="C160" s="322"/>
      <c r="D160" s="322"/>
      <c r="E160" s="322"/>
      <c r="F160" s="323"/>
      <c r="G160" s="323"/>
      <c r="H160" s="323"/>
      <c r="I160" s="323"/>
      <c r="J160" s="323"/>
      <c r="K160" s="324"/>
      <c r="L160" s="324"/>
      <c r="M160" s="324"/>
      <c r="N160" s="324"/>
      <c r="O160" s="324"/>
      <c r="P160" s="324"/>
      <c r="Q160" s="324"/>
      <c r="R160" s="324"/>
      <c r="S160" s="324"/>
      <c r="T160" s="324"/>
      <c r="U160" s="324"/>
      <c r="V160" s="324"/>
      <c r="W160" s="324"/>
      <c r="X160" s="324"/>
      <c r="Y160" s="324"/>
      <c r="Z160" s="324"/>
    </row>
    <row r="161" spans="1:26" ht="12.75" customHeight="1">
      <c r="A161" s="324"/>
      <c r="B161" s="322"/>
      <c r="C161" s="322"/>
      <c r="D161" s="322"/>
      <c r="E161" s="322"/>
      <c r="F161" s="323"/>
      <c r="G161" s="323"/>
      <c r="H161" s="323"/>
      <c r="I161" s="323"/>
      <c r="J161" s="323"/>
      <c r="K161" s="324"/>
      <c r="L161" s="324"/>
      <c r="M161" s="324"/>
      <c r="N161" s="324"/>
      <c r="O161" s="324"/>
      <c r="P161" s="324"/>
      <c r="Q161" s="324"/>
      <c r="R161" s="324"/>
      <c r="S161" s="324"/>
      <c r="T161" s="324"/>
      <c r="U161" s="324"/>
      <c r="V161" s="324"/>
      <c r="W161" s="324"/>
      <c r="X161" s="324"/>
      <c r="Y161" s="324"/>
      <c r="Z161" s="324"/>
    </row>
    <row r="162" spans="1:26" ht="12.75" customHeight="1">
      <c r="A162" s="324"/>
      <c r="B162" s="322"/>
      <c r="C162" s="322"/>
      <c r="D162" s="322"/>
      <c r="E162" s="322"/>
      <c r="F162" s="323"/>
      <c r="G162" s="323"/>
      <c r="H162" s="323"/>
      <c r="I162" s="323"/>
      <c r="J162" s="323"/>
      <c r="K162" s="324"/>
      <c r="L162" s="324"/>
      <c r="M162" s="324"/>
      <c r="N162" s="324"/>
      <c r="O162" s="324"/>
      <c r="P162" s="324"/>
      <c r="Q162" s="324"/>
      <c r="R162" s="324"/>
      <c r="S162" s="324"/>
      <c r="T162" s="324"/>
      <c r="U162" s="324"/>
      <c r="V162" s="324"/>
      <c r="W162" s="324"/>
      <c r="X162" s="324"/>
      <c r="Y162" s="324"/>
      <c r="Z162" s="324"/>
    </row>
    <row r="163" spans="1:26" ht="12.75" customHeight="1">
      <c r="A163" s="324"/>
      <c r="B163" s="322"/>
      <c r="C163" s="322"/>
      <c r="D163" s="322"/>
      <c r="E163" s="322"/>
      <c r="F163" s="323"/>
      <c r="G163" s="323"/>
      <c r="H163" s="323"/>
      <c r="I163" s="323"/>
      <c r="J163" s="323"/>
      <c r="K163" s="324"/>
      <c r="L163" s="324"/>
      <c r="M163" s="324"/>
      <c r="N163" s="324"/>
      <c r="O163" s="324"/>
      <c r="P163" s="324"/>
      <c r="Q163" s="324"/>
      <c r="R163" s="324"/>
      <c r="S163" s="324"/>
      <c r="T163" s="324"/>
      <c r="U163" s="324"/>
      <c r="V163" s="324"/>
      <c r="W163" s="324"/>
      <c r="X163" s="324"/>
      <c r="Y163" s="324"/>
      <c r="Z163" s="324"/>
    </row>
    <row r="164" spans="1:26" ht="12.75" customHeight="1">
      <c r="A164" s="324"/>
      <c r="B164" s="322"/>
      <c r="C164" s="322"/>
      <c r="D164" s="322"/>
      <c r="E164" s="322"/>
      <c r="F164" s="323"/>
      <c r="G164" s="323"/>
      <c r="H164" s="323"/>
      <c r="I164" s="323"/>
      <c r="J164" s="323"/>
      <c r="K164" s="324"/>
      <c r="L164" s="324"/>
      <c r="M164" s="324"/>
      <c r="N164" s="324"/>
      <c r="O164" s="324"/>
      <c r="P164" s="324"/>
      <c r="Q164" s="324"/>
      <c r="R164" s="324"/>
      <c r="S164" s="324"/>
      <c r="T164" s="324"/>
      <c r="U164" s="324"/>
      <c r="V164" s="324"/>
      <c r="W164" s="324"/>
      <c r="X164" s="324"/>
      <c r="Y164" s="324"/>
      <c r="Z164" s="324"/>
    </row>
    <row r="165" spans="1:26" ht="12.75" customHeight="1">
      <c r="A165" s="324"/>
      <c r="B165" s="322"/>
      <c r="C165" s="322"/>
      <c r="D165" s="322"/>
      <c r="E165" s="322"/>
      <c r="F165" s="323"/>
      <c r="G165" s="323"/>
      <c r="H165" s="323"/>
      <c r="I165" s="323"/>
      <c r="J165" s="323"/>
      <c r="K165" s="324"/>
      <c r="L165" s="324"/>
      <c r="M165" s="324"/>
      <c r="N165" s="324"/>
      <c r="O165" s="324"/>
      <c r="P165" s="324"/>
      <c r="Q165" s="324"/>
      <c r="R165" s="324"/>
      <c r="S165" s="324"/>
      <c r="T165" s="324"/>
      <c r="U165" s="324"/>
      <c r="V165" s="324"/>
      <c r="W165" s="324"/>
      <c r="X165" s="324"/>
      <c r="Y165" s="324"/>
      <c r="Z165" s="324"/>
    </row>
    <row r="166" spans="1:26" ht="12.75" customHeight="1">
      <c r="A166" s="324"/>
      <c r="B166" s="322"/>
      <c r="C166" s="322"/>
      <c r="D166" s="322"/>
      <c r="E166" s="322"/>
      <c r="F166" s="323"/>
      <c r="G166" s="323"/>
      <c r="H166" s="323"/>
      <c r="I166" s="323"/>
      <c r="J166" s="323"/>
      <c r="K166" s="324"/>
      <c r="L166" s="324"/>
      <c r="M166" s="324"/>
      <c r="N166" s="324"/>
      <c r="O166" s="324"/>
      <c r="P166" s="324"/>
      <c r="Q166" s="324"/>
      <c r="R166" s="324"/>
      <c r="S166" s="324"/>
      <c r="T166" s="324"/>
      <c r="U166" s="324"/>
      <c r="V166" s="324"/>
      <c r="W166" s="324"/>
      <c r="X166" s="324"/>
      <c r="Y166" s="324"/>
      <c r="Z166" s="324"/>
    </row>
    <row r="167" spans="1:26" ht="12.75" customHeight="1">
      <c r="A167" s="324"/>
      <c r="B167" s="322"/>
      <c r="C167" s="322"/>
      <c r="D167" s="322"/>
      <c r="E167" s="322"/>
      <c r="F167" s="323"/>
      <c r="G167" s="323"/>
      <c r="H167" s="323"/>
      <c r="I167" s="323"/>
      <c r="J167" s="323"/>
      <c r="K167" s="324"/>
      <c r="L167" s="324"/>
      <c r="M167" s="324"/>
      <c r="N167" s="324"/>
      <c r="O167" s="324"/>
      <c r="P167" s="324"/>
      <c r="Q167" s="324"/>
      <c r="R167" s="324"/>
      <c r="S167" s="324"/>
      <c r="T167" s="324"/>
      <c r="U167" s="324"/>
      <c r="V167" s="324"/>
      <c r="W167" s="324"/>
      <c r="X167" s="324"/>
      <c r="Y167" s="324"/>
      <c r="Z167" s="324"/>
    </row>
    <row r="168" spans="1:26" ht="12.75" customHeight="1">
      <c r="A168" s="324"/>
      <c r="B168" s="322"/>
      <c r="C168" s="322"/>
      <c r="D168" s="322"/>
      <c r="E168" s="322"/>
      <c r="F168" s="323"/>
      <c r="G168" s="323"/>
      <c r="H168" s="323"/>
      <c r="I168" s="323"/>
      <c r="J168" s="323"/>
      <c r="K168" s="324"/>
      <c r="L168" s="324"/>
      <c r="M168" s="324"/>
      <c r="N168" s="324"/>
      <c r="O168" s="324"/>
      <c r="P168" s="324"/>
      <c r="Q168" s="324"/>
      <c r="R168" s="324"/>
      <c r="S168" s="324"/>
      <c r="T168" s="324"/>
      <c r="U168" s="324"/>
      <c r="V168" s="324"/>
      <c r="W168" s="324"/>
      <c r="X168" s="324"/>
      <c r="Y168" s="324"/>
      <c r="Z168" s="324"/>
    </row>
    <row r="169" spans="1:26" ht="12.75" customHeight="1">
      <c r="A169" s="324"/>
      <c r="B169" s="322"/>
      <c r="C169" s="322"/>
      <c r="D169" s="322"/>
      <c r="E169" s="322"/>
      <c r="F169" s="323"/>
      <c r="G169" s="323"/>
      <c r="H169" s="323"/>
      <c r="I169" s="323"/>
      <c r="J169" s="323"/>
      <c r="K169" s="324"/>
      <c r="L169" s="324"/>
      <c r="M169" s="324"/>
      <c r="N169" s="324"/>
      <c r="O169" s="324"/>
      <c r="P169" s="324"/>
      <c r="Q169" s="324"/>
      <c r="R169" s="324"/>
      <c r="S169" s="324"/>
      <c r="T169" s="324"/>
      <c r="U169" s="324"/>
      <c r="V169" s="324"/>
      <c r="W169" s="324"/>
      <c r="X169" s="324"/>
      <c r="Y169" s="324"/>
      <c r="Z169" s="324"/>
    </row>
    <row r="170" spans="1:26" ht="12.75" customHeight="1">
      <c r="A170" s="324"/>
      <c r="B170" s="322"/>
      <c r="C170" s="322"/>
      <c r="D170" s="322"/>
      <c r="E170" s="322"/>
      <c r="F170" s="323"/>
      <c r="G170" s="323"/>
      <c r="H170" s="323"/>
      <c r="I170" s="323"/>
      <c r="J170" s="323"/>
      <c r="K170" s="324"/>
      <c r="L170" s="324"/>
      <c r="M170" s="324"/>
      <c r="N170" s="324"/>
      <c r="O170" s="324"/>
      <c r="P170" s="324"/>
      <c r="Q170" s="324"/>
      <c r="R170" s="324"/>
      <c r="S170" s="324"/>
      <c r="T170" s="324"/>
      <c r="U170" s="324"/>
      <c r="V170" s="324"/>
      <c r="W170" s="324"/>
      <c r="X170" s="324"/>
      <c r="Y170" s="324"/>
      <c r="Z170" s="324"/>
    </row>
    <row r="171" spans="1:26" ht="12.75" customHeight="1">
      <c r="A171" s="324"/>
      <c r="B171" s="322"/>
      <c r="C171" s="322"/>
      <c r="D171" s="322"/>
      <c r="E171" s="322"/>
      <c r="F171" s="323"/>
      <c r="G171" s="323"/>
      <c r="H171" s="323"/>
      <c r="I171" s="323"/>
      <c r="J171" s="323"/>
      <c r="K171" s="324"/>
      <c r="L171" s="324"/>
      <c r="M171" s="324"/>
      <c r="N171" s="324"/>
      <c r="O171" s="324"/>
      <c r="P171" s="324"/>
      <c r="Q171" s="324"/>
      <c r="R171" s="324"/>
      <c r="S171" s="324"/>
      <c r="T171" s="324"/>
      <c r="U171" s="324"/>
      <c r="V171" s="324"/>
      <c r="W171" s="324"/>
      <c r="X171" s="324"/>
      <c r="Y171" s="324"/>
      <c r="Z171" s="324"/>
    </row>
    <row r="172" spans="1:26" ht="12.75" customHeight="1">
      <c r="A172" s="324"/>
      <c r="B172" s="322"/>
      <c r="C172" s="322"/>
      <c r="D172" s="322"/>
      <c r="E172" s="322"/>
      <c r="F172" s="323"/>
      <c r="G172" s="323"/>
      <c r="H172" s="323"/>
      <c r="I172" s="323"/>
      <c r="J172" s="323"/>
      <c r="K172" s="324"/>
      <c r="L172" s="324"/>
      <c r="M172" s="324"/>
      <c r="N172" s="324"/>
      <c r="O172" s="324"/>
      <c r="P172" s="324"/>
      <c r="Q172" s="324"/>
      <c r="R172" s="324"/>
      <c r="S172" s="324"/>
      <c r="T172" s="324"/>
      <c r="U172" s="324"/>
      <c r="V172" s="324"/>
      <c r="W172" s="324"/>
      <c r="X172" s="324"/>
      <c r="Y172" s="324"/>
      <c r="Z172" s="324"/>
    </row>
    <row r="173" spans="1:26" ht="12.75" customHeight="1">
      <c r="A173" s="324"/>
      <c r="B173" s="322"/>
      <c r="C173" s="322"/>
      <c r="D173" s="322"/>
      <c r="E173" s="322"/>
      <c r="F173" s="323"/>
      <c r="G173" s="323"/>
      <c r="H173" s="323"/>
      <c r="I173" s="323"/>
      <c r="J173" s="323"/>
      <c r="K173" s="324"/>
      <c r="L173" s="324"/>
      <c r="M173" s="324"/>
      <c r="N173" s="324"/>
      <c r="O173" s="324"/>
      <c r="P173" s="324"/>
      <c r="Q173" s="324"/>
      <c r="R173" s="324"/>
      <c r="S173" s="324"/>
      <c r="T173" s="324"/>
      <c r="U173" s="324"/>
      <c r="V173" s="324"/>
      <c r="W173" s="324"/>
      <c r="X173" s="324"/>
      <c r="Y173" s="324"/>
      <c r="Z173" s="324"/>
    </row>
    <row r="174" spans="1:26" ht="12.75" customHeight="1">
      <c r="A174" s="324"/>
      <c r="B174" s="322"/>
      <c r="C174" s="322"/>
      <c r="D174" s="322"/>
      <c r="E174" s="322"/>
      <c r="F174" s="323"/>
      <c r="G174" s="323"/>
      <c r="H174" s="323"/>
      <c r="I174" s="323"/>
      <c r="J174" s="323"/>
      <c r="K174" s="324"/>
      <c r="L174" s="324"/>
      <c r="M174" s="324"/>
      <c r="N174" s="324"/>
      <c r="O174" s="324"/>
      <c r="P174" s="324"/>
      <c r="Q174" s="324"/>
      <c r="R174" s="324"/>
      <c r="S174" s="324"/>
      <c r="T174" s="324"/>
      <c r="U174" s="324"/>
      <c r="V174" s="324"/>
      <c r="W174" s="324"/>
      <c r="X174" s="324"/>
      <c r="Y174" s="324"/>
      <c r="Z174" s="324"/>
    </row>
    <row r="175" spans="1:26" ht="12.75" customHeight="1">
      <c r="A175" s="324"/>
      <c r="B175" s="322"/>
      <c r="C175" s="322"/>
      <c r="D175" s="322"/>
      <c r="E175" s="322"/>
      <c r="F175" s="323"/>
      <c r="G175" s="323"/>
      <c r="H175" s="323"/>
      <c r="I175" s="323"/>
      <c r="J175" s="323"/>
      <c r="K175" s="324"/>
      <c r="L175" s="324"/>
      <c r="M175" s="324"/>
      <c r="N175" s="324"/>
      <c r="O175" s="324"/>
      <c r="P175" s="324"/>
      <c r="Q175" s="324"/>
      <c r="R175" s="324"/>
      <c r="S175" s="324"/>
      <c r="T175" s="324"/>
      <c r="U175" s="324"/>
      <c r="V175" s="324"/>
      <c r="W175" s="324"/>
      <c r="X175" s="324"/>
      <c r="Y175" s="324"/>
      <c r="Z175" s="324"/>
    </row>
    <row r="176" spans="1:26" ht="12.75" customHeight="1">
      <c r="A176" s="324"/>
      <c r="B176" s="322"/>
      <c r="C176" s="322"/>
      <c r="D176" s="322"/>
      <c r="E176" s="322"/>
      <c r="F176" s="323"/>
      <c r="G176" s="323"/>
      <c r="H176" s="323"/>
      <c r="I176" s="323"/>
      <c r="J176" s="323"/>
      <c r="K176" s="324"/>
      <c r="L176" s="324"/>
      <c r="M176" s="324"/>
      <c r="N176" s="324"/>
      <c r="O176" s="324"/>
      <c r="P176" s="324"/>
      <c r="Q176" s="324"/>
      <c r="R176" s="324"/>
      <c r="S176" s="324"/>
      <c r="T176" s="324"/>
      <c r="U176" s="324"/>
      <c r="V176" s="324"/>
      <c r="W176" s="324"/>
      <c r="X176" s="324"/>
      <c r="Y176" s="324"/>
      <c r="Z176" s="324"/>
    </row>
    <row r="177" spans="1:26" ht="12.75" customHeight="1">
      <c r="A177" s="324"/>
      <c r="B177" s="322"/>
      <c r="C177" s="322"/>
      <c r="D177" s="322"/>
      <c r="E177" s="322"/>
      <c r="F177" s="323"/>
      <c r="G177" s="323"/>
      <c r="H177" s="323"/>
      <c r="I177" s="323"/>
      <c r="J177" s="323"/>
      <c r="K177" s="324"/>
      <c r="L177" s="324"/>
      <c r="M177" s="324"/>
      <c r="N177" s="324"/>
      <c r="O177" s="324"/>
      <c r="P177" s="324"/>
      <c r="Q177" s="324"/>
      <c r="R177" s="324"/>
      <c r="S177" s="324"/>
      <c r="T177" s="324"/>
      <c r="U177" s="324"/>
      <c r="V177" s="324"/>
      <c r="W177" s="324"/>
      <c r="X177" s="324"/>
      <c r="Y177" s="324"/>
      <c r="Z177" s="324"/>
    </row>
    <row r="178" spans="1:26" ht="12.75" customHeight="1">
      <c r="A178" s="324"/>
      <c r="B178" s="322"/>
      <c r="C178" s="322"/>
      <c r="D178" s="322"/>
      <c r="E178" s="322"/>
      <c r="F178" s="323"/>
      <c r="G178" s="323"/>
      <c r="H178" s="323"/>
      <c r="I178" s="323"/>
      <c r="J178" s="323"/>
      <c r="K178" s="324"/>
      <c r="L178" s="324"/>
      <c r="M178" s="324"/>
      <c r="N178" s="324"/>
      <c r="O178" s="324"/>
      <c r="P178" s="324"/>
      <c r="Q178" s="324"/>
      <c r="R178" s="324"/>
      <c r="S178" s="324"/>
      <c r="T178" s="324"/>
      <c r="U178" s="324"/>
      <c r="V178" s="324"/>
      <c r="W178" s="324"/>
      <c r="X178" s="324"/>
      <c r="Y178" s="324"/>
      <c r="Z178" s="324"/>
    </row>
    <row r="179" spans="1:26" ht="12.75" customHeight="1">
      <c r="A179" s="324"/>
      <c r="B179" s="322"/>
      <c r="C179" s="322"/>
      <c r="D179" s="322"/>
      <c r="E179" s="322"/>
      <c r="F179" s="323"/>
      <c r="G179" s="323"/>
      <c r="H179" s="323"/>
      <c r="I179" s="323"/>
      <c r="J179" s="323"/>
      <c r="K179" s="324"/>
      <c r="L179" s="324"/>
      <c r="M179" s="324"/>
      <c r="N179" s="324"/>
      <c r="O179" s="324"/>
      <c r="P179" s="324"/>
      <c r="Q179" s="324"/>
      <c r="R179" s="324"/>
      <c r="S179" s="324"/>
      <c r="T179" s="324"/>
      <c r="U179" s="324"/>
      <c r="V179" s="324"/>
      <c r="W179" s="324"/>
      <c r="X179" s="324"/>
      <c r="Y179" s="324"/>
      <c r="Z179" s="324"/>
    </row>
    <row r="180" spans="1:26" ht="12.75" customHeight="1">
      <c r="A180" s="324"/>
      <c r="B180" s="322"/>
      <c r="C180" s="322"/>
      <c r="D180" s="322"/>
      <c r="E180" s="322"/>
      <c r="F180" s="323"/>
      <c r="G180" s="323"/>
      <c r="H180" s="323"/>
      <c r="I180" s="323"/>
      <c r="J180" s="323"/>
      <c r="K180" s="324"/>
      <c r="L180" s="324"/>
      <c r="M180" s="324"/>
      <c r="N180" s="324"/>
      <c r="O180" s="324"/>
      <c r="P180" s="324"/>
      <c r="Q180" s="324"/>
      <c r="R180" s="324"/>
      <c r="S180" s="324"/>
      <c r="T180" s="324"/>
      <c r="U180" s="324"/>
      <c r="V180" s="324"/>
      <c r="W180" s="324"/>
      <c r="X180" s="324"/>
      <c r="Y180" s="324"/>
      <c r="Z180" s="324"/>
    </row>
    <row r="181" spans="1:26" ht="12.75" customHeight="1">
      <c r="A181" s="324"/>
      <c r="B181" s="322"/>
      <c r="C181" s="322"/>
      <c r="D181" s="322"/>
      <c r="E181" s="322"/>
      <c r="F181" s="323"/>
      <c r="G181" s="323"/>
      <c r="H181" s="323"/>
      <c r="I181" s="323"/>
      <c r="J181" s="323"/>
      <c r="K181" s="324"/>
      <c r="L181" s="324"/>
      <c r="M181" s="324"/>
      <c r="N181" s="324"/>
      <c r="O181" s="324"/>
      <c r="P181" s="324"/>
      <c r="Q181" s="324"/>
      <c r="R181" s="324"/>
      <c r="S181" s="324"/>
      <c r="T181" s="324"/>
      <c r="U181" s="324"/>
      <c r="V181" s="324"/>
      <c r="W181" s="324"/>
      <c r="X181" s="324"/>
      <c r="Y181" s="324"/>
      <c r="Z181" s="324"/>
    </row>
    <row r="182" spans="1:26" ht="12.75" customHeight="1">
      <c r="A182" s="324"/>
      <c r="B182" s="322"/>
      <c r="C182" s="322"/>
      <c r="D182" s="322"/>
      <c r="E182" s="322"/>
      <c r="F182" s="323"/>
      <c r="G182" s="323"/>
      <c r="H182" s="323"/>
      <c r="I182" s="323"/>
      <c r="J182" s="323"/>
      <c r="K182" s="324"/>
      <c r="L182" s="324"/>
      <c r="M182" s="324"/>
      <c r="N182" s="324"/>
      <c r="O182" s="324"/>
      <c r="P182" s="324"/>
      <c r="Q182" s="324"/>
      <c r="R182" s="324"/>
      <c r="S182" s="324"/>
      <c r="T182" s="324"/>
      <c r="U182" s="324"/>
      <c r="V182" s="324"/>
      <c r="W182" s="324"/>
      <c r="X182" s="324"/>
      <c r="Y182" s="324"/>
      <c r="Z182" s="324"/>
    </row>
    <row r="183" spans="1:26" ht="12.75" customHeight="1">
      <c r="A183" s="324"/>
      <c r="B183" s="322"/>
      <c r="C183" s="322"/>
      <c r="D183" s="322"/>
      <c r="E183" s="322"/>
      <c r="F183" s="323"/>
      <c r="G183" s="323"/>
      <c r="H183" s="323"/>
      <c r="I183" s="323"/>
      <c r="J183" s="323"/>
      <c r="K183" s="324"/>
      <c r="L183" s="324"/>
      <c r="M183" s="324"/>
      <c r="N183" s="324"/>
      <c r="O183" s="324"/>
      <c r="P183" s="324"/>
      <c r="Q183" s="324"/>
      <c r="R183" s="324"/>
      <c r="S183" s="324"/>
      <c r="T183" s="324"/>
      <c r="U183" s="324"/>
      <c r="V183" s="324"/>
      <c r="W183" s="324"/>
      <c r="X183" s="324"/>
      <c r="Y183" s="324"/>
      <c r="Z183" s="324"/>
    </row>
    <row r="184" spans="1:26" ht="12.75" customHeight="1">
      <c r="A184" s="324"/>
      <c r="B184" s="322"/>
      <c r="C184" s="322"/>
      <c r="D184" s="322"/>
      <c r="E184" s="322"/>
      <c r="F184" s="323"/>
      <c r="G184" s="323"/>
      <c r="H184" s="323"/>
      <c r="I184" s="323"/>
      <c r="J184" s="323"/>
      <c r="K184" s="324"/>
      <c r="L184" s="324"/>
      <c r="M184" s="324"/>
      <c r="N184" s="324"/>
      <c r="O184" s="324"/>
      <c r="P184" s="324"/>
      <c r="Q184" s="324"/>
      <c r="R184" s="324"/>
      <c r="S184" s="324"/>
      <c r="T184" s="324"/>
      <c r="U184" s="324"/>
      <c r="V184" s="324"/>
      <c r="W184" s="324"/>
      <c r="X184" s="324"/>
      <c r="Y184" s="324"/>
      <c r="Z184" s="324"/>
    </row>
    <row r="185" spans="1:26" ht="12.75" customHeight="1">
      <c r="A185" s="324"/>
      <c r="B185" s="322"/>
      <c r="C185" s="322"/>
      <c r="D185" s="322"/>
      <c r="E185" s="322"/>
      <c r="F185" s="323"/>
      <c r="G185" s="323"/>
      <c r="H185" s="323"/>
      <c r="I185" s="323"/>
      <c r="J185" s="323"/>
      <c r="K185" s="324"/>
      <c r="L185" s="324"/>
      <c r="M185" s="324"/>
      <c r="N185" s="324"/>
      <c r="O185" s="324"/>
      <c r="P185" s="324"/>
      <c r="Q185" s="324"/>
      <c r="R185" s="324"/>
      <c r="S185" s="324"/>
      <c r="T185" s="324"/>
      <c r="U185" s="324"/>
      <c r="V185" s="324"/>
      <c r="W185" s="324"/>
      <c r="X185" s="324"/>
      <c r="Y185" s="324"/>
      <c r="Z185" s="324"/>
    </row>
    <row r="186" spans="1:26" ht="12.75" customHeight="1">
      <c r="A186" s="324"/>
      <c r="B186" s="322"/>
      <c r="C186" s="322"/>
      <c r="D186" s="322"/>
      <c r="E186" s="322"/>
      <c r="F186" s="323"/>
      <c r="G186" s="323"/>
      <c r="H186" s="323"/>
      <c r="I186" s="323"/>
      <c r="J186" s="323"/>
      <c r="K186" s="324"/>
      <c r="L186" s="324"/>
      <c r="M186" s="324"/>
      <c r="N186" s="324"/>
      <c r="O186" s="324"/>
      <c r="P186" s="324"/>
      <c r="Q186" s="324"/>
      <c r="R186" s="324"/>
      <c r="S186" s="324"/>
      <c r="T186" s="324"/>
      <c r="U186" s="324"/>
      <c r="V186" s="324"/>
      <c r="W186" s="324"/>
      <c r="X186" s="324"/>
      <c r="Y186" s="324"/>
      <c r="Z186" s="324"/>
    </row>
    <row r="187" spans="1:26" ht="12.75" customHeight="1">
      <c r="A187" s="324"/>
      <c r="B187" s="322"/>
      <c r="C187" s="322"/>
      <c r="D187" s="322"/>
      <c r="E187" s="322"/>
      <c r="F187" s="323"/>
      <c r="G187" s="323"/>
      <c r="H187" s="323"/>
      <c r="I187" s="323"/>
      <c r="J187" s="323"/>
      <c r="K187" s="324"/>
      <c r="L187" s="324"/>
      <c r="M187" s="324"/>
      <c r="N187" s="324"/>
      <c r="O187" s="324"/>
      <c r="P187" s="324"/>
      <c r="Q187" s="324"/>
      <c r="R187" s="324"/>
      <c r="S187" s="324"/>
      <c r="T187" s="324"/>
      <c r="U187" s="324"/>
      <c r="V187" s="324"/>
      <c r="W187" s="324"/>
      <c r="X187" s="324"/>
      <c r="Y187" s="324"/>
      <c r="Z187" s="324"/>
    </row>
    <row r="188" spans="1:26" ht="12.75" customHeight="1">
      <c r="A188" s="324"/>
      <c r="B188" s="322"/>
      <c r="C188" s="322"/>
      <c r="D188" s="322"/>
      <c r="E188" s="322"/>
      <c r="F188" s="323"/>
      <c r="G188" s="323"/>
      <c r="H188" s="323"/>
      <c r="I188" s="323"/>
      <c r="J188" s="323"/>
      <c r="K188" s="324"/>
      <c r="L188" s="324"/>
      <c r="M188" s="324"/>
      <c r="N188" s="324"/>
      <c r="O188" s="324"/>
      <c r="P188" s="324"/>
      <c r="Q188" s="324"/>
      <c r="R188" s="324"/>
      <c r="S188" s="324"/>
      <c r="T188" s="324"/>
      <c r="U188" s="324"/>
      <c r="V188" s="324"/>
      <c r="W188" s="324"/>
      <c r="X188" s="324"/>
      <c r="Y188" s="324"/>
      <c r="Z188" s="324"/>
    </row>
    <row r="189" spans="1:26" ht="12.75" customHeight="1">
      <c r="A189" s="324"/>
      <c r="B189" s="322"/>
      <c r="C189" s="322"/>
      <c r="D189" s="322"/>
      <c r="E189" s="322"/>
      <c r="F189" s="323"/>
      <c r="G189" s="323"/>
      <c r="H189" s="323"/>
      <c r="I189" s="323"/>
      <c r="J189" s="323"/>
      <c r="K189" s="324"/>
      <c r="L189" s="324"/>
      <c r="M189" s="324"/>
      <c r="N189" s="324"/>
      <c r="O189" s="324"/>
      <c r="P189" s="324"/>
      <c r="Q189" s="324"/>
      <c r="R189" s="324"/>
      <c r="S189" s="324"/>
      <c r="T189" s="324"/>
      <c r="U189" s="324"/>
      <c r="V189" s="324"/>
      <c r="W189" s="324"/>
      <c r="X189" s="324"/>
      <c r="Y189" s="324"/>
      <c r="Z189" s="324"/>
    </row>
    <row r="190" spans="1:26" ht="12.75" customHeight="1">
      <c r="A190" s="324"/>
      <c r="B190" s="322"/>
      <c r="C190" s="322"/>
      <c r="D190" s="322"/>
      <c r="E190" s="322"/>
      <c r="F190" s="323"/>
      <c r="G190" s="323"/>
      <c r="H190" s="323"/>
      <c r="I190" s="323"/>
      <c r="J190" s="323"/>
      <c r="K190" s="324"/>
      <c r="L190" s="324"/>
      <c r="M190" s="324"/>
      <c r="N190" s="324"/>
      <c r="O190" s="324"/>
      <c r="P190" s="324"/>
      <c r="Q190" s="324"/>
      <c r="R190" s="324"/>
      <c r="S190" s="324"/>
      <c r="T190" s="324"/>
      <c r="U190" s="324"/>
      <c r="V190" s="324"/>
      <c r="W190" s="324"/>
      <c r="X190" s="324"/>
      <c r="Y190" s="324"/>
      <c r="Z190" s="324"/>
    </row>
    <row r="191" spans="1:26" ht="12.75" customHeight="1">
      <c r="A191" s="324"/>
      <c r="B191" s="322"/>
      <c r="C191" s="322"/>
      <c r="D191" s="322"/>
      <c r="E191" s="322"/>
      <c r="F191" s="323"/>
      <c r="G191" s="323"/>
      <c r="H191" s="323"/>
      <c r="I191" s="323"/>
      <c r="J191" s="323"/>
      <c r="K191" s="324"/>
      <c r="L191" s="324"/>
      <c r="M191" s="324"/>
      <c r="N191" s="324"/>
      <c r="O191" s="324"/>
      <c r="P191" s="324"/>
      <c r="Q191" s="324"/>
      <c r="R191" s="324"/>
      <c r="S191" s="324"/>
      <c r="T191" s="324"/>
      <c r="U191" s="324"/>
      <c r="V191" s="324"/>
      <c r="W191" s="324"/>
      <c r="X191" s="324"/>
      <c r="Y191" s="324"/>
      <c r="Z191" s="324"/>
    </row>
    <row r="192" spans="1:26" ht="12.75" customHeight="1">
      <c r="A192" s="324"/>
      <c r="B192" s="322"/>
      <c r="C192" s="322"/>
      <c r="D192" s="322"/>
      <c r="E192" s="322"/>
      <c r="F192" s="323"/>
      <c r="G192" s="323"/>
      <c r="H192" s="323"/>
      <c r="I192" s="323"/>
      <c r="J192" s="323"/>
      <c r="K192" s="324"/>
      <c r="L192" s="324"/>
      <c r="M192" s="324"/>
      <c r="N192" s="324"/>
      <c r="O192" s="324"/>
      <c r="P192" s="324"/>
      <c r="Q192" s="324"/>
      <c r="R192" s="324"/>
      <c r="S192" s="324"/>
      <c r="T192" s="324"/>
      <c r="U192" s="324"/>
      <c r="V192" s="324"/>
      <c r="W192" s="324"/>
      <c r="X192" s="324"/>
      <c r="Y192" s="324"/>
      <c r="Z192" s="324"/>
    </row>
    <row r="193" spans="1:26" ht="12.75" customHeight="1">
      <c r="A193" s="324"/>
      <c r="B193" s="322"/>
      <c r="C193" s="322"/>
      <c r="D193" s="322"/>
      <c r="E193" s="322"/>
      <c r="F193" s="323"/>
      <c r="G193" s="323"/>
      <c r="H193" s="323"/>
      <c r="I193" s="323"/>
      <c r="J193" s="323"/>
      <c r="K193" s="324"/>
      <c r="L193" s="324"/>
      <c r="M193" s="324"/>
      <c r="N193" s="324"/>
      <c r="O193" s="324"/>
      <c r="P193" s="324"/>
      <c r="Q193" s="324"/>
      <c r="R193" s="324"/>
      <c r="S193" s="324"/>
      <c r="T193" s="324"/>
      <c r="U193" s="324"/>
      <c r="V193" s="324"/>
      <c r="W193" s="324"/>
      <c r="X193" s="324"/>
      <c r="Y193" s="324"/>
      <c r="Z193" s="324"/>
    </row>
    <row r="194" spans="1:26" ht="12.75" customHeight="1">
      <c r="A194" s="324"/>
      <c r="B194" s="322"/>
      <c r="C194" s="322"/>
      <c r="D194" s="322"/>
      <c r="E194" s="322"/>
      <c r="F194" s="323"/>
      <c r="G194" s="323"/>
      <c r="H194" s="323"/>
      <c r="I194" s="323"/>
      <c r="J194" s="323"/>
      <c r="K194" s="324"/>
      <c r="L194" s="324"/>
      <c r="M194" s="324"/>
      <c r="N194" s="324"/>
      <c r="O194" s="324"/>
      <c r="P194" s="324"/>
      <c r="Q194" s="324"/>
      <c r="R194" s="324"/>
      <c r="S194" s="324"/>
      <c r="T194" s="324"/>
      <c r="U194" s="324"/>
      <c r="V194" s="324"/>
      <c r="W194" s="324"/>
      <c r="X194" s="324"/>
      <c r="Y194" s="324"/>
      <c r="Z194" s="324"/>
    </row>
    <row r="195" spans="1:26" ht="12.75" customHeight="1">
      <c r="A195" s="324"/>
      <c r="B195" s="322"/>
      <c r="C195" s="322"/>
      <c r="D195" s="322"/>
      <c r="E195" s="322"/>
      <c r="F195" s="323"/>
      <c r="G195" s="323"/>
      <c r="H195" s="323"/>
      <c r="I195" s="323"/>
      <c r="J195" s="323"/>
      <c r="K195" s="324"/>
      <c r="L195" s="324"/>
      <c r="M195" s="324"/>
      <c r="N195" s="324"/>
      <c r="O195" s="324"/>
      <c r="P195" s="324"/>
      <c r="Q195" s="324"/>
      <c r="R195" s="324"/>
      <c r="S195" s="324"/>
      <c r="T195" s="324"/>
      <c r="U195" s="324"/>
      <c r="V195" s="324"/>
      <c r="W195" s="324"/>
      <c r="X195" s="324"/>
      <c r="Y195" s="324"/>
      <c r="Z195" s="324"/>
    </row>
    <row r="196" spans="1:26" ht="12.75" customHeight="1">
      <c r="A196" s="324"/>
      <c r="B196" s="322"/>
      <c r="C196" s="322"/>
      <c r="D196" s="322"/>
      <c r="E196" s="322"/>
      <c r="F196" s="323"/>
      <c r="G196" s="323"/>
      <c r="H196" s="323"/>
      <c r="I196" s="323"/>
      <c r="J196" s="323"/>
      <c r="K196" s="324"/>
      <c r="L196" s="324"/>
      <c r="M196" s="324"/>
      <c r="N196" s="324"/>
      <c r="O196" s="324"/>
      <c r="P196" s="324"/>
      <c r="Q196" s="324"/>
      <c r="R196" s="324"/>
      <c r="S196" s="324"/>
      <c r="T196" s="324"/>
      <c r="U196" s="324"/>
      <c r="V196" s="324"/>
      <c r="W196" s="324"/>
      <c r="X196" s="324"/>
      <c r="Y196" s="324"/>
      <c r="Z196" s="324"/>
    </row>
    <row r="197" spans="1:26" ht="12.75" customHeight="1">
      <c r="A197" s="324"/>
      <c r="B197" s="322"/>
      <c r="C197" s="322"/>
      <c r="D197" s="322"/>
      <c r="E197" s="322"/>
      <c r="F197" s="323"/>
      <c r="G197" s="323"/>
      <c r="H197" s="323"/>
      <c r="I197" s="323"/>
      <c r="J197" s="323"/>
      <c r="K197" s="324"/>
      <c r="L197" s="324"/>
      <c r="M197" s="324"/>
      <c r="N197" s="324"/>
      <c r="O197" s="324"/>
      <c r="P197" s="324"/>
      <c r="Q197" s="324"/>
      <c r="R197" s="324"/>
      <c r="S197" s="324"/>
      <c r="T197" s="324"/>
      <c r="U197" s="324"/>
      <c r="V197" s="324"/>
      <c r="W197" s="324"/>
      <c r="X197" s="324"/>
      <c r="Y197" s="324"/>
      <c r="Z197" s="324"/>
    </row>
    <row r="198" spans="1:26" ht="12.75" customHeight="1">
      <c r="A198" s="324"/>
      <c r="B198" s="322"/>
      <c r="C198" s="322"/>
      <c r="D198" s="322"/>
      <c r="E198" s="322"/>
      <c r="F198" s="323"/>
      <c r="G198" s="323"/>
      <c r="H198" s="323"/>
      <c r="I198" s="323"/>
      <c r="J198" s="323"/>
      <c r="K198" s="324"/>
      <c r="L198" s="324"/>
      <c r="M198" s="324"/>
      <c r="N198" s="324"/>
      <c r="O198" s="324"/>
      <c r="P198" s="324"/>
      <c r="Q198" s="324"/>
      <c r="R198" s="324"/>
      <c r="S198" s="324"/>
      <c r="T198" s="324"/>
      <c r="U198" s="324"/>
      <c r="V198" s="324"/>
      <c r="W198" s="324"/>
      <c r="X198" s="324"/>
      <c r="Y198" s="324"/>
      <c r="Z198" s="324"/>
    </row>
    <row r="199" spans="1:26" ht="12.75" customHeight="1">
      <c r="A199" s="324"/>
      <c r="B199" s="322"/>
      <c r="C199" s="322"/>
      <c r="D199" s="322"/>
      <c r="E199" s="322"/>
      <c r="F199" s="323"/>
      <c r="G199" s="323"/>
      <c r="H199" s="323"/>
      <c r="I199" s="323"/>
      <c r="J199" s="323"/>
      <c r="K199" s="324"/>
      <c r="L199" s="324"/>
      <c r="M199" s="324"/>
      <c r="N199" s="324"/>
      <c r="O199" s="324"/>
      <c r="P199" s="324"/>
      <c r="Q199" s="324"/>
      <c r="R199" s="324"/>
      <c r="S199" s="324"/>
      <c r="T199" s="324"/>
      <c r="U199" s="324"/>
      <c r="V199" s="324"/>
      <c r="W199" s="324"/>
      <c r="X199" s="324"/>
      <c r="Y199" s="324"/>
      <c r="Z199" s="324"/>
    </row>
    <row r="200" spans="1:26" ht="12.75" customHeight="1">
      <c r="A200" s="324"/>
      <c r="B200" s="322"/>
      <c r="C200" s="322"/>
      <c r="D200" s="322"/>
      <c r="E200" s="322"/>
      <c r="F200" s="323"/>
      <c r="G200" s="323"/>
      <c r="H200" s="323"/>
      <c r="I200" s="323"/>
      <c r="J200" s="323"/>
      <c r="K200" s="324"/>
      <c r="L200" s="324"/>
      <c r="M200" s="324"/>
      <c r="N200" s="324"/>
      <c r="O200" s="324"/>
      <c r="P200" s="324"/>
      <c r="Q200" s="324"/>
      <c r="R200" s="324"/>
      <c r="S200" s="324"/>
      <c r="T200" s="324"/>
      <c r="U200" s="324"/>
      <c r="V200" s="324"/>
      <c r="W200" s="324"/>
      <c r="X200" s="324"/>
      <c r="Y200" s="324"/>
      <c r="Z200" s="324"/>
    </row>
    <row r="201" spans="1:26" ht="12.75" customHeight="1">
      <c r="A201" s="324"/>
      <c r="B201" s="322"/>
      <c r="C201" s="322"/>
      <c r="D201" s="322"/>
      <c r="E201" s="322"/>
      <c r="F201" s="323"/>
      <c r="G201" s="323"/>
      <c r="H201" s="323"/>
      <c r="I201" s="323"/>
      <c r="J201" s="323"/>
      <c r="K201" s="324"/>
      <c r="L201" s="324"/>
      <c r="M201" s="324"/>
      <c r="N201" s="324"/>
      <c r="O201" s="324"/>
      <c r="P201" s="324"/>
      <c r="Q201" s="324"/>
      <c r="R201" s="324"/>
      <c r="S201" s="324"/>
      <c r="T201" s="324"/>
      <c r="U201" s="324"/>
      <c r="V201" s="324"/>
      <c r="W201" s="324"/>
      <c r="X201" s="324"/>
      <c r="Y201" s="324"/>
      <c r="Z201" s="324"/>
    </row>
    <row r="202" spans="1:26" ht="12.75" customHeight="1">
      <c r="A202" s="324"/>
      <c r="B202" s="322"/>
      <c r="C202" s="322"/>
      <c r="D202" s="322"/>
      <c r="E202" s="322"/>
      <c r="F202" s="323"/>
      <c r="G202" s="323"/>
      <c r="H202" s="323"/>
      <c r="I202" s="323"/>
      <c r="J202" s="323"/>
      <c r="K202" s="324"/>
      <c r="L202" s="324"/>
      <c r="M202" s="324"/>
      <c r="N202" s="324"/>
      <c r="O202" s="324"/>
      <c r="P202" s="324"/>
      <c r="Q202" s="324"/>
      <c r="R202" s="324"/>
      <c r="S202" s="324"/>
      <c r="T202" s="324"/>
      <c r="U202" s="324"/>
      <c r="V202" s="324"/>
      <c r="W202" s="324"/>
      <c r="X202" s="324"/>
      <c r="Y202" s="324"/>
      <c r="Z202" s="324"/>
    </row>
    <row r="203" spans="1:26" ht="12.75" customHeight="1">
      <c r="A203" s="324"/>
      <c r="B203" s="322"/>
      <c r="C203" s="322"/>
      <c r="D203" s="322"/>
      <c r="E203" s="322"/>
      <c r="F203" s="323"/>
      <c r="G203" s="323"/>
      <c r="H203" s="323"/>
      <c r="I203" s="323"/>
      <c r="J203" s="323"/>
      <c r="K203" s="324"/>
      <c r="L203" s="324"/>
      <c r="M203" s="324"/>
      <c r="N203" s="324"/>
      <c r="O203" s="324"/>
      <c r="P203" s="324"/>
      <c r="Q203" s="324"/>
      <c r="R203" s="324"/>
      <c r="S203" s="324"/>
      <c r="T203" s="324"/>
      <c r="U203" s="324"/>
      <c r="V203" s="324"/>
      <c r="W203" s="324"/>
      <c r="X203" s="324"/>
      <c r="Y203" s="324"/>
      <c r="Z203" s="324"/>
    </row>
    <row r="204" spans="1:26" ht="12.75" customHeight="1">
      <c r="A204" s="324"/>
      <c r="B204" s="322"/>
      <c r="C204" s="322"/>
      <c r="D204" s="322"/>
      <c r="E204" s="322"/>
      <c r="F204" s="323"/>
      <c r="G204" s="323"/>
      <c r="H204" s="323"/>
      <c r="I204" s="323"/>
      <c r="J204" s="323"/>
      <c r="K204" s="324"/>
      <c r="L204" s="324"/>
      <c r="M204" s="324"/>
      <c r="N204" s="324"/>
      <c r="O204" s="324"/>
      <c r="P204" s="324"/>
      <c r="Q204" s="324"/>
      <c r="R204" s="324"/>
      <c r="S204" s="324"/>
      <c r="T204" s="324"/>
      <c r="U204" s="324"/>
      <c r="V204" s="324"/>
      <c r="W204" s="324"/>
      <c r="X204" s="324"/>
      <c r="Y204" s="324"/>
      <c r="Z204" s="324"/>
    </row>
    <row r="205" spans="1:26" ht="12.75" customHeight="1">
      <c r="A205" s="324"/>
      <c r="B205" s="322"/>
      <c r="C205" s="322"/>
      <c r="D205" s="322"/>
      <c r="E205" s="322"/>
      <c r="F205" s="323"/>
      <c r="G205" s="323"/>
      <c r="H205" s="323"/>
      <c r="I205" s="323"/>
      <c r="J205" s="323"/>
      <c r="K205" s="324"/>
      <c r="L205" s="324"/>
      <c r="M205" s="324"/>
      <c r="N205" s="324"/>
      <c r="O205" s="324"/>
      <c r="P205" s="324"/>
      <c r="Q205" s="324"/>
      <c r="R205" s="324"/>
      <c r="S205" s="324"/>
      <c r="T205" s="324"/>
      <c r="U205" s="324"/>
      <c r="V205" s="324"/>
      <c r="W205" s="324"/>
      <c r="X205" s="324"/>
      <c r="Y205" s="324"/>
      <c r="Z205" s="324"/>
    </row>
    <row r="206" spans="1:26" ht="12.75" customHeight="1">
      <c r="A206" s="324"/>
      <c r="B206" s="322"/>
      <c r="C206" s="322"/>
      <c r="D206" s="322"/>
      <c r="E206" s="322"/>
      <c r="F206" s="323"/>
      <c r="G206" s="323"/>
      <c r="H206" s="323"/>
      <c r="I206" s="323"/>
      <c r="J206" s="323"/>
      <c r="K206" s="324"/>
      <c r="L206" s="324"/>
      <c r="M206" s="324"/>
      <c r="N206" s="324"/>
      <c r="O206" s="324"/>
      <c r="P206" s="324"/>
      <c r="Q206" s="324"/>
      <c r="R206" s="324"/>
      <c r="S206" s="324"/>
      <c r="T206" s="324"/>
      <c r="U206" s="324"/>
      <c r="V206" s="324"/>
      <c r="W206" s="324"/>
      <c r="X206" s="324"/>
      <c r="Y206" s="324"/>
      <c r="Z206" s="324"/>
    </row>
    <row r="207" spans="1:26" ht="12.75" customHeight="1">
      <c r="A207" s="324"/>
      <c r="B207" s="322"/>
      <c r="C207" s="322"/>
      <c r="D207" s="322"/>
      <c r="E207" s="322"/>
      <c r="F207" s="323"/>
      <c r="G207" s="323"/>
      <c r="H207" s="323"/>
      <c r="I207" s="323"/>
      <c r="J207" s="323"/>
      <c r="K207" s="324"/>
      <c r="L207" s="324"/>
      <c r="M207" s="324"/>
      <c r="N207" s="324"/>
      <c r="O207" s="324"/>
      <c r="P207" s="324"/>
      <c r="Q207" s="324"/>
      <c r="R207" s="324"/>
      <c r="S207" s="324"/>
      <c r="T207" s="324"/>
      <c r="U207" s="324"/>
      <c r="V207" s="324"/>
      <c r="W207" s="324"/>
      <c r="X207" s="324"/>
      <c r="Y207" s="324"/>
      <c r="Z207" s="324"/>
    </row>
    <row r="208" spans="1:26" ht="12.75" customHeight="1">
      <c r="A208" s="324"/>
      <c r="B208" s="322"/>
      <c r="C208" s="322"/>
      <c r="D208" s="322"/>
      <c r="E208" s="322"/>
      <c r="F208" s="323"/>
      <c r="G208" s="323"/>
      <c r="H208" s="323"/>
      <c r="I208" s="323"/>
      <c r="J208" s="323"/>
      <c r="K208" s="324"/>
      <c r="L208" s="324"/>
      <c r="M208" s="324"/>
      <c r="N208" s="324"/>
      <c r="O208" s="324"/>
      <c r="P208" s="324"/>
      <c r="Q208" s="324"/>
      <c r="R208" s="324"/>
      <c r="S208" s="324"/>
      <c r="T208" s="324"/>
      <c r="U208" s="324"/>
      <c r="V208" s="324"/>
      <c r="W208" s="324"/>
      <c r="X208" s="324"/>
      <c r="Y208" s="324"/>
      <c r="Z208" s="324"/>
    </row>
    <row r="209" spans="1:26" ht="12.75" customHeight="1">
      <c r="A209" s="324"/>
      <c r="B209" s="322"/>
      <c r="C209" s="322"/>
      <c r="D209" s="322"/>
      <c r="E209" s="322"/>
      <c r="F209" s="323"/>
      <c r="G209" s="323"/>
      <c r="H209" s="323"/>
      <c r="I209" s="323"/>
      <c r="J209" s="323"/>
      <c r="K209" s="324"/>
      <c r="L209" s="324"/>
      <c r="M209" s="324"/>
      <c r="N209" s="324"/>
      <c r="O209" s="324"/>
      <c r="P209" s="324"/>
      <c r="Q209" s="324"/>
      <c r="R209" s="324"/>
      <c r="S209" s="324"/>
      <c r="T209" s="324"/>
      <c r="U209" s="324"/>
      <c r="V209" s="324"/>
      <c r="W209" s="324"/>
      <c r="X209" s="324"/>
      <c r="Y209" s="324"/>
      <c r="Z209" s="324"/>
    </row>
    <row r="210" spans="1:26" ht="12.75" customHeight="1">
      <c r="A210" s="324"/>
      <c r="B210" s="322"/>
      <c r="C210" s="322"/>
      <c r="D210" s="322"/>
      <c r="E210" s="322"/>
      <c r="F210" s="323"/>
      <c r="G210" s="323"/>
      <c r="H210" s="323"/>
      <c r="I210" s="323"/>
      <c r="J210" s="323"/>
      <c r="K210" s="324"/>
      <c r="L210" s="324"/>
      <c r="M210" s="324"/>
      <c r="N210" s="324"/>
      <c r="O210" s="324"/>
      <c r="P210" s="324"/>
      <c r="Q210" s="324"/>
      <c r="R210" s="324"/>
      <c r="S210" s="324"/>
      <c r="T210" s="324"/>
      <c r="U210" s="324"/>
      <c r="V210" s="324"/>
      <c r="W210" s="324"/>
      <c r="X210" s="324"/>
      <c r="Y210" s="324"/>
      <c r="Z210" s="324"/>
    </row>
    <row r="211" spans="1:26" ht="12.75" customHeight="1">
      <c r="A211" s="324"/>
      <c r="B211" s="322"/>
      <c r="C211" s="322"/>
      <c r="D211" s="322"/>
      <c r="E211" s="322"/>
      <c r="F211" s="323"/>
      <c r="G211" s="323"/>
      <c r="H211" s="323"/>
      <c r="I211" s="323"/>
      <c r="J211" s="323"/>
      <c r="K211" s="324"/>
      <c r="L211" s="324"/>
      <c r="M211" s="324"/>
      <c r="N211" s="324"/>
      <c r="O211" s="324"/>
      <c r="P211" s="324"/>
      <c r="Q211" s="324"/>
      <c r="R211" s="324"/>
      <c r="S211" s="324"/>
      <c r="T211" s="324"/>
      <c r="U211" s="324"/>
      <c r="V211" s="324"/>
      <c r="W211" s="324"/>
      <c r="X211" s="324"/>
      <c r="Y211" s="324"/>
      <c r="Z211" s="324"/>
    </row>
    <row r="212" spans="1:26" ht="12.75" customHeight="1">
      <c r="A212" s="324"/>
      <c r="B212" s="322"/>
      <c r="C212" s="322"/>
      <c r="D212" s="322"/>
      <c r="E212" s="322"/>
      <c r="F212" s="323"/>
      <c r="G212" s="323"/>
      <c r="H212" s="323"/>
      <c r="I212" s="323"/>
      <c r="J212" s="323"/>
      <c r="K212" s="324"/>
      <c r="L212" s="324"/>
      <c r="M212" s="324"/>
      <c r="N212" s="324"/>
      <c r="O212" s="324"/>
      <c r="P212" s="324"/>
      <c r="Q212" s="324"/>
      <c r="R212" s="324"/>
      <c r="S212" s="324"/>
      <c r="T212" s="324"/>
      <c r="U212" s="324"/>
      <c r="V212" s="324"/>
      <c r="W212" s="324"/>
      <c r="X212" s="324"/>
      <c r="Y212" s="324"/>
      <c r="Z212" s="324"/>
    </row>
    <row r="213" spans="1:26" ht="12.75" customHeight="1">
      <c r="A213" s="324"/>
      <c r="B213" s="322"/>
      <c r="C213" s="322"/>
      <c r="D213" s="322"/>
      <c r="E213" s="322"/>
      <c r="F213" s="323"/>
      <c r="G213" s="323"/>
      <c r="H213" s="323"/>
      <c r="I213" s="323"/>
      <c r="J213" s="323"/>
      <c r="K213" s="324"/>
      <c r="L213" s="324"/>
      <c r="M213" s="324"/>
      <c r="N213" s="324"/>
      <c r="O213" s="324"/>
      <c r="P213" s="324"/>
      <c r="Q213" s="324"/>
      <c r="R213" s="324"/>
      <c r="S213" s="324"/>
      <c r="T213" s="324"/>
      <c r="U213" s="324"/>
      <c r="V213" s="324"/>
      <c r="W213" s="324"/>
      <c r="X213" s="324"/>
      <c r="Y213" s="324"/>
      <c r="Z213" s="324"/>
    </row>
    <row r="214" spans="1:26" ht="12.75" customHeight="1">
      <c r="A214" s="324"/>
      <c r="B214" s="322"/>
      <c r="C214" s="322"/>
      <c r="D214" s="322"/>
      <c r="E214" s="322"/>
      <c r="F214" s="323"/>
      <c r="G214" s="323"/>
      <c r="H214" s="323"/>
      <c r="I214" s="323"/>
      <c r="J214" s="323"/>
      <c r="K214" s="324"/>
      <c r="L214" s="324"/>
      <c r="M214" s="324"/>
      <c r="N214" s="324"/>
      <c r="O214" s="324"/>
      <c r="P214" s="324"/>
      <c r="Q214" s="324"/>
      <c r="R214" s="324"/>
      <c r="S214" s="324"/>
      <c r="T214" s="324"/>
      <c r="U214" s="324"/>
      <c r="V214" s="324"/>
      <c r="W214" s="324"/>
      <c r="X214" s="324"/>
      <c r="Y214" s="324"/>
      <c r="Z214" s="324"/>
    </row>
    <row r="215" spans="1:26" ht="12.75" customHeight="1">
      <c r="A215" s="324"/>
      <c r="B215" s="322"/>
      <c r="C215" s="322"/>
      <c r="D215" s="322"/>
      <c r="E215" s="322"/>
      <c r="F215" s="323"/>
      <c r="G215" s="323"/>
      <c r="H215" s="323"/>
      <c r="I215" s="323"/>
      <c r="J215" s="323"/>
      <c r="K215" s="324"/>
      <c r="L215" s="324"/>
      <c r="M215" s="324"/>
      <c r="N215" s="324"/>
      <c r="O215" s="324"/>
      <c r="P215" s="324"/>
      <c r="Q215" s="324"/>
      <c r="R215" s="324"/>
      <c r="S215" s="324"/>
      <c r="T215" s="324"/>
      <c r="U215" s="324"/>
      <c r="V215" s="324"/>
      <c r="W215" s="324"/>
      <c r="X215" s="324"/>
      <c r="Y215" s="324"/>
      <c r="Z215" s="324"/>
    </row>
    <row r="216" spans="1:26" ht="12.75" customHeight="1">
      <c r="A216" s="324"/>
      <c r="B216" s="322"/>
      <c r="C216" s="322"/>
      <c r="D216" s="322"/>
      <c r="E216" s="322"/>
      <c r="F216" s="323"/>
      <c r="G216" s="323"/>
      <c r="H216" s="323"/>
      <c r="I216" s="323"/>
      <c r="J216" s="323"/>
      <c r="K216" s="324"/>
      <c r="L216" s="324"/>
      <c r="M216" s="324"/>
      <c r="N216" s="324"/>
      <c r="O216" s="324"/>
      <c r="P216" s="324"/>
      <c r="Q216" s="324"/>
      <c r="R216" s="324"/>
      <c r="S216" s="324"/>
      <c r="T216" s="324"/>
      <c r="U216" s="324"/>
      <c r="V216" s="324"/>
      <c r="W216" s="324"/>
      <c r="X216" s="324"/>
      <c r="Y216" s="324"/>
      <c r="Z216" s="324"/>
    </row>
    <row r="217" spans="1:26" ht="12.75" customHeight="1">
      <c r="A217" s="324"/>
      <c r="B217" s="322"/>
      <c r="C217" s="322"/>
      <c r="D217" s="322"/>
      <c r="E217" s="322"/>
      <c r="F217" s="323"/>
      <c r="G217" s="323"/>
      <c r="H217" s="323"/>
      <c r="I217" s="323"/>
      <c r="J217" s="323"/>
      <c r="K217" s="324"/>
      <c r="L217" s="324"/>
      <c r="M217" s="324"/>
      <c r="N217" s="324"/>
      <c r="O217" s="324"/>
      <c r="P217" s="324"/>
      <c r="Q217" s="324"/>
      <c r="R217" s="324"/>
      <c r="S217" s="324"/>
      <c r="T217" s="324"/>
      <c r="U217" s="324"/>
      <c r="V217" s="324"/>
      <c r="W217" s="324"/>
      <c r="X217" s="324"/>
      <c r="Y217" s="324"/>
      <c r="Z217" s="324"/>
    </row>
    <row r="218" spans="1:26" ht="12.75" customHeight="1">
      <c r="A218" s="324"/>
      <c r="B218" s="322"/>
      <c r="C218" s="322"/>
      <c r="D218" s="322"/>
      <c r="E218" s="322"/>
      <c r="F218" s="323"/>
      <c r="G218" s="323"/>
      <c r="H218" s="323"/>
      <c r="I218" s="323"/>
      <c r="J218" s="323"/>
      <c r="K218" s="324"/>
      <c r="L218" s="324"/>
      <c r="M218" s="324"/>
      <c r="N218" s="324"/>
      <c r="O218" s="324"/>
      <c r="P218" s="324"/>
      <c r="Q218" s="324"/>
      <c r="R218" s="324"/>
      <c r="S218" s="324"/>
      <c r="T218" s="324"/>
      <c r="U218" s="324"/>
      <c r="V218" s="324"/>
      <c r="W218" s="324"/>
      <c r="X218" s="324"/>
      <c r="Y218" s="324"/>
      <c r="Z218" s="324"/>
    </row>
    <row r="219" spans="1:26" ht="12.75" customHeight="1">
      <c r="A219" s="324"/>
      <c r="B219" s="322"/>
      <c r="C219" s="322"/>
      <c r="D219" s="322"/>
      <c r="E219" s="322"/>
      <c r="F219" s="323"/>
      <c r="G219" s="323"/>
      <c r="H219" s="323"/>
      <c r="I219" s="323"/>
      <c r="J219" s="323"/>
      <c r="K219" s="324"/>
      <c r="L219" s="324"/>
      <c r="M219" s="324"/>
      <c r="N219" s="324"/>
      <c r="O219" s="324"/>
      <c r="P219" s="324"/>
      <c r="Q219" s="324"/>
      <c r="R219" s="324"/>
      <c r="S219" s="324"/>
      <c r="T219" s="324"/>
      <c r="U219" s="324"/>
      <c r="V219" s="324"/>
      <c r="W219" s="324"/>
      <c r="X219" s="324"/>
      <c r="Y219" s="324"/>
      <c r="Z219" s="324"/>
    </row>
    <row r="220" spans="1:26" ht="12.75" customHeight="1">
      <c r="A220" s="324"/>
      <c r="B220" s="322"/>
      <c r="C220" s="322"/>
      <c r="D220" s="322"/>
      <c r="E220" s="322"/>
      <c r="F220" s="323"/>
      <c r="G220" s="323"/>
      <c r="H220" s="323"/>
      <c r="I220" s="323"/>
      <c r="J220" s="323"/>
      <c r="K220" s="324"/>
      <c r="L220" s="324"/>
      <c r="M220" s="324"/>
      <c r="N220" s="324"/>
      <c r="O220" s="324"/>
      <c r="P220" s="324"/>
      <c r="Q220" s="324"/>
      <c r="R220" s="324"/>
      <c r="S220" s="324"/>
      <c r="T220" s="324"/>
      <c r="U220" s="324"/>
      <c r="V220" s="324"/>
      <c r="W220" s="324"/>
      <c r="X220" s="324"/>
      <c r="Y220" s="324"/>
      <c r="Z220" s="324"/>
    </row>
    <row r="221" spans="1:26" ht="12.75" customHeight="1">
      <c r="A221" s="324"/>
      <c r="B221" s="322"/>
      <c r="C221" s="322"/>
      <c r="D221" s="322"/>
      <c r="E221" s="322"/>
      <c r="F221" s="323"/>
      <c r="G221" s="323"/>
      <c r="H221" s="323"/>
      <c r="I221" s="323"/>
      <c r="J221" s="323"/>
      <c r="K221" s="324"/>
      <c r="L221" s="324"/>
      <c r="M221" s="324"/>
      <c r="N221" s="324"/>
      <c r="O221" s="324"/>
      <c r="P221" s="324"/>
      <c r="Q221" s="324"/>
      <c r="R221" s="324"/>
      <c r="S221" s="324"/>
      <c r="T221" s="324"/>
      <c r="U221" s="324"/>
      <c r="V221" s="324"/>
      <c r="W221" s="324"/>
      <c r="X221" s="324"/>
      <c r="Y221" s="324"/>
      <c r="Z221" s="324"/>
    </row>
    <row r="222" spans="1:26" ht="12.75" customHeight="1">
      <c r="A222" s="324"/>
      <c r="B222" s="322"/>
      <c r="C222" s="322"/>
      <c r="D222" s="322"/>
      <c r="E222" s="322"/>
      <c r="F222" s="323"/>
      <c r="G222" s="323"/>
      <c r="H222" s="323"/>
      <c r="I222" s="323"/>
      <c r="J222" s="323"/>
      <c r="K222" s="324"/>
      <c r="L222" s="324"/>
      <c r="M222" s="324"/>
      <c r="N222" s="324"/>
      <c r="O222" s="324"/>
      <c r="P222" s="324"/>
      <c r="Q222" s="324"/>
      <c r="R222" s="324"/>
      <c r="S222" s="324"/>
      <c r="T222" s="324"/>
      <c r="U222" s="324"/>
      <c r="V222" s="324"/>
      <c r="W222" s="324"/>
      <c r="X222" s="324"/>
      <c r="Y222" s="324"/>
      <c r="Z222" s="324"/>
    </row>
    <row r="223" spans="1:26" ht="12.75" customHeight="1">
      <c r="A223" s="324"/>
      <c r="B223" s="322"/>
      <c r="C223" s="322"/>
      <c r="D223" s="322"/>
      <c r="E223" s="322"/>
      <c r="F223" s="323"/>
      <c r="G223" s="323"/>
      <c r="H223" s="323"/>
      <c r="I223" s="323"/>
      <c r="J223" s="323"/>
      <c r="K223" s="324"/>
      <c r="L223" s="324"/>
      <c r="M223" s="324"/>
      <c r="N223" s="324"/>
      <c r="O223" s="324"/>
      <c r="P223" s="324"/>
      <c r="Q223" s="324"/>
      <c r="R223" s="324"/>
      <c r="S223" s="324"/>
      <c r="T223" s="324"/>
      <c r="U223" s="324"/>
      <c r="V223" s="324"/>
      <c r="W223" s="324"/>
      <c r="X223" s="324"/>
      <c r="Y223" s="324"/>
      <c r="Z223" s="324"/>
    </row>
    <row r="224" spans="1:26" ht="12.75" customHeight="1">
      <c r="A224" s="324"/>
      <c r="B224" s="322"/>
      <c r="C224" s="322"/>
      <c r="D224" s="322"/>
      <c r="E224" s="322"/>
      <c r="F224" s="323"/>
      <c r="G224" s="323"/>
      <c r="H224" s="323"/>
      <c r="I224" s="323"/>
      <c r="J224" s="323"/>
      <c r="K224" s="324"/>
      <c r="L224" s="324"/>
      <c r="M224" s="324"/>
      <c r="N224" s="324"/>
      <c r="O224" s="324"/>
      <c r="P224" s="324"/>
      <c r="Q224" s="324"/>
      <c r="R224" s="324"/>
      <c r="S224" s="324"/>
      <c r="T224" s="324"/>
      <c r="U224" s="324"/>
      <c r="V224" s="324"/>
      <c r="W224" s="324"/>
      <c r="X224" s="324"/>
      <c r="Y224" s="324"/>
      <c r="Z224" s="324"/>
    </row>
    <row r="225" spans="1:26" ht="12.75" customHeight="1">
      <c r="A225" s="324"/>
      <c r="B225" s="322"/>
      <c r="C225" s="322"/>
      <c r="D225" s="322"/>
      <c r="E225" s="322"/>
      <c r="F225" s="323"/>
      <c r="G225" s="323"/>
      <c r="H225" s="323"/>
      <c r="I225" s="323"/>
      <c r="J225" s="323"/>
      <c r="K225" s="324"/>
      <c r="L225" s="324"/>
      <c r="M225" s="324"/>
      <c r="N225" s="324"/>
      <c r="O225" s="324"/>
      <c r="P225" s="324"/>
      <c r="Q225" s="324"/>
      <c r="R225" s="324"/>
      <c r="S225" s="324"/>
      <c r="T225" s="324"/>
      <c r="U225" s="324"/>
      <c r="V225" s="324"/>
      <c r="W225" s="324"/>
      <c r="X225" s="324"/>
      <c r="Y225" s="324"/>
      <c r="Z225" s="324"/>
    </row>
    <row r="226" spans="1:26" ht="12.75" customHeight="1">
      <c r="A226" s="324"/>
      <c r="B226" s="322"/>
      <c r="C226" s="322"/>
      <c r="D226" s="322"/>
      <c r="E226" s="322"/>
      <c r="F226" s="323"/>
      <c r="G226" s="323"/>
      <c r="H226" s="323"/>
      <c r="I226" s="323"/>
      <c r="J226" s="323"/>
      <c r="K226" s="324"/>
      <c r="L226" s="324"/>
      <c r="M226" s="324"/>
      <c r="N226" s="324"/>
      <c r="O226" s="324"/>
      <c r="P226" s="324"/>
      <c r="Q226" s="324"/>
      <c r="R226" s="324"/>
      <c r="S226" s="324"/>
      <c r="T226" s="324"/>
      <c r="U226" s="324"/>
      <c r="V226" s="324"/>
      <c r="W226" s="324"/>
      <c r="X226" s="324"/>
      <c r="Y226" s="324"/>
      <c r="Z226" s="324"/>
    </row>
    <row r="227" spans="1:26" ht="12.75" customHeight="1">
      <c r="A227" s="324"/>
      <c r="B227" s="322"/>
      <c r="C227" s="322"/>
      <c r="D227" s="322"/>
      <c r="E227" s="322"/>
      <c r="F227" s="323"/>
      <c r="G227" s="323"/>
      <c r="H227" s="323"/>
      <c r="I227" s="323"/>
      <c r="J227" s="323"/>
      <c r="K227" s="324"/>
      <c r="L227" s="324"/>
      <c r="M227" s="324"/>
      <c r="N227" s="324"/>
      <c r="O227" s="324"/>
      <c r="P227" s="324"/>
      <c r="Q227" s="324"/>
      <c r="R227" s="324"/>
      <c r="S227" s="324"/>
      <c r="T227" s="324"/>
      <c r="U227" s="324"/>
      <c r="V227" s="324"/>
      <c r="W227" s="324"/>
      <c r="X227" s="324"/>
      <c r="Y227" s="324"/>
      <c r="Z227" s="324"/>
    </row>
    <row r="228" spans="1:26" ht="12.75" customHeight="1">
      <c r="A228" s="324"/>
      <c r="B228" s="322"/>
      <c r="C228" s="322"/>
      <c r="D228" s="322"/>
      <c r="E228" s="322"/>
      <c r="F228" s="323"/>
      <c r="G228" s="323"/>
      <c r="H228" s="323"/>
      <c r="I228" s="323"/>
      <c r="J228" s="323"/>
      <c r="K228" s="324"/>
      <c r="L228" s="324"/>
      <c r="M228" s="324"/>
      <c r="N228" s="324"/>
      <c r="O228" s="324"/>
      <c r="P228" s="324"/>
      <c r="Q228" s="324"/>
      <c r="R228" s="324"/>
      <c r="S228" s="324"/>
      <c r="T228" s="324"/>
      <c r="U228" s="324"/>
      <c r="V228" s="324"/>
      <c r="W228" s="324"/>
      <c r="X228" s="324"/>
      <c r="Y228" s="324"/>
      <c r="Z228" s="324"/>
    </row>
    <row r="229" spans="1:26" ht="12.75" customHeight="1">
      <c r="A229" s="324"/>
      <c r="B229" s="322"/>
      <c r="C229" s="322"/>
      <c r="D229" s="322"/>
      <c r="E229" s="322"/>
      <c r="F229" s="323"/>
      <c r="G229" s="323"/>
      <c r="H229" s="323"/>
      <c r="I229" s="323"/>
      <c r="J229" s="323"/>
      <c r="K229" s="324"/>
      <c r="L229" s="324"/>
      <c r="M229" s="324"/>
      <c r="N229" s="324"/>
      <c r="O229" s="324"/>
      <c r="P229" s="324"/>
      <c r="Q229" s="324"/>
      <c r="R229" s="324"/>
      <c r="S229" s="324"/>
      <c r="T229" s="324"/>
      <c r="U229" s="324"/>
      <c r="V229" s="324"/>
      <c r="W229" s="324"/>
      <c r="X229" s="324"/>
      <c r="Y229" s="324"/>
      <c r="Z229" s="324"/>
    </row>
    <row r="230" spans="1:26" ht="12.75" customHeight="1">
      <c r="A230" s="324"/>
      <c r="B230" s="322"/>
      <c r="C230" s="322"/>
      <c r="D230" s="322"/>
      <c r="E230" s="322"/>
      <c r="F230" s="323"/>
      <c r="G230" s="323"/>
      <c r="H230" s="323"/>
      <c r="I230" s="323"/>
      <c r="J230" s="323"/>
      <c r="K230" s="324"/>
      <c r="L230" s="324"/>
      <c r="M230" s="324"/>
      <c r="N230" s="324"/>
      <c r="O230" s="324"/>
      <c r="P230" s="324"/>
      <c r="Q230" s="324"/>
      <c r="R230" s="324"/>
      <c r="S230" s="324"/>
      <c r="T230" s="324"/>
      <c r="U230" s="324"/>
      <c r="V230" s="324"/>
      <c r="W230" s="324"/>
      <c r="X230" s="324"/>
      <c r="Y230" s="324"/>
      <c r="Z230" s="324"/>
    </row>
    <row r="231" spans="1:26" ht="12.75" customHeight="1">
      <c r="A231" s="324"/>
      <c r="B231" s="322"/>
      <c r="C231" s="322"/>
      <c r="D231" s="322"/>
      <c r="E231" s="322"/>
      <c r="F231" s="323"/>
      <c r="G231" s="323"/>
      <c r="H231" s="323"/>
      <c r="I231" s="323"/>
      <c r="J231" s="323"/>
      <c r="K231" s="324"/>
      <c r="L231" s="324"/>
      <c r="M231" s="324"/>
      <c r="N231" s="324"/>
      <c r="O231" s="324"/>
      <c r="P231" s="324"/>
      <c r="Q231" s="324"/>
      <c r="R231" s="324"/>
      <c r="S231" s="324"/>
      <c r="T231" s="324"/>
      <c r="U231" s="324"/>
      <c r="V231" s="324"/>
      <c r="W231" s="324"/>
      <c r="X231" s="324"/>
      <c r="Y231" s="324"/>
      <c r="Z231" s="324"/>
    </row>
    <row r="232" spans="1:26" ht="12.75" customHeight="1">
      <c r="A232" s="324"/>
      <c r="B232" s="322"/>
      <c r="C232" s="322"/>
      <c r="D232" s="322"/>
      <c r="E232" s="322"/>
      <c r="F232" s="323"/>
      <c r="G232" s="323"/>
      <c r="H232" s="323"/>
      <c r="I232" s="323"/>
      <c r="J232" s="323"/>
      <c r="K232" s="324"/>
      <c r="L232" s="324"/>
      <c r="M232" s="324"/>
      <c r="N232" s="324"/>
      <c r="O232" s="324"/>
      <c r="P232" s="324"/>
      <c r="Q232" s="324"/>
      <c r="R232" s="324"/>
      <c r="S232" s="324"/>
      <c r="T232" s="324"/>
      <c r="U232" s="324"/>
      <c r="V232" s="324"/>
      <c r="W232" s="324"/>
      <c r="X232" s="324"/>
      <c r="Y232" s="324"/>
      <c r="Z232" s="324"/>
    </row>
    <row r="233" spans="1:26" ht="12.75" customHeight="1">
      <c r="A233" s="324"/>
      <c r="B233" s="322"/>
      <c r="C233" s="322"/>
      <c r="D233" s="322"/>
      <c r="E233" s="322"/>
      <c r="F233" s="323"/>
      <c r="G233" s="323"/>
      <c r="H233" s="323"/>
      <c r="I233" s="323"/>
      <c r="J233" s="323"/>
      <c r="K233" s="324"/>
      <c r="L233" s="324"/>
      <c r="M233" s="324"/>
      <c r="N233" s="324"/>
      <c r="O233" s="324"/>
      <c r="P233" s="324"/>
      <c r="Q233" s="324"/>
      <c r="R233" s="324"/>
      <c r="S233" s="324"/>
      <c r="T233" s="324"/>
      <c r="U233" s="324"/>
      <c r="V233" s="324"/>
      <c r="W233" s="324"/>
      <c r="X233" s="324"/>
      <c r="Y233" s="324"/>
      <c r="Z233" s="324"/>
    </row>
    <row r="234" spans="1:26" ht="12.75" customHeight="1">
      <c r="A234" s="324"/>
      <c r="B234" s="322"/>
      <c r="C234" s="322"/>
      <c r="D234" s="322"/>
      <c r="E234" s="322"/>
      <c r="F234" s="323"/>
      <c r="G234" s="323"/>
      <c r="H234" s="323"/>
      <c r="I234" s="323"/>
      <c r="J234" s="323"/>
      <c r="K234" s="324"/>
      <c r="L234" s="324"/>
      <c r="M234" s="324"/>
      <c r="N234" s="324"/>
      <c r="O234" s="324"/>
      <c r="P234" s="324"/>
      <c r="Q234" s="324"/>
      <c r="R234" s="324"/>
      <c r="S234" s="324"/>
      <c r="T234" s="324"/>
      <c r="U234" s="324"/>
      <c r="V234" s="324"/>
      <c r="W234" s="324"/>
      <c r="X234" s="324"/>
      <c r="Y234" s="324"/>
      <c r="Z234" s="324"/>
    </row>
    <row r="235" spans="1:26" ht="12.75" customHeight="1">
      <c r="A235" s="324"/>
      <c r="B235" s="322"/>
      <c r="C235" s="322"/>
      <c r="D235" s="322"/>
      <c r="E235" s="322"/>
      <c r="F235" s="323"/>
      <c r="G235" s="323"/>
      <c r="H235" s="323"/>
      <c r="I235" s="323"/>
      <c r="J235" s="323"/>
      <c r="K235" s="324"/>
      <c r="L235" s="324"/>
      <c r="M235" s="324"/>
      <c r="N235" s="324"/>
      <c r="O235" s="324"/>
      <c r="P235" s="324"/>
      <c r="Q235" s="324"/>
      <c r="R235" s="324"/>
      <c r="S235" s="324"/>
      <c r="T235" s="324"/>
      <c r="U235" s="324"/>
      <c r="V235" s="324"/>
      <c r="W235" s="324"/>
      <c r="X235" s="324"/>
      <c r="Y235" s="324"/>
      <c r="Z235" s="324"/>
    </row>
    <row r="236" spans="1:26" ht="12.75" customHeight="1">
      <c r="A236" s="324"/>
      <c r="B236" s="322"/>
      <c r="C236" s="322"/>
      <c r="D236" s="322"/>
      <c r="E236" s="322"/>
      <c r="F236" s="323"/>
      <c r="G236" s="323"/>
      <c r="H236" s="323"/>
      <c r="I236" s="323"/>
      <c r="J236" s="323"/>
      <c r="K236" s="324"/>
      <c r="L236" s="324"/>
      <c r="M236" s="324"/>
      <c r="N236" s="324"/>
      <c r="O236" s="324"/>
      <c r="P236" s="324"/>
      <c r="Q236" s="324"/>
      <c r="R236" s="324"/>
      <c r="S236" s="324"/>
      <c r="T236" s="324"/>
      <c r="U236" s="324"/>
      <c r="V236" s="324"/>
      <c r="W236" s="324"/>
      <c r="X236" s="324"/>
      <c r="Y236" s="324"/>
      <c r="Z236" s="324"/>
    </row>
    <row r="237" spans="1:26" ht="12.75" customHeight="1">
      <c r="A237" s="324"/>
      <c r="B237" s="322"/>
      <c r="C237" s="322"/>
      <c r="D237" s="322"/>
      <c r="E237" s="322"/>
      <c r="F237" s="323"/>
      <c r="G237" s="323"/>
      <c r="H237" s="323"/>
      <c r="I237" s="323"/>
      <c r="J237" s="323"/>
      <c r="K237" s="324"/>
      <c r="L237" s="324"/>
      <c r="M237" s="324"/>
      <c r="N237" s="324"/>
      <c r="O237" s="324"/>
      <c r="P237" s="324"/>
      <c r="Q237" s="324"/>
      <c r="R237" s="324"/>
      <c r="S237" s="324"/>
      <c r="T237" s="324"/>
      <c r="U237" s="324"/>
      <c r="V237" s="324"/>
      <c r="W237" s="324"/>
      <c r="X237" s="324"/>
      <c r="Y237" s="324"/>
      <c r="Z237" s="324"/>
    </row>
    <row r="238" spans="1:26" ht="12.75" customHeight="1">
      <c r="A238" s="324"/>
      <c r="B238" s="322"/>
      <c r="C238" s="322"/>
      <c r="D238" s="322"/>
      <c r="E238" s="322"/>
      <c r="F238" s="323"/>
      <c r="G238" s="323"/>
      <c r="H238" s="323"/>
      <c r="I238" s="323"/>
      <c r="J238" s="323"/>
      <c r="K238" s="324"/>
      <c r="L238" s="324"/>
      <c r="M238" s="324"/>
      <c r="N238" s="324"/>
      <c r="O238" s="324"/>
      <c r="P238" s="324"/>
      <c r="Q238" s="324"/>
      <c r="R238" s="324"/>
      <c r="S238" s="324"/>
      <c r="T238" s="324"/>
      <c r="U238" s="324"/>
      <c r="V238" s="324"/>
      <c r="W238" s="324"/>
      <c r="X238" s="324"/>
      <c r="Y238" s="324"/>
      <c r="Z238" s="324"/>
    </row>
    <row r="239" spans="1:26" ht="12.75" customHeight="1">
      <c r="A239" s="324"/>
      <c r="B239" s="322"/>
      <c r="C239" s="322"/>
      <c r="D239" s="322"/>
      <c r="E239" s="322"/>
      <c r="F239" s="323"/>
      <c r="G239" s="323"/>
      <c r="H239" s="323"/>
      <c r="I239" s="323"/>
      <c r="J239" s="323"/>
      <c r="K239" s="324"/>
      <c r="L239" s="324"/>
      <c r="M239" s="324"/>
      <c r="N239" s="324"/>
      <c r="O239" s="324"/>
      <c r="P239" s="324"/>
      <c r="Q239" s="324"/>
      <c r="R239" s="324"/>
      <c r="S239" s="324"/>
      <c r="T239" s="324"/>
      <c r="U239" s="324"/>
      <c r="V239" s="324"/>
      <c r="W239" s="324"/>
      <c r="X239" s="324"/>
      <c r="Y239" s="324"/>
      <c r="Z239" s="324"/>
    </row>
    <row r="240" spans="1:26" ht="12.75" customHeight="1">
      <c r="A240" s="324"/>
      <c r="B240" s="322"/>
      <c r="C240" s="322"/>
      <c r="D240" s="322"/>
      <c r="E240" s="322"/>
      <c r="F240" s="323"/>
      <c r="G240" s="323"/>
      <c r="H240" s="323"/>
      <c r="I240" s="323"/>
      <c r="J240" s="323"/>
      <c r="K240" s="324"/>
      <c r="L240" s="324"/>
      <c r="M240" s="324"/>
      <c r="N240" s="324"/>
      <c r="O240" s="324"/>
      <c r="P240" s="324"/>
      <c r="Q240" s="324"/>
      <c r="R240" s="324"/>
      <c r="S240" s="324"/>
      <c r="T240" s="324"/>
      <c r="U240" s="324"/>
      <c r="V240" s="324"/>
      <c r="W240" s="324"/>
      <c r="X240" s="324"/>
      <c r="Y240" s="324"/>
      <c r="Z240" s="324"/>
    </row>
    <row r="241" spans="1:26" ht="12.75" customHeight="1">
      <c r="A241" s="324"/>
      <c r="B241" s="322"/>
      <c r="C241" s="322"/>
      <c r="D241" s="322"/>
      <c r="E241" s="322"/>
      <c r="F241" s="323"/>
      <c r="G241" s="323"/>
      <c r="H241" s="323"/>
      <c r="I241" s="323"/>
      <c r="J241" s="323"/>
      <c r="K241" s="324"/>
      <c r="L241" s="324"/>
      <c r="M241" s="324"/>
      <c r="N241" s="324"/>
      <c r="O241" s="324"/>
      <c r="P241" s="324"/>
      <c r="Q241" s="324"/>
      <c r="R241" s="324"/>
      <c r="S241" s="324"/>
      <c r="T241" s="324"/>
      <c r="U241" s="324"/>
      <c r="V241" s="324"/>
      <c r="W241" s="324"/>
      <c r="X241" s="324"/>
      <c r="Y241" s="324"/>
      <c r="Z241" s="324"/>
    </row>
    <row r="242" spans="1:26" ht="12.75" customHeight="1">
      <c r="A242" s="324"/>
      <c r="B242" s="322"/>
      <c r="C242" s="322"/>
      <c r="D242" s="322"/>
      <c r="E242" s="322"/>
      <c r="F242" s="323"/>
      <c r="G242" s="323"/>
      <c r="H242" s="323"/>
      <c r="I242" s="323"/>
      <c r="J242" s="323"/>
      <c r="K242" s="324"/>
      <c r="L242" s="324"/>
      <c r="M242" s="324"/>
      <c r="N242" s="324"/>
      <c r="O242" s="324"/>
      <c r="P242" s="324"/>
      <c r="Q242" s="324"/>
      <c r="R242" s="324"/>
      <c r="S242" s="324"/>
      <c r="T242" s="324"/>
      <c r="U242" s="324"/>
      <c r="V242" s="324"/>
      <c r="W242" s="324"/>
      <c r="X242" s="324"/>
      <c r="Y242" s="324"/>
      <c r="Z242" s="324"/>
    </row>
    <row r="243" spans="1:26" ht="12.75" customHeight="1">
      <c r="A243" s="324"/>
      <c r="B243" s="322"/>
      <c r="C243" s="322"/>
      <c r="D243" s="322"/>
      <c r="E243" s="322"/>
      <c r="F243" s="323"/>
      <c r="G243" s="323"/>
      <c r="H243" s="323"/>
      <c r="I243" s="323"/>
      <c r="J243" s="323"/>
      <c r="K243" s="324"/>
      <c r="L243" s="324"/>
      <c r="M243" s="324"/>
      <c r="N243" s="324"/>
      <c r="O243" s="324"/>
      <c r="P243" s="324"/>
      <c r="Q243" s="324"/>
      <c r="R243" s="324"/>
      <c r="S243" s="324"/>
      <c r="T243" s="324"/>
      <c r="U243" s="324"/>
      <c r="V243" s="324"/>
      <c r="W243" s="324"/>
      <c r="X243" s="324"/>
      <c r="Y243" s="324"/>
      <c r="Z243" s="324"/>
    </row>
    <row r="244" spans="1:26" ht="12.75" customHeight="1">
      <c r="A244" s="324"/>
      <c r="B244" s="322"/>
      <c r="C244" s="322"/>
      <c r="D244" s="322"/>
      <c r="E244" s="322"/>
      <c r="F244" s="323"/>
      <c r="G244" s="323"/>
      <c r="H244" s="323"/>
      <c r="I244" s="323"/>
      <c r="J244" s="323"/>
      <c r="K244" s="324"/>
      <c r="L244" s="324"/>
      <c r="M244" s="324"/>
      <c r="N244" s="324"/>
      <c r="O244" s="324"/>
      <c r="P244" s="324"/>
      <c r="Q244" s="324"/>
      <c r="R244" s="324"/>
      <c r="S244" s="324"/>
      <c r="T244" s="324"/>
      <c r="U244" s="324"/>
      <c r="V244" s="324"/>
      <c r="W244" s="324"/>
      <c r="X244" s="324"/>
      <c r="Y244" s="324"/>
      <c r="Z244" s="324"/>
    </row>
    <row r="245" spans="1:26" ht="12.75" customHeight="1">
      <c r="A245" s="324"/>
      <c r="B245" s="322"/>
      <c r="C245" s="322"/>
      <c r="D245" s="322"/>
      <c r="E245" s="322"/>
      <c r="F245" s="323"/>
      <c r="G245" s="323"/>
      <c r="H245" s="323"/>
      <c r="I245" s="323"/>
      <c r="J245" s="323"/>
      <c r="K245" s="324"/>
      <c r="L245" s="324"/>
      <c r="M245" s="324"/>
      <c r="N245" s="324"/>
      <c r="O245" s="324"/>
      <c r="P245" s="324"/>
      <c r="Q245" s="324"/>
      <c r="R245" s="324"/>
      <c r="S245" s="324"/>
      <c r="T245" s="324"/>
      <c r="U245" s="324"/>
      <c r="V245" s="324"/>
      <c r="W245" s="324"/>
      <c r="X245" s="324"/>
      <c r="Y245" s="324"/>
      <c r="Z245" s="324"/>
    </row>
    <row r="246" spans="1:26" ht="12.75" customHeight="1">
      <c r="A246" s="324"/>
      <c r="B246" s="322"/>
      <c r="C246" s="322"/>
      <c r="D246" s="322"/>
      <c r="E246" s="322"/>
      <c r="F246" s="323"/>
      <c r="G246" s="323"/>
      <c r="H246" s="323"/>
      <c r="I246" s="323"/>
      <c r="J246" s="323"/>
      <c r="K246" s="324"/>
      <c r="L246" s="324"/>
      <c r="M246" s="324"/>
      <c r="N246" s="324"/>
      <c r="O246" s="324"/>
      <c r="P246" s="324"/>
      <c r="Q246" s="324"/>
      <c r="R246" s="324"/>
      <c r="S246" s="324"/>
      <c r="T246" s="324"/>
      <c r="U246" s="324"/>
      <c r="V246" s="324"/>
      <c r="W246" s="324"/>
      <c r="X246" s="324"/>
      <c r="Y246" s="324"/>
      <c r="Z246" s="324"/>
    </row>
    <row r="247" spans="1:26" ht="12.75" customHeight="1">
      <c r="A247" s="324"/>
      <c r="B247" s="322"/>
      <c r="C247" s="322"/>
      <c r="D247" s="322"/>
      <c r="E247" s="322"/>
      <c r="F247" s="323"/>
      <c r="G247" s="323"/>
      <c r="H247" s="323"/>
      <c r="I247" s="323"/>
      <c r="J247" s="323"/>
      <c r="K247" s="324"/>
      <c r="L247" s="324"/>
      <c r="M247" s="324"/>
      <c r="N247" s="324"/>
      <c r="O247" s="324"/>
      <c r="P247" s="324"/>
      <c r="Q247" s="324"/>
      <c r="R247" s="324"/>
      <c r="S247" s="324"/>
      <c r="T247" s="324"/>
      <c r="U247" s="324"/>
      <c r="V247" s="324"/>
      <c r="W247" s="324"/>
      <c r="X247" s="324"/>
      <c r="Y247" s="324"/>
      <c r="Z247" s="324"/>
    </row>
    <row r="248" spans="1:26" ht="12.75" customHeight="1">
      <c r="A248" s="324"/>
      <c r="B248" s="322"/>
      <c r="C248" s="322"/>
      <c r="D248" s="322"/>
      <c r="E248" s="322"/>
      <c r="F248" s="323"/>
      <c r="G248" s="323"/>
      <c r="H248" s="323"/>
      <c r="I248" s="323"/>
      <c r="J248" s="323"/>
      <c r="K248" s="324"/>
      <c r="L248" s="324"/>
      <c r="M248" s="324"/>
      <c r="N248" s="324"/>
      <c r="O248" s="324"/>
      <c r="P248" s="324"/>
      <c r="Q248" s="324"/>
      <c r="R248" s="324"/>
      <c r="S248" s="324"/>
      <c r="T248" s="324"/>
      <c r="U248" s="324"/>
      <c r="V248" s="324"/>
      <c r="W248" s="324"/>
      <c r="X248" s="324"/>
      <c r="Y248" s="324"/>
      <c r="Z248" s="324"/>
    </row>
    <row r="249" spans="1:26" ht="12.75" customHeight="1">
      <c r="A249" s="324"/>
      <c r="B249" s="322"/>
      <c r="C249" s="322"/>
      <c r="D249" s="322"/>
      <c r="E249" s="322"/>
      <c r="F249" s="323"/>
      <c r="G249" s="323"/>
      <c r="H249" s="323"/>
      <c r="I249" s="323"/>
      <c r="J249" s="323"/>
      <c r="K249" s="324"/>
      <c r="L249" s="324"/>
      <c r="M249" s="324"/>
      <c r="N249" s="324"/>
      <c r="O249" s="324"/>
      <c r="P249" s="324"/>
      <c r="Q249" s="324"/>
      <c r="R249" s="324"/>
      <c r="S249" s="324"/>
      <c r="T249" s="324"/>
      <c r="U249" s="324"/>
      <c r="V249" s="324"/>
      <c r="W249" s="324"/>
      <c r="X249" s="324"/>
      <c r="Y249" s="324"/>
      <c r="Z249" s="324"/>
    </row>
    <row r="250" spans="1:26" ht="12.75" customHeight="1">
      <c r="A250" s="324"/>
      <c r="B250" s="322"/>
      <c r="C250" s="322"/>
      <c r="D250" s="322"/>
      <c r="E250" s="322"/>
      <c r="F250" s="323"/>
      <c r="G250" s="323"/>
      <c r="H250" s="323"/>
      <c r="I250" s="323"/>
      <c r="J250" s="323"/>
      <c r="K250" s="324"/>
      <c r="L250" s="324"/>
      <c r="M250" s="324"/>
      <c r="N250" s="324"/>
      <c r="O250" s="324"/>
      <c r="P250" s="324"/>
      <c r="Q250" s="324"/>
      <c r="R250" s="324"/>
      <c r="S250" s="324"/>
      <c r="T250" s="324"/>
      <c r="U250" s="324"/>
      <c r="V250" s="324"/>
      <c r="W250" s="324"/>
      <c r="X250" s="324"/>
      <c r="Y250" s="324"/>
      <c r="Z250" s="324"/>
    </row>
    <row r="251" spans="1:26" ht="12.75" customHeight="1">
      <c r="A251" s="324"/>
      <c r="B251" s="322"/>
      <c r="C251" s="322"/>
      <c r="D251" s="322"/>
      <c r="E251" s="322"/>
      <c r="F251" s="323"/>
      <c r="G251" s="323"/>
      <c r="H251" s="323"/>
      <c r="I251" s="323"/>
      <c r="J251" s="323"/>
      <c r="K251" s="324"/>
      <c r="L251" s="324"/>
      <c r="M251" s="324"/>
      <c r="N251" s="324"/>
      <c r="O251" s="324"/>
      <c r="P251" s="324"/>
      <c r="Q251" s="324"/>
      <c r="R251" s="324"/>
      <c r="S251" s="324"/>
      <c r="T251" s="324"/>
      <c r="U251" s="324"/>
      <c r="V251" s="324"/>
      <c r="W251" s="324"/>
      <c r="X251" s="324"/>
      <c r="Y251" s="324"/>
      <c r="Z251" s="324"/>
    </row>
    <row r="252" spans="1:26" ht="12.75" customHeight="1">
      <c r="A252" s="324"/>
      <c r="B252" s="322"/>
      <c r="C252" s="322"/>
      <c r="D252" s="322"/>
      <c r="E252" s="322"/>
      <c r="F252" s="323"/>
      <c r="G252" s="323"/>
      <c r="H252" s="323"/>
      <c r="I252" s="323"/>
      <c r="J252" s="323"/>
      <c r="K252" s="324"/>
      <c r="L252" s="324"/>
      <c r="M252" s="324"/>
      <c r="N252" s="324"/>
      <c r="O252" s="324"/>
      <c r="P252" s="324"/>
      <c r="Q252" s="324"/>
      <c r="R252" s="324"/>
      <c r="S252" s="324"/>
      <c r="T252" s="324"/>
      <c r="U252" s="324"/>
      <c r="V252" s="324"/>
      <c r="W252" s="324"/>
      <c r="X252" s="324"/>
      <c r="Y252" s="324"/>
      <c r="Z252" s="324"/>
    </row>
    <row r="253" spans="1:26" ht="12.75" customHeight="1">
      <c r="A253" s="324"/>
      <c r="B253" s="322"/>
      <c r="C253" s="322"/>
      <c r="D253" s="322"/>
      <c r="E253" s="322"/>
      <c r="F253" s="323"/>
      <c r="G253" s="323"/>
      <c r="H253" s="323"/>
      <c r="I253" s="323"/>
      <c r="J253" s="323"/>
      <c r="K253" s="324"/>
      <c r="L253" s="324"/>
      <c r="M253" s="324"/>
      <c r="N253" s="324"/>
      <c r="O253" s="324"/>
      <c r="P253" s="324"/>
      <c r="Q253" s="324"/>
      <c r="R253" s="324"/>
      <c r="S253" s="324"/>
      <c r="T253" s="324"/>
      <c r="U253" s="324"/>
      <c r="V253" s="324"/>
      <c r="W253" s="324"/>
      <c r="X253" s="324"/>
      <c r="Y253" s="324"/>
      <c r="Z253" s="324"/>
    </row>
    <row r="254" spans="1:26" ht="12.75" customHeight="1">
      <c r="A254" s="324"/>
      <c r="B254" s="322"/>
      <c r="C254" s="322"/>
      <c r="D254" s="322"/>
      <c r="E254" s="322"/>
      <c r="F254" s="323"/>
      <c r="G254" s="323"/>
      <c r="H254" s="323"/>
      <c r="I254" s="323"/>
      <c r="J254" s="323"/>
      <c r="K254" s="324"/>
      <c r="L254" s="324"/>
      <c r="M254" s="324"/>
      <c r="N254" s="324"/>
      <c r="O254" s="324"/>
      <c r="P254" s="324"/>
      <c r="Q254" s="324"/>
      <c r="R254" s="324"/>
      <c r="S254" s="324"/>
      <c r="T254" s="324"/>
      <c r="U254" s="324"/>
      <c r="V254" s="324"/>
      <c r="W254" s="324"/>
      <c r="X254" s="324"/>
      <c r="Y254" s="324"/>
      <c r="Z254" s="324"/>
    </row>
    <row r="255" spans="1:26" ht="12.75" customHeight="1">
      <c r="A255" s="324"/>
      <c r="B255" s="322"/>
      <c r="C255" s="322"/>
      <c r="D255" s="322"/>
      <c r="E255" s="322"/>
      <c r="F255" s="323"/>
      <c r="G255" s="323"/>
      <c r="H255" s="323"/>
      <c r="I255" s="323"/>
      <c r="J255" s="323"/>
      <c r="K255" s="324"/>
      <c r="L255" s="324"/>
      <c r="M255" s="324"/>
      <c r="N255" s="324"/>
      <c r="O255" s="324"/>
      <c r="P255" s="324"/>
      <c r="Q255" s="324"/>
      <c r="R255" s="324"/>
      <c r="S255" s="324"/>
      <c r="T255" s="324"/>
      <c r="U255" s="324"/>
      <c r="V255" s="324"/>
      <c r="W255" s="324"/>
      <c r="X255" s="324"/>
      <c r="Y255" s="324"/>
      <c r="Z255" s="324"/>
    </row>
    <row r="256" spans="1:26" ht="12.75" customHeight="1">
      <c r="A256" s="324"/>
      <c r="B256" s="322"/>
      <c r="C256" s="322"/>
      <c r="D256" s="322"/>
      <c r="E256" s="322"/>
      <c r="F256" s="323"/>
      <c r="G256" s="323"/>
      <c r="H256" s="323"/>
      <c r="I256" s="323"/>
      <c r="J256" s="323"/>
      <c r="K256" s="324"/>
      <c r="L256" s="324"/>
      <c r="M256" s="324"/>
      <c r="N256" s="324"/>
      <c r="O256" s="324"/>
      <c r="P256" s="324"/>
      <c r="Q256" s="324"/>
      <c r="R256" s="324"/>
      <c r="S256" s="324"/>
      <c r="T256" s="324"/>
      <c r="U256" s="324"/>
      <c r="V256" s="324"/>
      <c r="W256" s="324"/>
      <c r="X256" s="324"/>
      <c r="Y256" s="324"/>
      <c r="Z256" s="324"/>
    </row>
    <row r="257" spans="1:26" ht="12.75" customHeight="1">
      <c r="A257" s="324"/>
      <c r="B257" s="322"/>
      <c r="C257" s="322"/>
      <c r="D257" s="322"/>
      <c r="E257" s="322"/>
      <c r="F257" s="323"/>
      <c r="G257" s="323"/>
      <c r="H257" s="323"/>
      <c r="I257" s="323"/>
      <c r="J257" s="323"/>
      <c r="K257" s="324"/>
      <c r="L257" s="324"/>
      <c r="M257" s="324"/>
      <c r="N257" s="324"/>
      <c r="O257" s="324"/>
      <c r="P257" s="324"/>
      <c r="Q257" s="324"/>
      <c r="R257" s="324"/>
      <c r="S257" s="324"/>
      <c r="T257" s="324"/>
      <c r="U257" s="324"/>
      <c r="V257" s="324"/>
      <c r="W257" s="324"/>
      <c r="X257" s="324"/>
      <c r="Y257" s="324"/>
      <c r="Z257" s="324"/>
    </row>
    <row r="258" spans="1:26" ht="12.75" customHeight="1">
      <c r="A258" s="324"/>
      <c r="B258" s="322"/>
      <c r="C258" s="322"/>
      <c r="D258" s="322"/>
      <c r="E258" s="322"/>
      <c r="F258" s="323"/>
      <c r="G258" s="323"/>
      <c r="H258" s="323"/>
      <c r="I258" s="323"/>
      <c r="J258" s="323"/>
      <c r="K258" s="324"/>
      <c r="L258" s="324"/>
      <c r="M258" s="324"/>
      <c r="N258" s="324"/>
      <c r="O258" s="324"/>
      <c r="P258" s="324"/>
      <c r="Q258" s="324"/>
      <c r="R258" s="324"/>
      <c r="S258" s="324"/>
      <c r="T258" s="324"/>
      <c r="U258" s="324"/>
      <c r="V258" s="324"/>
      <c r="W258" s="324"/>
      <c r="X258" s="324"/>
      <c r="Y258" s="324"/>
      <c r="Z258" s="324"/>
    </row>
    <row r="259" spans="1:26" ht="12.75" customHeight="1">
      <c r="A259" s="324"/>
      <c r="B259" s="322"/>
      <c r="C259" s="322"/>
      <c r="D259" s="322"/>
      <c r="E259" s="322"/>
      <c r="F259" s="323"/>
      <c r="G259" s="323"/>
      <c r="H259" s="323"/>
      <c r="I259" s="323"/>
      <c r="J259" s="323"/>
      <c r="K259" s="324"/>
      <c r="L259" s="324"/>
      <c r="M259" s="324"/>
      <c r="N259" s="324"/>
      <c r="O259" s="324"/>
      <c r="P259" s="324"/>
      <c r="Q259" s="324"/>
      <c r="R259" s="324"/>
      <c r="S259" s="324"/>
      <c r="T259" s="324"/>
      <c r="U259" s="324"/>
      <c r="V259" s="324"/>
      <c r="W259" s="324"/>
      <c r="X259" s="324"/>
      <c r="Y259" s="324"/>
      <c r="Z259" s="324"/>
    </row>
    <row r="260" spans="1:26" ht="12.75" customHeight="1">
      <c r="A260" s="324"/>
      <c r="B260" s="322"/>
      <c r="C260" s="322"/>
      <c r="D260" s="322"/>
      <c r="E260" s="322"/>
      <c r="F260" s="323"/>
      <c r="G260" s="323"/>
      <c r="H260" s="323"/>
      <c r="I260" s="323"/>
      <c r="J260" s="323"/>
      <c r="K260" s="324"/>
      <c r="L260" s="324"/>
      <c r="M260" s="324"/>
      <c r="N260" s="324"/>
      <c r="O260" s="324"/>
      <c r="P260" s="324"/>
      <c r="Q260" s="324"/>
      <c r="R260" s="324"/>
      <c r="S260" s="324"/>
      <c r="T260" s="324"/>
      <c r="U260" s="324"/>
      <c r="V260" s="324"/>
      <c r="W260" s="324"/>
      <c r="X260" s="324"/>
      <c r="Y260" s="324"/>
      <c r="Z260" s="324"/>
    </row>
    <row r="261" spans="1:26" ht="12.75" customHeight="1">
      <c r="A261" s="324"/>
      <c r="B261" s="322"/>
      <c r="C261" s="322"/>
      <c r="D261" s="322"/>
      <c r="E261" s="322"/>
      <c r="F261" s="323"/>
      <c r="G261" s="323"/>
      <c r="H261" s="323"/>
      <c r="I261" s="323"/>
      <c r="J261" s="323"/>
      <c r="K261" s="324"/>
      <c r="L261" s="324"/>
      <c r="M261" s="324"/>
      <c r="N261" s="324"/>
      <c r="O261" s="324"/>
      <c r="P261" s="324"/>
      <c r="Q261" s="324"/>
      <c r="R261" s="324"/>
      <c r="S261" s="324"/>
      <c r="T261" s="324"/>
      <c r="U261" s="324"/>
      <c r="V261" s="324"/>
      <c r="W261" s="324"/>
      <c r="X261" s="324"/>
      <c r="Y261" s="324"/>
      <c r="Z261" s="324"/>
    </row>
    <row r="262" spans="1:26" ht="12.75" customHeight="1">
      <c r="A262" s="324"/>
      <c r="B262" s="322"/>
      <c r="C262" s="322"/>
      <c r="D262" s="322"/>
      <c r="E262" s="322"/>
      <c r="F262" s="323"/>
      <c r="G262" s="323"/>
      <c r="H262" s="323"/>
      <c r="I262" s="323"/>
      <c r="J262" s="323"/>
      <c r="K262" s="324"/>
      <c r="L262" s="324"/>
      <c r="M262" s="324"/>
      <c r="N262" s="324"/>
      <c r="O262" s="324"/>
      <c r="P262" s="324"/>
      <c r="Q262" s="324"/>
      <c r="R262" s="324"/>
      <c r="S262" s="324"/>
      <c r="T262" s="324"/>
      <c r="U262" s="324"/>
      <c r="V262" s="324"/>
      <c r="W262" s="324"/>
      <c r="X262" s="324"/>
      <c r="Y262" s="324"/>
      <c r="Z262" s="324"/>
    </row>
    <row r="263" spans="1:26" ht="12.75" customHeight="1">
      <c r="A263" s="324"/>
      <c r="B263" s="322"/>
      <c r="C263" s="322"/>
      <c r="D263" s="322"/>
      <c r="E263" s="322"/>
      <c r="F263" s="323"/>
      <c r="G263" s="323"/>
      <c r="H263" s="323"/>
      <c r="I263" s="323"/>
      <c r="J263" s="323"/>
      <c r="K263" s="324"/>
      <c r="L263" s="324"/>
      <c r="M263" s="324"/>
      <c r="N263" s="324"/>
      <c r="O263" s="324"/>
      <c r="P263" s="324"/>
      <c r="Q263" s="324"/>
      <c r="R263" s="324"/>
      <c r="S263" s="324"/>
      <c r="T263" s="324"/>
      <c r="U263" s="324"/>
      <c r="V263" s="324"/>
      <c r="W263" s="324"/>
      <c r="X263" s="324"/>
      <c r="Y263" s="324"/>
      <c r="Z263" s="324"/>
    </row>
    <row r="264" spans="1:26" ht="12.75" customHeight="1">
      <c r="A264" s="324"/>
      <c r="B264" s="322"/>
      <c r="C264" s="322"/>
      <c r="D264" s="322"/>
      <c r="E264" s="322"/>
      <c r="F264" s="323"/>
      <c r="G264" s="323"/>
      <c r="H264" s="323"/>
      <c r="I264" s="323"/>
      <c r="J264" s="323"/>
      <c r="K264" s="324"/>
      <c r="L264" s="324"/>
      <c r="M264" s="324"/>
      <c r="N264" s="324"/>
      <c r="O264" s="324"/>
      <c r="P264" s="324"/>
      <c r="Q264" s="324"/>
      <c r="R264" s="324"/>
      <c r="S264" s="324"/>
      <c r="T264" s="324"/>
      <c r="U264" s="324"/>
      <c r="V264" s="324"/>
      <c r="W264" s="324"/>
      <c r="X264" s="324"/>
      <c r="Y264" s="324"/>
      <c r="Z264" s="324"/>
    </row>
    <row r="265" spans="1:26" ht="12.75" customHeight="1">
      <c r="A265" s="324"/>
      <c r="B265" s="322"/>
      <c r="C265" s="322"/>
      <c r="D265" s="322"/>
      <c r="E265" s="322"/>
      <c r="F265" s="323"/>
      <c r="G265" s="323"/>
      <c r="H265" s="323"/>
      <c r="I265" s="323"/>
      <c r="J265" s="323"/>
      <c r="K265" s="324"/>
      <c r="L265" s="324"/>
      <c r="M265" s="324"/>
      <c r="N265" s="324"/>
      <c r="O265" s="324"/>
      <c r="P265" s="324"/>
      <c r="Q265" s="324"/>
      <c r="R265" s="324"/>
      <c r="S265" s="324"/>
      <c r="T265" s="324"/>
      <c r="U265" s="324"/>
      <c r="V265" s="324"/>
      <c r="W265" s="324"/>
      <c r="X265" s="324"/>
      <c r="Y265" s="324"/>
      <c r="Z265" s="324"/>
    </row>
    <row r="266" spans="1:26" ht="12.75" customHeight="1">
      <c r="A266" s="324"/>
      <c r="B266" s="322"/>
      <c r="C266" s="322"/>
      <c r="D266" s="322"/>
      <c r="E266" s="322"/>
      <c r="F266" s="323"/>
      <c r="G266" s="323"/>
      <c r="H266" s="323"/>
      <c r="I266" s="323"/>
      <c r="J266" s="323"/>
      <c r="K266" s="324"/>
      <c r="L266" s="324"/>
      <c r="M266" s="324"/>
      <c r="N266" s="324"/>
      <c r="O266" s="324"/>
      <c r="P266" s="324"/>
      <c r="Q266" s="324"/>
      <c r="R266" s="324"/>
      <c r="S266" s="324"/>
      <c r="T266" s="324"/>
      <c r="U266" s="324"/>
      <c r="V266" s="324"/>
      <c r="W266" s="324"/>
      <c r="X266" s="324"/>
      <c r="Y266" s="324"/>
      <c r="Z266" s="324"/>
    </row>
    <row r="267" spans="1:26" ht="12.75" customHeight="1">
      <c r="A267" s="324"/>
      <c r="B267" s="322"/>
      <c r="C267" s="322"/>
      <c r="D267" s="322"/>
      <c r="E267" s="322"/>
      <c r="F267" s="323"/>
      <c r="G267" s="323"/>
      <c r="H267" s="323"/>
      <c r="I267" s="323"/>
      <c r="J267" s="323"/>
      <c r="K267" s="324"/>
      <c r="L267" s="324"/>
      <c r="M267" s="324"/>
      <c r="N267" s="324"/>
      <c r="O267" s="324"/>
      <c r="P267" s="324"/>
      <c r="Q267" s="324"/>
      <c r="R267" s="324"/>
      <c r="S267" s="324"/>
      <c r="T267" s="324"/>
      <c r="U267" s="324"/>
      <c r="V267" s="324"/>
      <c r="W267" s="324"/>
      <c r="X267" s="324"/>
      <c r="Y267" s="324"/>
      <c r="Z267" s="324"/>
    </row>
    <row r="268" spans="1:26" ht="12.75" customHeight="1">
      <c r="A268" s="324"/>
      <c r="B268" s="322"/>
      <c r="C268" s="322"/>
      <c r="D268" s="322"/>
      <c r="E268" s="322"/>
      <c r="F268" s="323"/>
      <c r="G268" s="323"/>
      <c r="H268" s="323"/>
      <c r="I268" s="323"/>
      <c r="J268" s="323"/>
      <c r="K268" s="324"/>
      <c r="L268" s="324"/>
      <c r="M268" s="324"/>
      <c r="N268" s="324"/>
      <c r="O268" s="324"/>
      <c r="P268" s="324"/>
      <c r="Q268" s="324"/>
      <c r="R268" s="324"/>
      <c r="S268" s="324"/>
      <c r="T268" s="324"/>
      <c r="U268" s="324"/>
      <c r="V268" s="324"/>
      <c r="W268" s="324"/>
      <c r="X268" s="324"/>
      <c r="Y268" s="324"/>
      <c r="Z268" s="324"/>
    </row>
    <row r="269" spans="1:26" ht="12.75" customHeight="1">
      <c r="A269" s="324"/>
      <c r="B269" s="322"/>
      <c r="C269" s="322"/>
      <c r="D269" s="322"/>
      <c r="E269" s="322"/>
      <c r="F269" s="323"/>
      <c r="G269" s="323"/>
      <c r="H269" s="323"/>
      <c r="I269" s="323"/>
      <c r="J269" s="323"/>
      <c r="K269" s="324"/>
      <c r="L269" s="324"/>
      <c r="M269" s="324"/>
      <c r="N269" s="324"/>
      <c r="O269" s="324"/>
      <c r="P269" s="324"/>
      <c r="Q269" s="324"/>
      <c r="R269" s="324"/>
      <c r="S269" s="324"/>
      <c r="T269" s="324"/>
      <c r="U269" s="324"/>
      <c r="V269" s="324"/>
      <c r="W269" s="324"/>
      <c r="X269" s="324"/>
      <c r="Y269" s="324"/>
      <c r="Z269" s="324"/>
    </row>
    <row r="270" spans="1:26" ht="12.75" customHeight="1">
      <c r="A270" s="324"/>
      <c r="B270" s="322"/>
      <c r="C270" s="322"/>
      <c r="D270" s="322"/>
      <c r="E270" s="322"/>
      <c r="F270" s="323"/>
      <c r="G270" s="323"/>
      <c r="H270" s="323"/>
      <c r="I270" s="323"/>
      <c r="J270" s="323"/>
      <c r="K270" s="324"/>
      <c r="L270" s="324"/>
      <c r="M270" s="324"/>
      <c r="N270" s="324"/>
      <c r="O270" s="324"/>
      <c r="P270" s="324"/>
      <c r="Q270" s="324"/>
      <c r="R270" s="324"/>
      <c r="S270" s="324"/>
      <c r="T270" s="324"/>
      <c r="U270" s="324"/>
      <c r="V270" s="324"/>
      <c r="W270" s="324"/>
      <c r="X270" s="324"/>
      <c r="Y270" s="324"/>
      <c r="Z270" s="324"/>
    </row>
    <row r="271" spans="1:26" ht="12.75" customHeight="1">
      <c r="A271" s="324"/>
      <c r="B271" s="322"/>
      <c r="C271" s="322"/>
      <c r="D271" s="322"/>
      <c r="E271" s="322"/>
      <c r="F271" s="323"/>
      <c r="G271" s="323"/>
      <c r="H271" s="323"/>
      <c r="I271" s="323"/>
      <c r="J271" s="323"/>
      <c r="K271" s="324"/>
      <c r="L271" s="324"/>
      <c r="M271" s="324"/>
      <c r="N271" s="324"/>
      <c r="O271" s="324"/>
      <c r="P271" s="324"/>
      <c r="Q271" s="324"/>
      <c r="R271" s="324"/>
      <c r="S271" s="324"/>
      <c r="T271" s="324"/>
      <c r="U271" s="324"/>
      <c r="V271" s="324"/>
      <c r="W271" s="324"/>
      <c r="X271" s="324"/>
      <c r="Y271" s="324"/>
      <c r="Z271" s="324"/>
    </row>
    <row r="272" spans="1:26" ht="12.75" customHeight="1">
      <c r="A272" s="324"/>
      <c r="B272" s="322"/>
      <c r="C272" s="322"/>
      <c r="D272" s="322"/>
      <c r="E272" s="322"/>
      <c r="F272" s="323"/>
      <c r="G272" s="323"/>
      <c r="H272" s="323"/>
      <c r="I272" s="323"/>
      <c r="J272" s="323"/>
      <c r="K272" s="324"/>
      <c r="L272" s="324"/>
      <c r="M272" s="324"/>
      <c r="N272" s="324"/>
      <c r="O272" s="324"/>
      <c r="P272" s="324"/>
      <c r="Q272" s="324"/>
      <c r="R272" s="324"/>
      <c r="S272" s="324"/>
      <c r="T272" s="324"/>
      <c r="U272" s="324"/>
      <c r="V272" s="324"/>
      <c r="W272" s="324"/>
      <c r="X272" s="324"/>
      <c r="Y272" s="324"/>
      <c r="Z272" s="324"/>
    </row>
    <row r="273" spans="1:26" ht="12.75" customHeight="1">
      <c r="A273" s="324"/>
      <c r="B273" s="322"/>
      <c r="C273" s="322"/>
      <c r="D273" s="322"/>
      <c r="E273" s="322"/>
      <c r="F273" s="323"/>
      <c r="G273" s="323"/>
      <c r="H273" s="323"/>
      <c r="I273" s="323"/>
      <c r="J273" s="323"/>
      <c r="K273" s="324"/>
      <c r="L273" s="324"/>
      <c r="M273" s="324"/>
      <c r="N273" s="324"/>
      <c r="O273" s="324"/>
      <c r="P273" s="324"/>
      <c r="Q273" s="324"/>
      <c r="R273" s="324"/>
      <c r="S273" s="324"/>
      <c r="T273" s="324"/>
      <c r="U273" s="324"/>
      <c r="V273" s="324"/>
      <c r="W273" s="324"/>
      <c r="X273" s="324"/>
      <c r="Y273" s="324"/>
      <c r="Z273" s="324"/>
    </row>
    <row r="274" spans="1:26" ht="12.75" customHeight="1">
      <c r="A274" s="324"/>
      <c r="B274" s="322"/>
      <c r="C274" s="322"/>
      <c r="D274" s="322"/>
      <c r="E274" s="322"/>
      <c r="F274" s="323"/>
      <c r="G274" s="323"/>
      <c r="H274" s="323"/>
      <c r="I274" s="323"/>
      <c r="J274" s="323"/>
      <c r="K274" s="324"/>
      <c r="L274" s="324"/>
      <c r="M274" s="324"/>
      <c r="N274" s="324"/>
      <c r="O274" s="324"/>
      <c r="P274" s="324"/>
      <c r="Q274" s="324"/>
      <c r="R274" s="324"/>
      <c r="S274" s="324"/>
      <c r="T274" s="324"/>
      <c r="U274" s="324"/>
      <c r="V274" s="324"/>
      <c r="W274" s="324"/>
      <c r="X274" s="324"/>
      <c r="Y274" s="324"/>
      <c r="Z274" s="324"/>
    </row>
    <row r="275" spans="1:26" ht="12.75" customHeight="1">
      <c r="A275" s="324"/>
      <c r="B275" s="322"/>
      <c r="C275" s="322"/>
      <c r="D275" s="322"/>
      <c r="E275" s="322"/>
      <c r="F275" s="323"/>
      <c r="G275" s="323"/>
      <c r="H275" s="323"/>
      <c r="I275" s="323"/>
      <c r="J275" s="323"/>
      <c r="K275" s="324"/>
      <c r="L275" s="324"/>
      <c r="M275" s="324"/>
      <c r="N275" s="324"/>
      <c r="O275" s="324"/>
      <c r="P275" s="324"/>
      <c r="Q275" s="324"/>
      <c r="R275" s="324"/>
      <c r="S275" s="324"/>
      <c r="T275" s="324"/>
      <c r="U275" s="324"/>
      <c r="V275" s="324"/>
      <c r="W275" s="324"/>
      <c r="X275" s="324"/>
      <c r="Y275" s="324"/>
      <c r="Z275" s="324"/>
    </row>
    <row r="276" spans="1:26" ht="12.75" customHeight="1">
      <c r="A276" s="324"/>
      <c r="B276" s="322"/>
      <c r="C276" s="322"/>
      <c r="D276" s="322"/>
      <c r="E276" s="322"/>
      <c r="F276" s="323"/>
      <c r="G276" s="323"/>
      <c r="H276" s="323"/>
      <c r="I276" s="323"/>
      <c r="J276" s="323"/>
      <c r="K276" s="324"/>
      <c r="L276" s="324"/>
      <c r="M276" s="324"/>
      <c r="N276" s="324"/>
      <c r="O276" s="324"/>
      <c r="P276" s="324"/>
      <c r="Q276" s="324"/>
      <c r="R276" s="324"/>
      <c r="S276" s="324"/>
      <c r="T276" s="324"/>
      <c r="U276" s="324"/>
      <c r="V276" s="324"/>
      <c r="W276" s="324"/>
      <c r="X276" s="324"/>
      <c r="Y276" s="324"/>
      <c r="Z276" s="324"/>
    </row>
    <row r="277" spans="1:26" ht="12.75" customHeight="1">
      <c r="A277" s="324"/>
      <c r="B277" s="322"/>
      <c r="C277" s="322"/>
      <c r="D277" s="322"/>
      <c r="E277" s="322"/>
      <c r="F277" s="323"/>
      <c r="G277" s="323"/>
      <c r="H277" s="323"/>
      <c r="I277" s="323"/>
      <c r="J277" s="323"/>
      <c r="K277" s="324"/>
      <c r="L277" s="324"/>
      <c r="M277" s="324"/>
      <c r="N277" s="324"/>
      <c r="O277" s="324"/>
      <c r="P277" s="324"/>
      <c r="Q277" s="324"/>
      <c r="R277" s="324"/>
      <c r="S277" s="324"/>
      <c r="T277" s="324"/>
      <c r="U277" s="324"/>
      <c r="V277" s="324"/>
      <c r="W277" s="324"/>
      <c r="X277" s="324"/>
      <c r="Y277" s="324"/>
      <c r="Z277" s="324"/>
    </row>
    <row r="278" spans="1:26" ht="12.75" customHeight="1">
      <c r="A278" s="324"/>
      <c r="B278" s="322"/>
      <c r="C278" s="322"/>
      <c r="D278" s="322"/>
      <c r="E278" s="322"/>
      <c r="F278" s="323"/>
      <c r="G278" s="323"/>
      <c r="H278" s="323"/>
      <c r="I278" s="323"/>
      <c r="J278" s="323"/>
      <c r="K278" s="324"/>
      <c r="L278" s="324"/>
      <c r="M278" s="324"/>
      <c r="N278" s="324"/>
      <c r="O278" s="324"/>
      <c r="P278" s="324"/>
      <c r="Q278" s="324"/>
      <c r="R278" s="324"/>
      <c r="S278" s="324"/>
      <c r="T278" s="324"/>
      <c r="U278" s="324"/>
      <c r="V278" s="324"/>
      <c r="W278" s="324"/>
      <c r="X278" s="324"/>
      <c r="Y278" s="324"/>
      <c r="Z278" s="324"/>
    </row>
    <row r="279" spans="1:26" ht="12.75" customHeight="1">
      <c r="A279" s="324"/>
      <c r="B279" s="322"/>
      <c r="C279" s="322"/>
      <c r="D279" s="322"/>
      <c r="E279" s="322"/>
      <c r="F279" s="323"/>
      <c r="G279" s="323"/>
      <c r="H279" s="323"/>
      <c r="I279" s="323"/>
      <c r="J279" s="323"/>
      <c r="K279" s="324"/>
      <c r="L279" s="324"/>
      <c r="M279" s="324"/>
      <c r="N279" s="324"/>
      <c r="O279" s="324"/>
      <c r="P279" s="324"/>
      <c r="Q279" s="324"/>
      <c r="R279" s="324"/>
      <c r="S279" s="324"/>
      <c r="T279" s="324"/>
      <c r="U279" s="324"/>
      <c r="V279" s="324"/>
      <c r="W279" s="324"/>
      <c r="X279" s="324"/>
      <c r="Y279" s="324"/>
      <c r="Z279" s="324"/>
    </row>
    <row r="280" spans="1:26" ht="12.75" customHeight="1">
      <c r="A280" s="324"/>
      <c r="B280" s="322"/>
      <c r="C280" s="322"/>
      <c r="D280" s="322"/>
      <c r="E280" s="322"/>
      <c r="F280" s="323"/>
      <c r="G280" s="323"/>
      <c r="H280" s="323"/>
      <c r="I280" s="323"/>
      <c r="J280" s="323"/>
      <c r="K280" s="324"/>
      <c r="L280" s="324"/>
      <c r="M280" s="324"/>
      <c r="N280" s="324"/>
      <c r="O280" s="324"/>
      <c r="P280" s="324"/>
      <c r="Q280" s="324"/>
      <c r="R280" s="324"/>
      <c r="S280" s="324"/>
      <c r="T280" s="324"/>
      <c r="U280" s="324"/>
      <c r="V280" s="324"/>
      <c r="W280" s="324"/>
      <c r="X280" s="324"/>
      <c r="Y280" s="324"/>
      <c r="Z280" s="324"/>
    </row>
    <row r="281" spans="1:26" ht="12.75" customHeight="1">
      <c r="A281" s="324"/>
      <c r="B281" s="322"/>
      <c r="C281" s="322"/>
      <c r="D281" s="322"/>
      <c r="E281" s="322"/>
      <c r="F281" s="323"/>
      <c r="G281" s="323"/>
      <c r="H281" s="323"/>
      <c r="I281" s="323"/>
      <c r="J281" s="323"/>
      <c r="K281" s="324"/>
      <c r="L281" s="324"/>
      <c r="M281" s="324"/>
      <c r="N281" s="324"/>
      <c r="O281" s="324"/>
      <c r="P281" s="324"/>
      <c r="Q281" s="324"/>
      <c r="R281" s="324"/>
      <c r="S281" s="324"/>
      <c r="T281" s="324"/>
      <c r="U281" s="324"/>
      <c r="V281" s="324"/>
      <c r="W281" s="324"/>
      <c r="X281" s="324"/>
      <c r="Y281" s="324"/>
      <c r="Z281" s="324"/>
    </row>
    <row r="282" spans="1:26" ht="12.75" customHeight="1">
      <c r="A282" s="324"/>
      <c r="B282" s="322"/>
      <c r="C282" s="322"/>
      <c r="D282" s="322"/>
      <c r="E282" s="322"/>
      <c r="F282" s="323"/>
      <c r="G282" s="323"/>
      <c r="H282" s="323"/>
      <c r="I282" s="323"/>
      <c r="J282" s="323"/>
      <c r="K282" s="324"/>
      <c r="L282" s="324"/>
      <c r="M282" s="324"/>
      <c r="N282" s="324"/>
      <c r="O282" s="324"/>
      <c r="P282" s="324"/>
      <c r="Q282" s="324"/>
      <c r="R282" s="324"/>
      <c r="S282" s="324"/>
      <c r="T282" s="324"/>
      <c r="U282" s="324"/>
      <c r="V282" s="324"/>
      <c r="W282" s="324"/>
      <c r="X282" s="324"/>
      <c r="Y282" s="324"/>
      <c r="Z282" s="324"/>
    </row>
    <row r="283" spans="1:26" ht="12.75" customHeight="1">
      <c r="A283" s="324"/>
      <c r="B283" s="322"/>
      <c r="C283" s="322"/>
      <c r="D283" s="322"/>
      <c r="E283" s="322"/>
      <c r="F283" s="323"/>
      <c r="G283" s="323"/>
      <c r="H283" s="323"/>
      <c r="I283" s="323"/>
      <c r="J283" s="323"/>
      <c r="K283" s="324"/>
      <c r="L283" s="324"/>
      <c r="M283" s="324"/>
      <c r="N283" s="324"/>
      <c r="O283" s="324"/>
      <c r="P283" s="324"/>
      <c r="Q283" s="324"/>
      <c r="R283" s="324"/>
      <c r="S283" s="324"/>
      <c r="T283" s="324"/>
      <c r="U283" s="324"/>
      <c r="V283" s="324"/>
      <c r="W283" s="324"/>
      <c r="X283" s="324"/>
      <c r="Y283" s="324"/>
      <c r="Z283" s="324"/>
    </row>
    <row r="284" spans="1:26" ht="12.75" customHeight="1">
      <c r="A284" s="324"/>
      <c r="B284" s="322"/>
      <c r="C284" s="322"/>
      <c r="D284" s="322"/>
      <c r="E284" s="322"/>
      <c r="F284" s="323"/>
      <c r="G284" s="323"/>
      <c r="H284" s="323"/>
      <c r="I284" s="323"/>
      <c r="J284" s="323"/>
      <c r="K284" s="324"/>
      <c r="L284" s="324"/>
      <c r="M284" s="324"/>
      <c r="N284" s="324"/>
      <c r="O284" s="324"/>
      <c r="P284" s="324"/>
      <c r="Q284" s="324"/>
      <c r="R284" s="324"/>
      <c r="S284" s="324"/>
      <c r="T284" s="324"/>
      <c r="U284" s="324"/>
      <c r="V284" s="324"/>
      <c r="W284" s="324"/>
      <c r="X284" s="324"/>
      <c r="Y284" s="324"/>
      <c r="Z284" s="324"/>
    </row>
    <row r="285" spans="1:26" ht="12.75" customHeight="1">
      <c r="A285" s="324"/>
      <c r="B285" s="322"/>
      <c r="C285" s="322"/>
      <c r="D285" s="322"/>
      <c r="E285" s="322"/>
      <c r="F285" s="323"/>
      <c r="G285" s="323"/>
      <c r="H285" s="323"/>
      <c r="I285" s="323"/>
      <c r="J285" s="323"/>
      <c r="K285" s="324"/>
      <c r="L285" s="324"/>
      <c r="M285" s="324"/>
      <c r="N285" s="324"/>
      <c r="O285" s="324"/>
      <c r="P285" s="324"/>
      <c r="Q285" s="324"/>
      <c r="R285" s="324"/>
      <c r="S285" s="324"/>
      <c r="T285" s="324"/>
      <c r="U285" s="324"/>
      <c r="V285" s="324"/>
      <c r="W285" s="324"/>
      <c r="X285" s="324"/>
      <c r="Y285" s="324"/>
      <c r="Z285" s="324"/>
    </row>
    <row r="286" spans="1:26" ht="12.75" customHeight="1">
      <c r="A286" s="324"/>
      <c r="B286" s="322"/>
      <c r="C286" s="322"/>
      <c r="D286" s="322"/>
      <c r="E286" s="322"/>
      <c r="F286" s="323"/>
      <c r="G286" s="323"/>
      <c r="H286" s="323"/>
      <c r="I286" s="323"/>
      <c r="J286" s="323"/>
      <c r="K286" s="324"/>
      <c r="L286" s="324"/>
      <c r="M286" s="324"/>
      <c r="N286" s="324"/>
      <c r="O286" s="324"/>
      <c r="P286" s="324"/>
      <c r="Q286" s="324"/>
      <c r="R286" s="324"/>
      <c r="S286" s="324"/>
      <c r="T286" s="324"/>
      <c r="U286" s="324"/>
      <c r="V286" s="324"/>
      <c r="W286" s="324"/>
      <c r="X286" s="324"/>
      <c r="Y286" s="324"/>
      <c r="Z286" s="324"/>
    </row>
    <row r="287" spans="1:26" ht="12.75" customHeight="1">
      <c r="A287" s="324"/>
      <c r="B287" s="322"/>
      <c r="C287" s="322"/>
      <c r="D287" s="322"/>
      <c r="E287" s="322"/>
      <c r="F287" s="323"/>
      <c r="G287" s="323"/>
      <c r="H287" s="323"/>
      <c r="I287" s="323"/>
      <c r="J287" s="323"/>
      <c r="K287" s="324"/>
      <c r="L287" s="324"/>
      <c r="M287" s="324"/>
      <c r="N287" s="324"/>
      <c r="O287" s="324"/>
      <c r="P287" s="324"/>
      <c r="Q287" s="324"/>
      <c r="R287" s="324"/>
      <c r="S287" s="324"/>
      <c r="T287" s="324"/>
      <c r="U287" s="324"/>
      <c r="V287" s="324"/>
      <c r="W287" s="324"/>
      <c r="X287" s="324"/>
      <c r="Y287" s="324"/>
      <c r="Z287" s="324"/>
    </row>
    <row r="288" spans="1:26" ht="12.75" customHeight="1">
      <c r="A288" s="324"/>
      <c r="B288" s="322"/>
      <c r="C288" s="322"/>
      <c r="D288" s="322"/>
      <c r="E288" s="322"/>
      <c r="F288" s="323"/>
      <c r="G288" s="323"/>
      <c r="H288" s="323"/>
      <c r="I288" s="323"/>
      <c r="J288" s="323"/>
      <c r="K288" s="324"/>
      <c r="L288" s="324"/>
      <c r="M288" s="324"/>
      <c r="N288" s="324"/>
      <c r="O288" s="324"/>
      <c r="P288" s="324"/>
      <c r="Q288" s="324"/>
      <c r="R288" s="324"/>
      <c r="S288" s="324"/>
      <c r="T288" s="324"/>
      <c r="U288" s="324"/>
      <c r="V288" s="324"/>
      <c r="W288" s="324"/>
      <c r="X288" s="324"/>
      <c r="Y288" s="324"/>
      <c r="Z288" s="324"/>
    </row>
    <row r="289" spans="1:26" ht="12.75" customHeight="1">
      <c r="A289" s="324"/>
      <c r="B289" s="322"/>
      <c r="C289" s="322"/>
      <c r="D289" s="322"/>
      <c r="E289" s="322"/>
      <c r="F289" s="323"/>
      <c r="G289" s="323"/>
      <c r="H289" s="323"/>
      <c r="I289" s="323"/>
      <c r="J289" s="323"/>
      <c r="K289" s="324"/>
      <c r="L289" s="324"/>
      <c r="M289" s="324"/>
      <c r="N289" s="324"/>
      <c r="O289" s="324"/>
      <c r="P289" s="324"/>
      <c r="Q289" s="324"/>
      <c r="R289" s="324"/>
      <c r="S289" s="324"/>
      <c r="T289" s="324"/>
      <c r="U289" s="324"/>
      <c r="V289" s="324"/>
      <c r="W289" s="324"/>
      <c r="X289" s="324"/>
      <c r="Y289" s="324"/>
      <c r="Z289" s="324"/>
    </row>
    <row r="290" spans="1:26" ht="12.75" customHeight="1">
      <c r="A290" s="324"/>
      <c r="B290" s="322"/>
      <c r="C290" s="322"/>
      <c r="D290" s="322"/>
      <c r="E290" s="322"/>
      <c r="F290" s="323"/>
      <c r="G290" s="323"/>
      <c r="H290" s="323"/>
      <c r="I290" s="323"/>
      <c r="J290" s="323"/>
      <c r="K290" s="324"/>
      <c r="L290" s="324"/>
      <c r="M290" s="324"/>
      <c r="N290" s="324"/>
      <c r="O290" s="324"/>
      <c r="P290" s="324"/>
      <c r="Q290" s="324"/>
      <c r="R290" s="324"/>
      <c r="S290" s="324"/>
      <c r="T290" s="324"/>
      <c r="U290" s="324"/>
      <c r="V290" s="324"/>
      <c r="W290" s="324"/>
      <c r="X290" s="324"/>
      <c r="Y290" s="324"/>
      <c r="Z290" s="324"/>
    </row>
    <row r="291" spans="1:26" ht="12.75" customHeight="1">
      <c r="A291" s="324"/>
      <c r="B291" s="322"/>
      <c r="C291" s="322"/>
      <c r="D291" s="322"/>
      <c r="E291" s="322"/>
      <c r="F291" s="323"/>
      <c r="G291" s="323"/>
      <c r="H291" s="323"/>
      <c r="I291" s="323"/>
      <c r="J291" s="323"/>
      <c r="K291" s="324"/>
      <c r="L291" s="324"/>
      <c r="M291" s="324"/>
      <c r="N291" s="324"/>
      <c r="O291" s="324"/>
      <c r="P291" s="324"/>
      <c r="Q291" s="324"/>
      <c r="R291" s="324"/>
      <c r="S291" s="324"/>
      <c r="T291" s="324"/>
      <c r="U291" s="324"/>
      <c r="V291" s="324"/>
      <c r="W291" s="324"/>
      <c r="X291" s="324"/>
      <c r="Y291" s="324"/>
      <c r="Z291" s="324"/>
    </row>
    <row r="292" spans="1:26" ht="12.75" customHeight="1">
      <c r="A292" s="324"/>
      <c r="B292" s="322"/>
      <c r="C292" s="322"/>
      <c r="D292" s="322"/>
      <c r="E292" s="322"/>
      <c r="F292" s="323"/>
      <c r="G292" s="323"/>
      <c r="H292" s="323"/>
      <c r="I292" s="323"/>
      <c r="J292" s="323"/>
      <c r="K292" s="324"/>
      <c r="L292" s="324"/>
      <c r="M292" s="324"/>
      <c r="N292" s="324"/>
      <c r="O292" s="324"/>
      <c r="P292" s="324"/>
      <c r="Q292" s="324"/>
      <c r="R292" s="324"/>
      <c r="S292" s="324"/>
      <c r="T292" s="324"/>
      <c r="U292" s="324"/>
      <c r="V292" s="324"/>
      <c r="W292" s="324"/>
      <c r="X292" s="324"/>
      <c r="Y292" s="324"/>
      <c r="Z292" s="324"/>
    </row>
    <row r="293" spans="1:26" ht="12.75" customHeight="1">
      <c r="A293" s="324"/>
      <c r="B293" s="322"/>
      <c r="C293" s="322"/>
      <c r="D293" s="322"/>
      <c r="E293" s="322"/>
      <c r="F293" s="323"/>
      <c r="G293" s="323"/>
      <c r="H293" s="323"/>
      <c r="I293" s="323"/>
      <c r="J293" s="323"/>
      <c r="K293" s="324"/>
      <c r="L293" s="324"/>
      <c r="M293" s="324"/>
      <c r="N293" s="324"/>
      <c r="O293" s="324"/>
      <c r="P293" s="324"/>
      <c r="Q293" s="324"/>
      <c r="R293" s="324"/>
      <c r="S293" s="324"/>
      <c r="T293" s="324"/>
      <c r="U293" s="324"/>
      <c r="V293" s="324"/>
      <c r="W293" s="324"/>
      <c r="X293" s="324"/>
      <c r="Y293" s="324"/>
      <c r="Z293" s="324"/>
    </row>
    <row r="294" spans="1:26" ht="12.75" customHeight="1">
      <c r="A294" s="324"/>
      <c r="B294" s="322"/>
      <c r="C294" s="322"/>
      <c r="D294" s="322"/>
      <c r="E294" s="322"/>
      <c r="F294" s="323"/>
      <c r="G294" s="323"/>
      <c r="H294" s="323"/>
      <c r="I294" s="323"/>
      <c r="J294" s="323"/>
      <c r="K294" s="324"/>
      <c r="L294" s="324"/>
      <c r="M294" s="324"/>
      <c r="N294" s="324"/>
      <c r="O294" s="324"/>
      <c r="P294" s="324"/>
      <c r="Q294" s="324"/>
      <c r="R294" s="324"/>
      <c r="S294" s="324"/>
      <c r="T294" s="324"/>
      <c r="U294" s="324"/>
      <c r="V294" s="324"/>
      <c r="W294" s="324"/>
      <c r="X294" s="324"/>
      <c r="Y294" s="324"/>
      <c r="Z294" s="324"/>
    </row>
    <row r="295" spans="1:26" ht="12.75" customHeight="1">
      <c r="A295" s="324"/>
      <c r="B295" s="322"/>
      <c r="C295" s="322"/>
      <c r="D295" s="322"/>
      <c r="E295" s="322"/>
      <c r="F295" s="323"/>
      <c r="G295" s="323"/>
      <c r="H295" s="323"/>
      <c r="I295" s="323"/>
      <c r="J295" s="323"/>
      <c r="K295" s="324"/>
      <c r="L295" s="324"/>
      <c r="M295" s="324"/>
      <c r="N295" s="324"/>
      <c r="O295" s="324"/>
      <c r="P295" s="324"/>
      <c r="Q295" s="324"/>
      <c r="R295" s="324"/>
      <c r="S295" s="324"/>
      <c r="T295" s="324"/>
      <c r="U295" s="324"/>
      <c r="V295" s="324"/>
      <c r="W295" s="324"/>
      <c r="X295" s="324"/>
      <c r="Y295" s="324"/>
      <c r="Z295" s="324"/>
    </row>
    <row r="296" spans="1:26" ht="12.75" customHeight="1">
      <c r="A296" s="324"/>
      <c r="B296" s="322"/>
      <c r="C296" s="322"/>
      <c r="D296" s="322"/>
      <c r="E296" s="322"/>
      <c r="F296" s="323"/>
      <c r="G296" s="323"/>
      <c r="H296" s="323"/>
      <c r="I296" s="323"/>
      <c r="J296" s="323"/>
      <c r="K296" s="324"/>
      <c r="L296" s="324"/>
      <c r="M296" s="324"/>
      <c r="N296" s="324"/>
      <c r="O296" s="324"/>
      <c r="P296" s="324"/>
      <c r="Q296" s="324"/>
      <c r="R296" s="324"/>
      <c r="S296" s="324"/>
      <c r="T296" s="324"/>
      <c r="U296" s="324"/>
      <c r="V296" s="324"/>
      <c r="W296" s="324"/>
      <c r="X296" s="324"/>
      <c r="Y296" s="324"/>
      <c r="Z296" s="324"/>
    </row>
    <row r="297" spans="1:26" ht="12.75" customHeight="1">
      <c r="A297" s="324"/>
      <c r="B297" s="322"/>
      <c r="C297" s="322"/>
      <c r="D297" s="322"/>
      <c r="E297" s="322"/>
      <c r="F297" s="323"/>
      <c r="G297" s="323"/>
      <c r="H297" s="323"/>
      <c r="I297" s="323"/>
      <c r="J297" s="323"/>
      <c r="K297" s="324"/>
      <c r="L297" s="324"/>
      <c r="M297" s="324"/>
      <c r="N297" s="324"/>
      <c r="O297" s="324"/>
      <c r="P297" s="324"/>
      <c r="Q297" s="324"/>
      <c r="R297" s="324"/>
      <c r="S297" s="324"/>
      <c r="T297" s="324"/>
      <c r="U297" s="324"/>
      <c r="V297" s="324"/>
      <c r="W297" s="324"/>
      <c r="X297" s="324"/>
      <c r="Y297" s="324"/>
      <c r="Z297" s="324"/>
    </row>
    <row r="298" spans="1:26" ht="12.75" customHeight="1">
      <c r="A298" s="324"/>
      <c r="B298" s="322"/>
      <c r="C298" s="322"/>
      <c r="D298" s="322"/>
      <c r="E298" s="322"/>
      <c r="F298" s="323"/>
      <c r="G298" s="323"/>
      <c r="H298" s="323"/>
      <c r="I298" s="323"/>
      <c r="J298" s="323"/>
      <c r="K298" s="324"/>
      <c r="L298" s="324"/>
      <c r="M298" s="324"/>
      <c r="N298" s="324"/>
      <c r="O298" s="324"/>
      <c r="P298" s="324"/>
      <c r="Q298" s="324"/>
      <c r="R298" s="324"/>
      <c r="S298" s="324"/>
      <c r="T298" s="324"/>
      <c r="U298" s="324"/>
      <c r="V298" s="324"/>
      <c r="W298" s="324"/>
      <c r="X298" s="324"/>
      <c r="Y298" s="324"/>
      <c r="Z298" s="324"/>
    </row>
    <row r="299" spans="1:26" ht="12.75" customHeight="1">
      <c r="A299" s="324"/>
      <c r="B299" s="322"/>
      <c r="C299" s="322"/>
      <c r="D299" s="322"/>
      <c r="E299" s="322"/>
      <c r="F299" s="323"/>
      <c r="G299" s="323"/>
      <c r="H299" s="323"/>
      <c r="I299" s="323"/>
      <c r="J299" s="323"/>
      <c r="K299" s="324"/>
      <c r="L299" s="324"/>
      <c r="M299" s="324"/>
      <c r="N299" s="324"/>
      <c r="O299" s="324"/>
      <c r="P299" s="324"/>
      <c r="Q299" s="324"/>
      <c r="R299" s="324"/>
      <c r="S299" s="324"/>
      <c r="T299" s="324"/>
      <c r="U299" s="324"/>
      <c r="V299" s="324"/>
      <c r="W299" s="324"/>
      <c r="X299" s="324"/>
      <c r="Y299" s="324"/>
      <c r="Z299" s="324"/>
    </row>
    <row r="300" spans="1:26" ht="12.75" customHeight="1">
      <c r="A300" s="324"/>
      <c r="B300" s="322"/>
      <c r="C300" s="322"/>
      <c r="D300" s="322"/>
      <c r="E300" s="322"/>
      <c r="F300" s="323"/>
      <c r="G300" s="323"/>
      <c r="H300" s="323"/>
      <c r="I300" s="323"/>
      <c r="J300" s="323"/>
      <c r="K300" s="324"/>
      <c r="L300" s="324"/>
      <c r="M300" s="324"/>
      <c r="N300" s="324"/>
      <c r="O300" s="324"/>
      <c r="P300" s="324"/>
      <c r="Q300" s="324"/>
      <c r="R300" s="324"/>
      <c r="S300" s="324"/>
      <c r="T300" s="324"/>
      <c r="U300" s="324"/>
      <c r="V300" s="324"/>
      <c r="W300" s="324"/>
      <c r="X300" s="324"/>
      <c r="Y300" s="324"/>
      <c r="Z300" s="324"/>
    </row>
    <row r="301" spans="1:26" ht="12.75" customHeight="1">
      <c r="A301" s="324"/>
      <c r="B301" s="322"/>
      <c r="C301" s="322"/>
      <c r="D301" s="322"/>
      <c r="E301" s="322"/>
      <c r="F301" s="323"/>
      <c r="G301" s="323"/>
      <c r="H301" s="323"/>
      <c r="I301" s="323"/>
      <c r="J301" s="323"/>
      <c r="K301" s="324"/>
      <c r="L301" s="324"/>
      <c r="M301" s="324"/>
      <c r="N301" s="324"/>
      <c r="O301" s="324"/>
      <c r="P301" s="324"/>
      <c r="Q301" s="324"/>
      <c r="R301" s="324"/>
      <c r="S301" s="324"/>
      <c r="T301" s="324"/>
      <c r="U301" s="324"/>
      <c r="V301" s="324"/>
      <c r="W301" s="324"/>
      <c r="X301" s="324"/>
      <c r="Y301" s="324"/>
      <c r="Z301" s="324"/>
    </row>
    <row r="302" spans="1:26" ht="12.75" customHeight="1">
      <c r="A302" s="324"/>
      <c r="B302" s="322"/>
      <c r="C302" s="322"/>
      <c r="D302" s="322"/>
      <c r="E302" s="322"/>
      <c r="F302" s="323"/>
      <c r="G302" s="323"/>
      <c r="H302" s="323"/>
      <c r="I302" s="323"/>
      <c r="J302" s="323"/>
      <c r="K302" s="324"/>
      <c r="L302" s="324"/>
      <c r="M302" s="324"/>
      <c r="N302" s="324"/>
      <c r="O302" s="324"/>
      <c r="P302" s="324"/>
      <c r="Q302" s="324"/>
      <c r="R302" s="324"/>
      <c r="S302" s="324"/>
      <c r="T302" s="324"/>
      <c r="U302" s="324"/>
      <c r="V302" s="324"/>
      <c r="W302" s="324"/>
      <c r="X302" s="324"/>
      <c r="Y302" s="324"/>
      <c r="Z302" s="324"/>
    </row>
    <row r="303" spans="1:26" ht="12.75" customHeight="1">
      <c r="A303" s="324"/>
      <c r="B303" s="322"/>
      <c r="C303" s="322"/>
      <c r="D303" s="322"/>
      <c r="E303" s="322"/>
      <c r="F303" s="323"/>
      <c r="G303" s="323"/>
      <c r="H303" s="323"/>
      <c r="I303" s="323"/>
      <c r="J303" s="323"/>
      <c r="K303" s="324"/>
      <c r="L303" s="324"/>
      <c r="M303" s="324"/>
      <c r="N303" s="324"/>
      <c r="O303" s="324"/>
      <c r="P303" s="324"/>
      <c r="Q303" s="324"/>
      <c r="R303" s="324"/>
      <c r="S303" s="324"/>
      <c r="T303" s="324"/>
      <c r="U303" s="324"/>
      <c r="V303" s="324"/>
      <c r="W303" s="324"/>
      <c r="X303" s="324"/>
      <c r="Y303" s="324"/>
      <c r="Z303" s="324"/>
    </row>
    <row r="304" spans="1:26" ht="12.75" customHeight="1">
      <c r="A304" s="324"/>
      <c r="B304" s="322"/>
      <c r="C304" s="322"/>
      <c r="D304" s="322"/>
      <c r="E304" s="322"/>
      <c r="F304" s="323"/>
      <c r="G304" s="323"/>
      <c r="H304" s="323"/>
      <c r="I304" s="323"/>
      <c r="J304" s="323"/>
      <c r="K304" s="324"/>
      <c r="L304" s="324"/>
      <c r="M304" s="324"/>
      <c r="N304" s="324"/>
      <c r="O304" s="324"/>
      <c r="P304" s="324"/>
      <c r="Q304" s="324"/>
      <c r="R304" s="324"/>
      <c r="S304" s="324"/>
      <c r="T304" s="324"/>
      <c r="U304" s="324"/>
      <c r="V304" s="324"/>
      <c r="W304" s="324"/>
      <c r="X304" s="324"/>
      <c r="Y304" s="324"/>
      <c r="Z304" s="324"/>
    </row>
    <row r="305" spans="1:26" ht="12.75" customHeight="1">
      <c r="A305" s="324"/>
      <c r="B305" s="322"/>
      <c r="C305" s="322"/>
      <c r="D305" s="322"/>
      <c r="E305" s="322"/>
      <c r="F305" s="323"/>
      <c r="G305" s="323"/>
      <c r="H305" s="323"/>
      <c r="I305" s="323"/>
      <c r="J305" s="323"/>
      <c r="K305" s="324"/>
      <c r="L305" s="324"/>
      <c r="M305" s="324"/>
      <c r="N305" s="324"/>
      <c r="O305" s="324"/>
      <c r="P305" s="324"/>
      <c r="Q305" s="324"/>
      <c r="R305" s="324"/>
      <c r="S305" s="324"/>
      <c r="T305" s="324"/>
      <c r="U305" s="324"/>
      <c r="V305" s="324"/>
      <c r="W305" s="324"/>
      <c r="X305" s="324"/>
      <c r="Y305" s="324"/>
      <c r="Z305" s="324"/>
    </row>
    <row r="306" spans="1:26" ht="12.75" customHeight="1">
      <c r="A306" s="324"/>
      <c r="B306" s="322"/>
      <c r="C306" s="322"/>
      <c r="D306" s="322"/>
      <c r="E306" s="322"/>
      <c r="F306" s="323"/>
      <c r="G306" s="323"/>
      <c r="H306" s="323"/>
      <c r="I306" s="323"/>
      <c r="J306" s="323"/>
      <c r="K306" s="324"/>
      <c r="L306" s="324"/>
      <c r="M306" s="324"/>
      <c r="N306" s="324"/>
      <c r="O306" s="324"/>
      <c r="P306" s="324"/>
      <c r="Q306" s="324"/>
      <c r="R306" s="324"/>
      <c r="S306" s="324"/>
      <c r="T306" s="324"/>
      <c r="U306" s="324"/>
      <c r="V306" s="324"/>
      <c r="W306" s="324"/>
      <c r="X306" s="324"/>
      <c r="Y306" s="324"/>
      <c r="Z306" s="324"/>
    </row>
    <row r="307" spans="1:26" ht="12.75" customHeight="1">
      <c r="A307" s="324"/>
      <c r="B307" s="322"/>
      <c r="C307" s="322"/>
      <c r="D307" s="322"/>
      <c r="E307" s="322"/>
      <c r="F307" s="323"/>
      <c r="G307" s="323"/>
      <c r="H307" s="323"/>
      <c r="I307" s="323"/>
      <c r="J307" s="323"/>
      <c r="K307" s="324"/>
      <c r="L307" s="324"/>
      <c r="M307" s="324"/>
      <c r="N307" s="324"/>
      <c r="O307" s="324"/>
      <c r="P307" s="324"/>
      <c r="Q307" s="324"/>
      <c r="R307" s="324"/>
      <c r="S307" s="324"/>
      <c r="T307" s="324"/>
      <c r="U307" s="324"/>
      <c r="V307" s="324"/>
      <c r="W307" s="324"/>
      <c r="X307" s="324"/>
      <c r="Y307" s="324"/>
      <c r="Z307" s="324"/>
    </row>
    <row r="308" spans="1:26" ht="12.75" customHeight="1">
      <c r="A308" s="324"/>
      <c r="B308" s="322"/>
      <c r="C308" s="322"/>
      <c r="D308" s="322"/>
      <c r="E308" s="322"/>
      <c r="F308" s="323"/>
      <c r="G308" s="323"/>
      <c r="H308" s="323"/>
      <c r="I308" s="323"/>
      <c r="J308" s="323"/>
      <c r="K308" s="324"/>
      <c r="L308" s="324"/>
      <c r="M308" s="324"/>
      <c r="N308" s="324"/>
      <c r="O308" s="324"/>
      <c r="P308" s="324"/>
      <c r="Q308" s="324"/>
      <c r="R308" s="324"/>
      <c r="S308" s="324"/>
      <c r="T308" s="324"/>
      <c r="U308" s="324"/>
      <c r="V308" s="324"/>
      <c r="W308" s="324"/>
      <c r="X308" s="324"/>
      <c r="Y308" s="324"/>
      <c r="Z308" s="324"/>
    </row>
    <row r="309" spans="1:26" ht="12.75" customHeight="1">
      <c r="A309" s="324"/>
      <c r="B309" s="322"/>
      <c r="C309" s="322"/>
      <c r="D309" s="322"/>
      <c r="E309" s="322"/>
      <c r="F309" s="323"/>
      <c r="G309" s="323"/>
      <c r="H309" s="323"/>
      <c r="I309" s="323"/>
      <c r="J309" s="323"/>
      <c r="K309" s="324"/>
      <c r="L309" s="324"/>
      <c r="M309" s="324"/>
      <c r="N309" s="324"/>
      <c r="O309" s="324"/>
      <c r="P309" s="324"/>
      <c r="Q309" s="324"/>
      <c r="R309" s="324"/>
      <c r="S309" s="324"/>
      <c r="T309" s="324"/>
      <c r="U309" s="324"/>
      <c r="V309" s="324"/>
      <c r="W309" s="324"/>
      <c r="X309" s="324"/>
      <c r="Y309" s="324"/>
      <c r="Z309" s="324"/>
    </row>
    <row r="310" spans="1:26" ht="12.75" customHeight="1">
      <c r="A310" s="324"/>
      <c r="B310" s="322"/>
      <c r="C310" s="322"/>
      <c r="D310" s="322"/>
      <c r="E310" s="322"/>
      <c r="F310" s="323"/>
      <c r="G310" s="323"/>
      <c r="H310" s="323"/>
      <c r="I310" s="323"/>
      <c r="J310" s="323"/>
      <c r="K310" s="324"/>
      <c r="L310" s="324"/>
      <c r="M310" s="324"/>
      <c r="N310" s="324"/>
      <c r="O310" s="324"/>
      <c r="P310" s="324"/>
      <c r="Q310" s="324"/>
      <c r="R310" s="324"/>
      <c r="S310" s="324"/>
      <c r="T310" s="324"/>
      <c r="U310" s="324"/>
      <c r="V310" s="324"/>
      <c r="W310" s="324"/>
      <c r="X310" s="324"/>
      <c r="Y310" s="324"/>
      <c r="Z310" s="324"/>
    </row>
    <row r="311" spans="1:26" ht="12.75" customHeight="1">
      <c r="A311" s="324"/>
      <c r="B311" s="322"/>
      <c r="C311" s="322"/>
      <c r="D311" s="322"/>
      <c r="E311" s="322"/>
      <c r="F311" s="323"/>
      <c r="G311" s="323"/>
      <c r="H311" s="323"/>
      <c r="I311" s="323"/>
      <c r="J311" s="323"/>
      <c r="K311" s="324"/>
      <c r="L311" s="324"/>
      <c r="M311" s="324"/>
      <c r="N311" s="324"/>
      <c r="O311" s="324"/>
      <c r="P311" s="324"/>
      <c r="Q311" s="324"/>
      <c r="R311" s="324"/>
      <c r="S311" s="324"/>
      <c r="T311" s="324"/>
      <c r="U311" s="324"/>
      <c r="V311" s="324"/>
      <c r="W311" s="324"/>
      <c r="X311" s="324"/>
      <c r="Y311" s="324"/>
      <c r="Z311" s="324"/>
    </row>
    <row r="312" spans="1:26" ht="12.75" customHeight="1">
      <c r="A312" s="324"/>
      <c r="B312" s="322"/>
      <c r="C312" s="322"/>
      <c r="D312" s="322"/>
      <c r="E312" s="322"/>
      <c r="F312" s="323"/>
      <c r="G312" s="323"/>
      <c r="H312" s="323"/>
      <c r="I312" s="323"/>
      <c r="J312" s="323"/>
      <c r="K312" s="324"/>
      <c r="L312" s="324"/>
      <c r="M312" s="324"/>
      <c r="N312" s="324"/>
      <c r="O312" s="324"/>
      <c r="P312" s="324"/>
      <c r="Q312" s="324"/>
      <c r="R312" s="324"/>
      <c r="S312" s="324"/>
      <c r="T312" s="324"/>
      <c r="U312" s="324"/>
      <c r="V312" s="324"/>
      <c r="W312" s="324"/>
      <c r="X312" s="324"/>
      <c r="Y312" s="324"/>
      <c r="Z312" s="324"/>
    </row>
    <row r="313" spans="1:26" ht="12.75" customHeight="1">
      <c r="A313" s="324"/>
      <c r="B313" s="322"/>
      <c r="C313" s="322"/>
      <c r="D313" s="322"/>
      <c r="E313" s="322"/>
      <c r="F313" s="323"/>
      <c r="G313" s="323"/>
      <c r="H313" s="323"/>
      <c r="I313" s="323"/>
      <c r="J313" s="323"/>
      <c r="K313" s="324"/>
      <c r="L313" s="324"/>
      <c r="M313" s="324"/>
      <c r="N313" s="324"/>
      <c r="O313" s="324"/>
      <c r="P313" s="324"/>
      <c r="Q313" s="324"/>
      <c r="R313" s="324"/>
      <c r="S313" s="324"/>
      <c r="T313" s="324"/>
      <c r="U313" s="324"/>
      <c r="V313" s="324"/>
      <c r="W313" s="324"/>
      <c r="X313" s="324"/>
      <c r="Y313" s="324"/>
      <c r="Z313" s="324"/>
    </row>
    <row r="314" spans="1:26" ht="12.75" customHeight="1">
      <c r="A314" s="324"/>
      <c r="B314" s="322"/>
      <c r="C314" s="322"/>
      <c r="D314" s="322"/>
      <c r="E314" s="322"/>
      <c r="F314" s="323"/>
      <c r="G314" s="323"/>
      <c r="H314" s="323"/>
      <c r="I314" s="323"/>
      <c r="J314" s="323"/>
      <c r="K314" s="324"/>
      <c r="L314" s="324"/>
      <c r="M314" s="324"/>
      <c r="N314" s="324"/>
      <c r="O314" s="324"/>
      <c r="P314" s="324"/>
      <c r="Q314" s="324"/>
      <c r="R314" s="324"/>
      <c r="S314" s="324"/>
      <c r="T314" s="324"/>
      <c r="U314" s="324"/>
      <c r="V314" s="324"/>
      <c r="W314" s="324"/>
      <c r="X314" s="324"/>
      <c r="Y314" s="324"/>
      <c r="Z314" s="324"/>
    </row>
    <row r="315" spans="1:26" ht="12.75" customHeight="1">
      <c r="A315" s="324"/>
      <c r="B315" s="322"/>
      <c r="C315" s="322"/>
      <c r="D315" s="322"/>
      <c r="E315" s="322"/>
      <c r="F315" s="323"/>
      <c r="G315" s="323"/>
      <c r="H315" s="323"/>
      <c r="I315" s="323"/>
      <c r="J315" s="323"/>
      <c r="K315" s="324"/>
      <c r="L315" s="324"/>
      <c r="M315" s="324"/>
      <c r="N315" s="324"/>
      <c r="O315" s="324"/>
      <c r="P315" s="324"/>
      <c r="Q315" s="324"/>
      <c r="R315" s="324"/>
      <c r="S315" s="324"/>
      <c r="T315" s="324"/>
      <c r="U315" s="324"/>
      <c r="V315" s="324"/>
      <c r="W315" s="324"/>
      <c r="X315" s="324"/>
      <c r="Y315" s="324"/>
      <c r="Z315" s="324"/>
    </row>
    <row r="316" spans="1:26" ht="12.75" customHeight="1">
      <c r="A316" s="324"/>
      <c r="B316" s="322"/>
      <c r="C316" s="322"/>
      <c r="D316" s="322"/>
      <c r="E316" s="322"/>
      <c r="F316" s="323"/>
      <c r="G316" s="323"/>
      <c r="H316" s="323"/>
      <c r="I316" s="323"/>
      <c r="J316" s="323"/>
      <c r="K316" s="324"/>
      <c r="L316" s="324"/>
      <c r="M316" s="324"/>
      <c r="N316" s="324"/>
      <c r="O316" s="324"/>
      <c r="P316" s="324"/>
      <c r="Q316" s="324"/>
      <c r="R316" s="324"/>
      <c r="S316" s="324"/>
      <c r="T316" s="324"/>
      <c r="U316" s="324"/>
      <c r="V316" s="324"/>
      <c r="W316" s="324"/>
      <c r="X316" s="324"/>
      <c r="Y316" s="324"/>
      <c r="Z316" s="324"/>
    </row>
    <row r="317" spans="1:26" ht="12.75" customHeight="1">
      <c r="A317" s="324"/>
      <c r="B317" s="322"/>
      <c r="C317" s="322"/>
      <c r="D317" s="322"/>
      <c r="E317" s="322"/>
      <c r="F317" s="323"/>
      <c r="G317" s="323"/>
      <c r="H317" s="323"/>
      <c r="I317" s="323"/>
      <c r="J317" s="323"/>
      <c r="K317" s="324"/>
      <c r="L317" s="324"/>
      <c r="M317" s="324"/>
      <c r="N317" s="324"/>
      <c r="O317" s="324"/>
      <c r="P317" s="324"/>
      <c r="Q317" s="324"/>
      <c r="R317" s="324"/>
      <c r="S317" s="324"/>
      <c r="T317" s="324"/>
      <c r="U317" s="324"/>
      <c r="V317" s="324"/>
      <c r="W317" s="324"/>
      <c r="X317" s="324"/>
      <c r="Y317" s="324"/>
      <c r="Z317" s="324"/>
    </row>
    <row r="318" spans="1:26" ht="12.75" customHeight="1">
      <c r="A318" s="324"/>
      <c r="B318" s="322"/>
      <c r="C318" s="322"/>
      <c r="D318" s="322"/>
      <c r="E318" s="322"/>
      <c r="F318" s="323"/>
      <c r="G318" s="323"/>
      <c r="H318" s="323"/>
      <c r="I318" s="323"/>
      <c r="J318" s="323"/>
      <c r="K318" s="324"/>
      <c r="L318" s="324"/>
      <c r="M318" s="324"/>
      <c r="N318" s="324"/>
      <c r="O318" s="324"/>
      <c r="P318" s="324"/>
      <c r="Q318" s="324"/>
      <c r="R318" s="324"/>
      <c r="S318" s="324"/>
      <c r="T318" s="324"/>
      <c r="U318" s="324"/>
      <c r="V318" s="324"/>
      <c r="W318" s="324"/>
      <c r="X318" s="324"/>
      <c r="Y318" s="324"/>
      <c r="Z318" s="324"/>
    </row>
    <row r="319" spans="1:26" ht="12.75" customHeight="1">
      <c r="A319" s="324"/>
      <c r="B319" s="322"/>
      <c r="C319" s="322"/>
      <c r="D319" s="322"/>
      <c r="E319" s="322"/>
      <c r="F319" s="323"/>
      <c r="G319" s="323"/>
      <c r="H319" s="323"/>
      <c r="I319" s="323"/>
      <c r="J319" s="323"/>
      <c r="K319" s="324"/>
      <c r="L319" s="324"/>
      <c r="M319" s="324"/>
      <c r="N319" s="324"/>
      <c r="O319" s="324"/>
      <c r="P319" s="324"/>
      <c r="Q319" s="324"/>
      <c r="R319" s="324"/>
      <c r="S319" s="324"/>
      <c r="T319" s="324"/>
      <c r="U319" s="324"/>
      <c r="V319" s="324"/>
      <c r="W319" s="324"/>
      <c r="X319" s="324"/>
      <c r="Y319" s="324"/>
      <c r="Z319" s="324"/>
    </row>
    <row r="320" spans="1:26" ht="12.75" customHeight="1">
      <c r="A320" s="324"/>
      <c r="B320" s="322"/>
      <c r="C320" s="322"/>
      <c r="D320" s="322"/>
      <c r="E320" s="322"/>
      <c r="F320" s="323"/>
      <c r="G320" s="323"/>
      <c r="H320" s="323"/>
      <c r="I320" s="323"/>
      <c r="J320" s="323"/>
      <c r="K320" s="324"/>
      <c r="L320" s="324"/>
      <c r="M320" s="324"/>
      <c r="N320" s="324"/>
      <c r="O320" s="324"/>
      <c r="P320" s="324"/>
      <c r="Q320" s="324"/>
      <c r="R320" s="324"/>
      <c r="S320" s="324"/>
      <c r="T320" s="324"/>
      <c r="U320" s="324"/>
      <c r="V320" s="324"/>
      <c r="W320" s="324"/>
      <c r="X320" s="324"/>
      <c r="Y320" s="324"/>
      <c r="Z320" s="324"/>
    </row>
    <row r="321" spans="1:26" ht="12.75" customHeight="1">
      <c r="A321" s="324"/>
      <c r="B321" s="322"/>
      <c r="C321" s="322"/>
      <c r="D321" s="322"/>
      <c r="E321" s="322"/>
      <c r="F321" s="323"/>
      <c r="G321" s="323"/>
      <c r="H321" s="323"/>
      <c r="I321" s="323"/>
      <c r="J321" s="323"/>
      <c r="K321" s="324"/>
      <c r="L321" s="324"/>
      <c r="M321" s="324"/>
      <c r="N321" s="324"/>
      <c r="O321" s="324"/>
      <c r="P321" s="324"/>
      <c r="Q321" s="324"/>
      <c r="R321" s="324"/>
      <c r="S321" s="324"/>
      <c r="T321" s="324"/>
      <c r="U321" s="324"/>
      <c r="V321" s="324"/>
      <c r="W321" s="324"/>
      <c r="X321" s="324"/>
      <c r="Y321" s="324"/>
      <c r="Z321" s="324"/>
    </row>
    <row r="322" spans="1:26" ht="12.75" customHeight="1">
      <c r="A322" s="324"/>
      <c r="B322" s="322"/>
      <c r="C322" s="322"/>
      <c r="D322" s="322"/>
      <c r="E322" s="322"/>
      <c r="F322" s="323"/>
      <c r="G322" s="323"/>
      <c r="H322" s="323"/>
      <c r="I322" s="323"/>
      <c r="J322" s="323"/>
      <c r="K322" s="324"/>
      <c r="L322" s="324"/>
      <c r="M322" s="324"/>
      <c r="N322" s="324"/>
      <c r="O322" s="324"/>
      <c r="P322" s="324"/>
      <c r="Q322" s="324"/>
      <c r="R322" s="324"/>
      <c r="S322" s="324"/>
      <c r="T322" s="324"/>
      <c r="U322" s="324"/>
      <c r="V322" s="324"/>
      <c r="W322" s="324"/>
      <c r="X322" s="324"/>
      <c r="Y322" s="324"/>
      <c r="Z322" s="324"/>
    </row>
    <row r="323" spans="1:26" ht="12.75" customHeight="1">
      <c r="A323" s="324"/>
      <c r="B323" s="322"/>
      <c r="C323" s="322"/>
      <c r="D323" s="322"/>
      <c r="E323" s="322"/>
      <c r="F323" s="323"/>
      <c r="G323" s="323"/>
      <c r="H323" s="323"/>
      <c r="I323" s="323"/>
      <c r="J323" s="323"/>
      <c r="K323" s="324"/>
      <c r="L323" s="324"/>
      <c r="M323" s="324"/>
      <c r="N323" s="324"/>
      <c r="O323" s="324"/>
      <c r="P323" s="324"/>
      <c r="Q323" s="324"/>
      <c r="R323" s="324"/>
      <c r="S323" s="324"/>
      <c r="T323" s="324"/>
      <c r="U323" s="324"/>
      <c r="V323" s="324"/>
      <c r="W323" s="324"/>
      <c r="X323" s="324"/>
      <c r="Y323" s="324"/>
      <c r="Z323" s="324"/>
    </row>
    <row r="324" spans="1:26" ht="12.75" customHeight="1">
      <c r="A324" s="324"/>
      <c r="B324" s="322"/>
      <c r="C324" s="322"/>
      <c r="D324" s="322"/>
      <c r="E324" s="322"/>
      <c r="F324" s="323"/>
      <c r="G324" s="323"/>
      <c r="H324" s="323"/>
      <c r="I324" s="323"/>
      <c r="J324" s="323"/>
      <c r="K324" s="324"/>
      <c r="L324" s="324"/>
      <c r="M324" s="324"/>
      <c r="N324" s="324"/>
      <c r="O324" s="324"/>
      <c r="P324" s="324"/>
      <c r="Q324" s="324"/>
      <c r="R324" s="324"/>
      <c r="S324" s="324"/>
      <c r="T324" s="324"/>
      <c r="U324" s="324"/>
      <c r="V324" s="324"/>
      <c r="W324" s="324"/>
      <c r="X324" s="324"/>
      <c r="Y324" s="324"/>
      <c r="Z324" s="324"/>
    </row>
    <row r="325" spans="1:26" ht="12.75" customHeight="1">
      <c r="A325" s="324"/>
      <c r="B325" s="322"/>
      <c r="C325" s="322"/>
      <c r="D325" s="322"/>
      <c r="E325" s="322"/>
      <c r="F325" s="323"/>
      <c r="G325" s="323"/>
      <c r="H325" s="323"/>
      <c r="I325" s="323"/>
      <c r="J325" s="323"/>
      <c r="K325" s="324"/>
      <c r="L325" s="324"/>
      <c r="M325" s="324"/>
      <c r="N325" s="324"/>
      <c r="O325" s="324"/>
      <c r="P325" s="324"/>
      <c r="Q325" s="324"/>
      <c r="R325" s="324"/>
      <c r="S325" s="324"/>
      <c r="T325" s="324"/>
      <c r="U325" s="324"/>
      <c r="V325" s="324"/>
      <c r="W325" s="324"/>
      <c r="X325" s="324"/>
      <c r="Y325" s="324"/>
      <c r="Z325" s="324"/>
    </row>
    <row r="326" spans="1:26" ht="12.75" customHeight="1">
      <c r="A326" s="324"/>
      <c r="B326" s="322"/>
      <c r="C326" s="322"/>
      <c r="D326" s="322"/>
      <c r="E326" s="322"/>
      <c r="F326" s="323"/>
      <c r="G326" s="323"/>
      <c r="H326" s="323"/>
      <c r="I326" s="323"/>
      <c r="J326" s="323"/>
      <c r="K326" s="324"/>
      <c r="L326" s="324"/>
      <c r="M326" s="324"/>
      <c r="N326" s="324"/>
      <c r="O326" s="324"/>
      <c r="P326" s="324"/>
      <c r="Q326" s="324"/>
      <c r="R326" s="324"/>
      <c r="S326" s="324"/>
      <c r="T326" s="324"/>
      <c r="U326" s="324"/>
      <c r="V326" s="324"/>
      <c r="W326" s="324"/>
      <c r="X326" s="324"/>
      <c r="Y326" s="324"/>
      <c r="Z326" s="324"/>
    </row>
    <row r="327" spans="1:26" ht="12.75" customHeight="1">
      <c r="A327" s="324"/>
      <c r="B327" s="322"/>
      <c r="C327" s="322"/>
      <c r="D327" s="322"/>
      <c r="E327" s="322"/>
      <c r="F327" s="323"/>
      <c r="G327" s="323"/>
      <c r="H327" s="323"/>
      <c r="I327" s="323"/>
      <c r="J327" s="323"/>
      <c r="K327" s="324"/>
      <c r="L327" s="324"/>
      <c r="M327" s="324"/>
      <c r="N327" s="324"/>
      <c r="O327" s="324"/>
      <c r="P327" s="324"/>
      <c r="Q327" s="324"/>
      <c r="R327" s="324"/>
      <c r="S327" s="324"/>
      <c r="T327" s="324"/>
      <c r="U327" s="324"/>
      <c r="V327" s="324"/>
      <c r="W327" s="324"/>
      <c r="X327" s="324"/>
      <c r="Y327" s="324"/>
      <c r="Z327" s="324"/>
    </row>
    <row r="328" spans="1:26" ht="12.75" customHeight="1">
      <c r="A328" s="324"/>
      <c r="B328" s="322"/>
      <c r="C328" s="322"/>
      <c r="D328" s="322"/>
      <c r="E328" s="322"/>
      <c r="F328" s="323"/>
      <c r="G328" s="323"/>
      <c r="H328" s="323"/>
      <c r="I328" s="323"/>
      <c r="J328" s="323"/>
      <c r="K328" s="324"/>
      <c r="L328" s="324"/>
      <c r="M328" s="324"/>
      <c r="N328" s="324"/>
      <c r="O328" s="324"/>
      <c r="P328" s="324"/>
      <c r="Q328" s="324"/>
      <c r="R328" s="324"/>
      <c r="S328" s="324"/>
      <c r="T328" s="324"/>
      <c r="U328" s="324"/>
      <c r="V328" s="324"/>
      <c r="W328" s="324"/>
      <c r="X328" s="324"/>
      <c r="Y328" s="324"/>
      <c r="Z328" s="324"/>
    </row>
    <row r="329" spans="1:26" ht="12.75" customHeight="1">
      <c r="A329" s="324"/>
      <c r="B329" s="322"/>
      <c r="C329" s="322"/>
      <c r="D329" s="322"/>
      <c r="E329" s="322"/>
      <c r="F329" s="323"/>
      <c r="G329" s="323"/>
      <c r="H329" s="323"/>
      <c r="I329" s="323"/>
      <c r="J329" s="323"/>
      <c r="K329" s="324"/>
      <c r="L329" s="324"/>
      <c r="M329" s="324"/>
      <c r="N329" s="324"/>
      <c r="O329" s="324"/>
      <c r="P329" s="324"/>
      <c r="Q329" s="324"/>
      <c r="R329" s="324"/>
      <c r="S329" s="324"/>
      <c r="T329" s="324"/>
      <c r="U329" s="324"/>
      <c r="V329" s="324"/>
      <c r="W329" s="324"/>
      <c r="X329" s="324"/>
      <c r="Y329" s="324"/>
      <c r="Z329" s="324"/>
    </row>
    <row r="330" spans="1:26" ht="12.75" customHeight="1">
      <c r="A330" s="324"/>
      <c r="B330" s="322"/>
      <c r="C330" s="322"/>
      <c r="D330" s="322"/>
      <c r="E330" s="322"/>
      <c r="F330" s="323"/>
      <c r="G330" s="323"/>
      <c r="H330" s="323"/>
      <c r="I330" s="323"/>
      <c r="J330" s="323"/>
      <c r="K330" s="324"/>
      <c r="L330" s="324"/>
      <c r="M330" s="324"/>
      <c r="N330" s="324"/>
      <c r="O330" s="324"/>
      <c r="P330" s="324"/>
      <c r="Q330" s="324"/>
      <c r="R330" s="324"/>
      <c r="S330" s="324"/>
      <c r="T330" s="324"/>
      <c r="U330" s="324"/>
      <c r="V330" s="324"/>
      <c r="W330" s="324"/>
      <c r="X330" s="324"/>
      <c r="Y330" s="324"/>
      <c r="Z330" s="324"/>
    </row>
    <row r="331" spans="1:26" ht="12.75" customHeight="1">
      <c r="A331" s="324"/>
      <c r="B331" s="322"/>
      <c r="C331" s="322"/>
      <c r="D331" s="322"/>
      <c r="E331" s="322"/>
      <c r="F331" s="323"/>
      <c r="G331" s="323"/>
      <c r="H331" s="323"/>
      <c r="I331" s="323"/>
      <c r="J331" s="323"/>
      <c r="K331" s="324"/>
      <c r="L331" s="324"/>
      <c r="M331" s="324"/>
      <c r="N331" s="324"/>
      <c r="O331" s="324"/>
      <c r="P331" s="324"/>
      <c r="Q331" s="324"/>
      <c r="R331" s="324"/>
      <c r="S331" s="324"/>
      <c r="T331" s="324"/>
      <c r="U331" s="324"/>
      <c r="V331" s="324"/>
      <c r="W331" s="324"/>
      <c r="X331" s="324"/>
      <c r="Y331" s="324"/>
      <c r="Z331" s="324"/>
    </row>
    <row r="332" spans="1:26" ht="12.75" customHeight="1">
      <c r="A332" s="324"/>
      <c r="B332" s="322"/>
      <c r="C332" s="322"/>
      <c r="D332" s="322"/>
      <c r="E332" s="322"/>
      <c r="F332" s="323"/>
      <c r="G332" s="323"/>
      <c r="H332" s="323"/>
      <c r="I332" s="323"/>
      <c r="J332" s="323"/>
      <c r="K332" s="324"/>
      <c r="L332" s="324"/>
      <c r="M332" s="324"/>
      <c r="N332" s="324"/>
      <c r="O332" s="324"/>
      <c r="P332" s="324"/>
      <c r="Q332" s="324"/>
      <c r="R332" s="324"/>
      <c r="S332" s="324"/>
      <c r="T332" s="324"/>
      <c r="U332" s="324"/>
      <c r="V332" s="324"/>
      <c r="W332" s="324"/>
      <c r="X332" s="324"/>
      <c r="Y332" s="324"/>
      <c r="Z332" s="324"/>
    </row>
    <row r="333" spans="1:26" ht="12.75" customHeight="1">
      <c r="A333" s="324"/>
      <c r="B333" s="322"/>
      <c r="C333" s="322"/>
      <c r="D333" s="322"/>
      <c r="E333" s="322"/>
      <c r="F333" s="323"/>
      <c r="G333" s="323"/>
      <c r="H333" s="323"/>
      <c r="I333" s="323"/>
      <c r="J333" s="323"/>
      <c r="K333" s="324"/>
      <c r="L333" s="324"/>
      <c r="M333" s="324"/>
      <c r="N333" s="324"/>
      <c r="O333" s="324"/>
      <c r="P333" s="324"/>
      <c r="Q333" s="324"/>
      <c r="R333" s="324"/>
      <c r="S333" s="324"/>
      <c r="T333" s="324"/>
      <c r="U333" s="324"/>
      <c r="V333" s="324"/>
      <c r="W333" s="324"/>
      <c r="X333" s="324"/>
      <c r="Y333" s="324"/>
      <c r="Z333" s="324"/>
    </row>
    <row r="334" spans="1:26" ht="12.75" customHeight="1">
      <c r="A334" s="324"/>
      <c r="B334" s="322"/>
      <c r="C334" s="322"/>
      <c r="D334" s="322"/>
      <c r="E334" s="322"/>
      <c r="F334" s="323"/>
      <c r="G334" s="323"/>
      <c r="H334" s="323"/>
      <c r="I334" s="323"/>
      <c r="J334" s="323"/>
      <c r="K334" s="324"/>
      <c r="L334" s="324"/>
      <c r="M334" s="324"/>
      <c r="N334" s="324"/>
      <c r="O334" s="324"/>
      <c r="P334" s="324"/>
      <c r="Q334" s="324"/>
      <c r="R334" s="324"/>
      <c r="S334" s="324"/>
      <c r="T334" s="324"/>
      <c r="U334" s="324"/>
      <c r="V334" s="324"/>
      <c r="W334" s="324"/>
      <c r="X334" s="324"/>
      <c r="Y334" s="324"/>
      <c r="Z334" s="324"/>
    </row>
    <row r="335" spans="1:26" ht="12.75" customHeight="1">
      <c r="A335" s="324"/>
      <c r="B335" s="322"/>
      <c r="C335" s="322"/>
      <c r="D335" s="322"/>
      <c r="E335" s="322"/>
      <c r="F335" s="323"/>
      <c r="G335" s="323"/>
      <c r="H335" s="323"/>
      <c r="I335" s="323"/>
      <c r="J335" s="323"/>
      <c r="K335" s="324"/>
      <c r="L335" s="324"/>
      <c r="M335" s="324"/>
      <c r="N335" s="324"/>
      <c r="O335" s="324"/>
      <c r="P335" s="324"/>
      <c r="Q335" s="324"/>
      <c r="R335" s="324"/>
      <c r="S335" s="324"/>
      <c r="T335" s="324"/>
      <c r="U335" s="324"/>
      <c r="V335" s="324"/>
      <c r="W335" s="324"/>
      <c r="X335" s="324"/>
      <c r="Y335" s="324"/>
      <c r="Z335" s="324"/>
    </row>
    <row r="336" spans="1:26" ht="12.75" customHeight="1">
      <c r="A336" s="324"/>
      <c r="B336" s="322"/>
      <c r="C336" s="322"/>
      <c r="D336" s="322"/>
      <c r="E336" s="322"/>
      <c r="F336" s="323"/>
      <c r="G336" s="323"/>
      <c r="H336" s="323"/>
      <c r="I336" s="323"/>
      <c r="J336" s="323"/>
      <c r="K336" s="324"/>
      <c r="L336" s="324"/>
      <c r="M336" s="324"/>
      <c r="N336" s="324"/>
      <c r="O336" s="324"/>
      <c r="P336" s="324"/>
      <c r="Q336" s="324"/>
      <c r="R336" s="324"/>
      <c r="S336" s="324"/>
      <c r="T336" s="324"/>
      <c r="U336" s="324"/>
      <c r="V336" s="324"/>
      <c r="W336" s="324"/>
      <c r="X336" s="324"/>
      <c r="Y336" s="324"/>
      <c r="Z336" s="324"/>
    </row>
    <row r="337" spans="1:26" ht="12.75" customHeight="1">
      <c r="A337" s="324"/>
      <c r="B337" s="322"/>
      <c r="C337" s="322"/>
      <c r="D337" s="322"/>
      <c r="E337" s="322"/>
      <c r="F337" s="323"/>
      <c r="G337" s="323"/>
      <c r="H337" s="323"/>
      <c r="I337" s="323"/>
      <c r="J337" s="323"/>
      <c r="K337" s="324"/>
      <c r="L337" s="324"/>
      <c r="M337" s="324"/>
      <c r="N337" s="324"/>
      <c r="O337" s="324"/>
      <c r="P337" s="324"/>
      <c r="Q337" s="324"/>
      <c r="R337" s="324"/>
      <c r="S337" s="324"/>
      <c r="T337" s="324"/>
      <c r="U337" s="324"/>
      <c r="V337" s="324"/>
      <c r="W337" s="324"/>
      <c r="X337" s="324"/>
      <c r="Y337" s="324"/>
      <c r="Z337" s="324"/>
    </row>
    <row r="338" spans="1:26" ht="12.75" customHeight="1">
      <c r="A338" s="324"/>
      <c r="B338" s="322"/>
      <c r="C338" s="322"/>
      <c r="D338" s="322"/>
      <c r="E338" s="322"/>
      <c r="F338" s="323"/>
      <c r="G338" s="323"/>
      <c r="H338" s="323"/>
      <c r="I338" s="323"/>
      <c r="J338" s="323"/>
      <c r="K338" s="324"/>
      <c r="L338" s="324"/>
      <c r="M338" s="324"/>
      <c r="N338" s="324"/>
      <c r="O338" s="324"/>
      <c r="P338" s="324"/>
      <c r="Q338" s="324"/>
      <c r="R338" s="324"/>
      <c r="S338" s="324"/>
      <c r="T338" s="324"/>
      <c r="U338" s="324"/>
      <c r="V338" s="324"/>
      <c r="W338" s="324"/>
      <c r="X338" s="324"/>
      <c r="Y338" s="324"/>
      <c r="Z338" s="324"/>
    </row>
    <row r="339" spans="1:26" ht="12.75" customHeight="1">
      <c r="A339" s="324"/>
      <c r="B339" s="322"/>
      <c r="C339" s="322"/>
      <c r="D339" s="322"/>
      <c r="E339" s="322"/>
      <c r="F339" s="323"/>
      <c r="G339" s="323"/>
      <c r="H339" s="323"/>
      <c r="I339" s="323"/>
      <c r="J339" s="323"/>
      <c r="K339" s="324"/>
      <c r="L339" s="324"/>
      <c r="M339" s="324"/>
      <c r="N339" s="324"/>
      <c r="O339" s="324"/>
      <c r="P339" s="324"/>
      <c r="Q339" s="324"/>
      <c r="R339" s="324"/>
      <c r="S339" s="324"/>
      <c r="T339" s="324"/>
      <c r="U339" s="324"/>
      <c r="V339" s="324"/>
      <c r="W339" s="324"/>
      <c r="X339" s="324"/>
      <c r="Y339" s="324"/>
      <c r="Z339" s="324"/>
    </row>
    <row r="340" spans="1:26" ht="12.75" customHeight="1">
      <c r="A340" s="324"/>
      <c r="B340" s="322"/>
      <c r="C340" s="322"/>
      <c r="D340" s="322"/>
      <c r="E340" s="322"/>
      <c r="F340" s="323"/>
      <c r="G340" s="323"/>
      <c r="H340" s="323"/>
      <c r="I340" s="323"/>
      <c r="J340" s="323"/>
      <c r="K340" s="324"/>
      <c r="L340" s="324"/>
      <c r="M340" s="324"/>
      <c r="N340" s="324"/>
      <c r="O340" s="324"/>
      <c r="P340" s="324"/>
      <c r="Q340" s="324"/>
      <c r="R340" s="324"/>
      <c r="S340" s="324"/>
      <c r="T340" s="324"/>
      <c r="U340" s="324"/>
      <c r="V340" s="324"/>
      <c r="W340" s="324"/>
      <c r="X340" s="324"/>
      <c r="Y340" s="324"/>
      <c r="Z340" s="324"/>
    </row>
    <row r="341" spans="1:26" ht="12.75" customHeight="1">
      <c r="A341" s="324"/>
      <c r="B341" s="322"/>
      <c r="C341" s="322"/>
      <c r="D341" s="322"/>
      <c r="E341" s="322"/>
      <c r="F341" s="323"/>
      <c r="G341" s="323"/>
      <c r="H341" s="323"/>
      <c r="I341" s="323"/>
      <c r="J341" s="323"/>
      <c r="K341" s="324"/>
      <c r="L341" s="324"/>
      <c r="M341" s="324"/>
      <c r="N341" s="324"/>
      <c r="O341" s="324"/>
      <c r="P341" s="324"/>
      <c r="Q341" s="324"/>
      <c r="R341" s="324"/>
      <c r="S341" s="324"/>
      <c r="T341" s="324"/>
      <c r="U341" s="324"/>
      <c r="V341" s="324"/>
      <c r="W341" s="324"/>
      <c r="X341" s="324"/>
      <c r="Y341" s="324"/>
      <c r="Z341" s="324"/>
    </row>
    <row r="342" spans="1:26" ht="12.75" customHeight="1">
      <c r="A342" s="324"/>
      <c r="B342" s="322"/>
      <c r="C342" s="322"/>
      <c r="D342" s="322"/>
      <c r="E342" s="322"/>
      <c r="F342" s="323"/>
      <c r="G342" s="323"/>
      <c r="H342" s="323"/>
      <c r="I342" s="323"/>
      <c r="J342" s="323"/>
      <c r="K342" s="324"/>
      <c r="L342" s="324"/>
      <c r="M342" s="324"/>
      <c r="N342" s="324"/>
      <c r="O342" s="324"/>
      <c r="P342" s="324"/>
      <c r="Q342" s="324"/>
      <c r="R342" s="324"/>
      <c r="S342" s="324"/>
      <c r="T342" s="324"/>
      <c r="U342" s="324"/>
      <c r="V342" s="324"/>
      <c r="W342" s="324"/>
      <c r="X342" s="324"/>
      <c r="Y342" s="324"/>
      <c r="Z342" s="324"/>
    </row>
    <row r="343" spans="1:26" ht="12.75" customHeight="1">
      <c r="A343" s="324"/>
      <c r="B343" s="322"/>
      <c r="C343" s="322"/>
      <c r="D343" s="322"/>
      <c r="E343" s="322"/>
      <c r="F343" s="323"/>
      <c r="G343" s="323"/>
      <c r="H343" s="323"/>
      <c r="I343" s="323"/>
      <c r="J343" s="323"/>
      <c r="K343" s="324"/>
      <c r="L343" s="324"/>
      <c r="M343" s="324"/>
      <c r="N343" s="324"/>
      <c r="O343" s="324"/>
      <c r="P343" s="324"/>
      <c r="Q343" s="324"/>
      <c r="R343" s="324"/>
      <c r="S343" s="324"/>
      <c r="T343" s="324"/>
      <c r="U343" s="324"/>
      <c r="V343" s="324"/>
      <c r="W343" s="324"/>
      <c r="X343" s="324"/>
      <c r="Y343" s="324"/>
      <c r="Z343" s="324"/>
    </row>
    <row r="344" spans="1:26" ht="12.75" customHeight="1">
      <c r="A344" s="324"/>
      <c r="B344" s="322"/>
      <c r="C344" s="322"/>
      <c r="D344" s="322"/>
      <c r="E344" s="322"/>
      <c r="F344" s="323"/>
      <c r="G344" s="323"/>
      <c r="H344" s="323"/>
      <c r="I344" s="323"/>
      <c r="J344" s="323"/>
      <c r="K344" s="324"/>
      <c r="L344" s="324"/>
      <c r="M344" s="324"/>
      <c r="N344" s="324"/>
      <c r="O344" s="324"/>
      <c r="P344" s="324"/>
      <c r="Q344" s="324"/>
      <c r="R344" s="324"/>
      <c r="S344" s="324"/>
      <c r="T344" s="324"/>
      <c r="U344" s="324"/>
      <c r="V344" s="324"/>
      <c r="W344" s="324"/>
      <c r="X344" s="324"/>
      <c r="Y344" s="324"/>
      <c r="Z344" s="324"/>
    </row>
    <row r="345" spans="1:26" ht="12.75" customHeight="1">
      <c r="A345" s="324"/>
      <c r="B345" s="322"/>
      <c r="C345" s="322"/>
      <c r="D345" s="322"/>
      <c r="E345" s="322"/>
      <c r="F345" s="323"/>
      <c r="G345" s="323"/>
      <c r="H345" s="323"/>
      <c r="I345" s="323"/>
      <c r="J345" s="323"/>
      <c r="K345" s="324"/>
      <c r="L345" s="324"/>
      <c r="M345" s="324"/>
      <c r="N345" s="324"/>
      <c r="O345" s="324"/>
      <c r="P345" s="324"/>
      <c r="Q345" s="324"/>
      <c r="R345" s="324"/>
      <c r="S345" s="324"/>
      <c r="T345" s="324"/>
      <c r="U345" s="324"/>
      <c r="V345" s="324"/>
      <c r="W345" s="324"/>
      <c r="X345" s="324"/>
      <c r="Y345" s="324"/>
      <c r="Z345" s="324"/>
    </row>
    <row r="346" spans="1:26" ht="12.75" customHeight="1">
      <c r="A346" s="324"/>
      <c r="B346" s="322"/>
      <c r="C346" s="322"/>
      <c r="D346" s="322"/>
      <c r="E346" s="322"/>
      <c r="F346" s="323"/>
      <c r="G346" s="323"/>
      <c r="H346" s="323"/>
      <c r="I346" s="323"/>
      <c r="J346" s="323"/>
      <c r="K346" s="324"/>
      <c r="L346" s="324"/>
      <c r="M346" s="324"/>
      <c r="N346" s="324"/>
      <c r="O346" s="324"/>
      <c r="P346" s="324"/>
      <c r="Q346" s="324"/>
      <c r="R346" s="324"/>
      <c r="S346" s="324"/>
      <c r="T346" s="324"/>
      <c r="U346" s="324"/>
      <c r="V346" s="324"/>
      <c r="W346" s="324"/>
      <c r="X346" s="324"/>
      <c r="Y346" s="324"/>
      <c r="Z346" s="324"/>
    </row>
    <row r="347" spans="1:26" ht="12.75" customHeight="1">
      <c r="A347" s="324"/>
      <c r="B347" s="322"/>
      <c r="C347" s="322"/>
      <c r="D347" s="322"/>
      <c r="E347" s="322"/>
      <c r="F347" s="323"/>
      <c r="G347" s="323"/>
      <c r="H347" s="323"/>
      <c r="I347" s="323"/>
      <c r="J347" s="323"/>
      <c r="K347" s="324"/>
      <c r="L347" s="324"/>
      <c r="M347" s="324"/>
      <c r="N347" s="324"/>
      <c r="O347" s="324"/>
      <c r="P347" s="324"/>
      <c r="Q347" s="324"/>
      <c r="R347" s="324"/>
      <c r="S347" s="324"/>
      <c r="T347" s="324"/>
      <c r="U347" s="324"/>
      <c r="V347" s="324"/>
      <c r="W347" s="324"/>
      <c r="X347" s="324"/>
      <c r="Y347" s="324"/>
      <c r="Z347" s="324"/>
    </row>
    <row r="348" spans="1:26" ht="12.75" customHeight="1">
      <c r="A348" s="324"/>
      <c r="B348" s="322"/>
      <c r="C348" s="322"/>
      <c r="D348" s="322"/>
      <c r="E348" s="322"/>
      <c r="F348" s="323"/>
      <c r="G348" s="323"/>
      <c r="H348" s="323"/>
      <c r="I348" s="323"/>
      <c r="J348" s="323"/>
      <c r="K348" s="324"/>
      <c r="L348" s="324"/>
      <c r="M348" s="324"/>
      <c r="N348" s="324"/>
      <c r="O348" s="324"/>
      <c r="P348" s="324"/>
      <c r="Q348" s="324"/>
      <c r="R348" s="324"/>
      <c r="S348" s="324"/>
      <c r="T348" s="324"/>
      <c r="U348" s="324"/>
      <c r="V348" s="324"/>
      <c r="W348" s="324"/>
      <c r="X348" s="324"/>
      <c r="Y348" s="324"/>
      <c r="Z348" s="324"/>
    </row>
    <row r="349" spans="1:26" ht="12.75" customHeight="1">
      <c r="A349" s="324"/>
      <c r="B349" s="322"/>
      <c r="C349" s="322"/>
      <c r="D349" s="322"/>
      <c r="E349" s="322"/>
      <c r="F349" s="323"/>
      <c r="G349" s="323"/>
      <c r="H349" s="323"/>
      <c r="I349" s="323"/>
      <c r="J349" s="323"/>
      <c r="K349" s="324"/>
      <c r="L349" s="324"/>
      <c r="M349" s="324"/>
      <c r="N349" s="324"/>
      <c r="O349" s="324"/>
      <c r="P349" s="324"/>
      <c r="Q349" s="324"/>
      <c r="R349" s="324"/>
      <c r="S349" s="324"/>
      <c r="T349" s="324"/>
      <c r="U349" s="324"/>
      <c r="V349" s="324"/>
      <c r="W349" s="324"/>
      <c r="X349" s="324"/>
      <c r="Y349" s="324"/>
      <c r="Z349" s="324"/>
    </row>
    <row r="350" spans="1:26" ht="12.75" customHeight="1">
      <c r="A350" s="324"/>
      <c r="B350" s="322"/>
      <c r="C350" s="322"/>
      <c r="D350" s="322"/>
      <c r="E350" s="322"/>
      <c r="F350" s="323"/>
      <c r="G350" s="323"/>
      <c r="H350" s="323"/>
      <c r="I350" s="323"/>
      <c r="J350" s="323"/>
      <c r="K350" s="324"/>
      <c r="L350" s="324"/>
      <c r="M350" s="324"/>
      <c r="N350" s="324"/>
      <c r="O350" s="324"/>
      <c r="P350" s="324"/>
      <c r="Q350" s="324"/>
      <c r="R350" s="324"/>
      <c r="S350" s="324"/>
      <c r="T350" s="324"/>
      <c r="U350" s="324"/>
      <c r="V350" s="324"/>
      <c r="W350" s="324"/>
      <c r="X350" s="324"/>
      <c r="Y350" s="324"/>
      <c r="Z350" s="324"/>
    </row>
    <row r="351" spans="1:26" ht="12.75" customHeight="1">
      <c r="A351" s="324"/>
      <c r="B351" s="322"/>
      <c r="C351" s="322"/>
      <c r="D351" s="322"/>
      <c r="E351" s="322"/>
      <c r="F351" s="323"/>
      <c r="G351" s="323"/>
      <c r="H351" s="323"/>
      <c r="I351" s="323"/>
      <c r="J351" s="323"/>
      <c r="K351" s="324"/>
      <c r="L351" s="324"/>
      <c r="M351" s="324"/>
      <c r="N351" s="324"/>
      <c r="O351" s="324"/>
      <c r="P351" s="324"/>
      <c r="Q351" s="324"/>
      <c r="R351" s="324"/>
      <c r="S351" s="324"/>
      <c r="T351" s="324"/>
      <c r="U351" s="324"/>
      <c r="V351" s="324"/>
      <c r="W351" s="324"/>
      <c r="X351" s="324"/>
      <c r="Y351" s="324"/>
      <c r="Z351" s="324"/>
    </row>
    <row r="352" spans="1:26" ht="12.75" customHeight="1">
      <c r="A352" s="324"/>
      <c r="B352" s="322"/>
      <c r="C352" s="322"/>
      <c r="D352" s="322"/>
      <c r="E352" s="322"/>
      <c r="F352" s="323"/>
      <c r="G352" s="323"/>
      <c r="H352" s="323"/>
      <c r="I352" s="323"/>
      <c r="J352" s="323"/>
      <c r="K352" s="324"/>
      <c r="L352" s="324"/>
      <c r="M352" s="324"/>
      <c r="N352" s="324"/>
      <c r="O352" s="324"/>
      <c r="P352" s="324"/>
      <c r="Q352" s="324"/>
      <c r="R352" s="324"/>
      <c r="S352" s="324"/>
      <c r="T352" s="324"/>
      <c r="U352" s="324"/>
      <c r="V352" s="324"/>
      <c r="W352" s="324"/>
      <c r="X352" s="324"/>
      <c r="Y352" s="324"/>
      <c r="Z352" s="324"/>
    </row>
    <row r="353" spans="1:26" ht="12.75" customHeight="1">
      <c r="A353" s="324"/>
      <c r="B353" s="322"/>
      <c r="C353" s="322"/>
      <c r="D353" s="322"/>
      <c r="E353" s="322"/>
      <c r="F353" s="323"/>
      <c r="G353" s="323"/>
      <c r="H353" s="323"/>
      <c r="I353" s="323"/>
      <c r="J353" s="323"/>
      <c r="K353" s="324"/>
      <c r="L353" s="324"/>
      <c r="M353" s="324"/>
      <c r="N353" s="324"/>
      <c r="O353" s="324"/>
      <c r="P353" s="324"/>
      <c r="Q353" s="324"/>
      <c r="R353" s="324"/>
      <c r="S353" s="324"/>
      <c r="T353" s="324"/>
      <c r="U353" s="324"/>
      <c r="V353" s="324"/>
      <c r="W353" s="324"/>
      <c r="X353" s="324"/>
      <c r="Y353" s="324"/>
      <c r="Z353" s="324"/>
    </row>
    <row r="354" spans="1:26" ht="12.75" customHeight="1">
      <c r="A354" s="324"/>
      <c r="B354" s="322"/>
      <c r="C354" s="322"/>
      <c r="D354" s="322"/>
      <c r="E354" s="322"/>
      <c r="F354" s="323"/>
      <c r="G354" s="323"/>
      <c r="H354" s="323"/>
      <c r="I354" s="323"/>
      <c r="J354" s="323"/>
      <c r="K354" s="324"/>
      <c r="L354" s="324"/>
      <c r="M354" s="324"/>
      <c r="N354" s="324"/>
      <c r="O354" s="324"/>
      <c r="P354" s="324"/>
      <c r="Q354" s="324"/>
      <c r="R354" s="324"/>
      <c r="S354" s="324"/>
      <c r="T354" s="324"/>
      <c r="U354" s="324"/>
      <c r="V354" s="324"/>
      <c r="W354" s="324"/>
      <c r="X354" s="324"/>
      <c r="Y354" s="324"/>
      <c r="Z354" s="324"/>
    </row>
    <row r="355" spans="1:26" ht="12.75" customHeight="1">
      <c r="A355" s="324"/>
      <c r="B355" s="322"/>
      <c r="C355" s="322"/>
      <c r="D355" s="322"/>
      <c r="E355" s="322"/>
      <c r="F355" s="323"/>
      <c r="G355" s="323"/>
      <c r="H355" s="323"/>
      <c r="I355" s="323"/>
      <c r="J355" s="323"/>
      <c r="K355" s="324"/>
      <c r="L355" s="324"/>
      <c r="M355" s="324"/>
      <c r="N355" s="324"/>
      <c r="O355" s="324"/>
      <c r="P355" s="324"/>
      <c r="Q355" s="324"/>
      <c r="R355" s="324"/>
      <c r="S355" s="324"/>
      <c r="T355" s="324"/>
      <c r="U355" s="324"/>
      <c r="V355" s="324"/>
      <c r="W355" s="324"/>
      <c r="X355" s="324"/>
      <c r="Y355" s="324"/>
      <c r="Z355" s="324"/>
    </row>
    <row r="356" spans="1:26" ht="12.75" customHeight="1">
      <c r="A356" s="324"/>
      <c r="B356" s="322"/>
      <c r="C356" s="322"/>
      <c r="D356" s="322"/>
      <c r="E356" s="322"/>
      <c r="F356" s="323"/>
      <c r="G356" s="323"/>
      <c r="H356" s="323"/>
      <c r="I356" s="323"/>
      <c r="J356" s="323"/>
      <c r="K356" s="324"/>
      <c r="L356" s="324"/>
      <c r="M356" s="324"/>
      <c r="N356" s="324"/>
      <c r="O356" s="324"/>
      <c r="P356" s="324"/>
      <c r="Q356" s="324"/>
      <c r="R356" s="324"/>
      <c r="S356" s="324"/>
      <c r="T356" s="324"/>
      <c r="U356" s="324"/>
      <c r="V356" s="324"/>
      <c r="W356" s="324"/>
      <c r="X356" s="324"/>
      <c r="Y356" s="324"/>
      <c r="Z356" s="324"/>
    </row>
    <row r="357" spans="1:26" ht="12.75" customHeight="1">
      <c r="A357" s="324"/>
      <c r="B357" s="322"/>
      <c r="C357" s="322"/>
      <c r="D357" s="322"/>
      <c r="E357" s="322"/>
      <c r="F357" s="323"/>
      <c r="G357" s="323"/>
      <c r="H357" s="323"/>
      <c r="I357" s="323"/>
      <c r="J357" s="323"/>
      <c r="K357" s="324"/>
      <c r="L357" s="324"/>
      <c r="M357" s="324"/>
      <c r="N357" s="324"/>
      <c r="O357" s="324"/>
      <c r="P357" s="324"/>
      <c r="Q357" s="324"/>
      <c r="R357" s="324"/>
      <c r="S357" s="324"/>
      <c r="T357" s="324"/>
      <c r="U357" s="324"/>
      <c r="V357" s="324"/>
      <c r="W357" s="324"/>
      <c r="X357" s="324"/>
      <c r="Y357" s="324"/>
      <c r="Z357" s="324"/>
    </row>
    <row r="358" spans="1:26" ht="12.75" customHeight="1">
      <c r="A358" s="324"/>
      <c r="B358" s="322"/>
      <c r="C358" s="322"/>
      <c r="D358" s="322"/>
      <c r="E358" s="322"/>
      <c r="F358" s="323"/>
      <c r="G358" s="323"/>
      <c r="H358" s="323"/>
      <c r="I358" s="323"/>
      <c r="J358" s="323"/>
      <c r="K358" s="324"/>
      <c r="L358" s="324"/>
      <c r="M358" s="324"/>
      <c r="N358" s="324"/>
      <c r="O358" s="324"/>
      <c r="P358" s="324"/>
      <c r="Q358" s="324"/>
      <c r="R358" s="324"/>
      <c r="S358" s="324"/>
      <c r="T358" s="324"/>
      <c r="U358" s="324"/>
      <c r="V358" s="324"/>
      <c r="W358" s="324"/>
      <c r="X358" s="324"/>
      <c r="Y358" s="324"/>
      <c r="Z358" s="324"/>
    </row>
    <row r="359" spans="1:26" ht="12.75" customHeight="1">
      <c r="A359" s="324"/>
      <c r="B359" s="322"/>
      <c r="C359" s="322"/>
      <c r="D359" s="322"/>
      <c r="E359" s="322"/>
      <c r="F359" s="323"/>
      <c r="G359" s="323"/>
      <c r="H359" s="323"/>
      <c r="I359" s="323"/>
      <c r="J359" s="323"/>
      <c r="K359" s="324"/>
      <c r="L359" s="324"/>
      <c r="M359" s="324"/>
      <c r="N359" s="324"/>
      <c r="O359" s="324"/>
      <c r="P359" s="324"/>
      <c r="Q359" s="324"/>
      <c r="R359" s="324"/>
      <c r="S359" s="324"/>
      <c r="T359" s="324"/>
      <c r="U359" s="324"/>
      <c r="V359" s="324"/>
      <c r="W359" s="324"/>
      <c r="X359" s="324"/>
      <c r="Y359" s="324"/>
      <c r="Z359" s="324"/>
    </row>
    <row r="360" spans="1:26" ht="12.75" customHeight="1">
      <c r="A360" s="324"/>
      <c r="B360" s="322"/>
      <c r="C360" s="322"/>
      <c r="D360" s="322"/>
      <c r="E360" s="322"/>
      <c r="F360" s="323"/>
      <c r="G360" s="323"/>
      <c r="H360" s="323"/>
      <c r="I360" s="323"/>
      <c r="J360" s="323"/>
      <c r="K360" s="324"/>
      <c r="L360" s="324"/>
      <c r="M360" s="324"/>
      <c r="N360" s="324"/>
      <c r="O360" s="324"/>
      <c r="P360" s="324"/>
      <c r="Q360" s="324"/>
      <c r="R360" s="324"/>
      <c r="S360" s="324"/>
      <c r="T360" s="324"/>
      <c r="U360" s="324"/>
      <c r="V360" s="324"/>
      <c r="W360" s="324"/>
      <c r="X360" s="324"/>
      <c r="Y360" s="324"/>
      <c r="Z360" s="324"/>
    </row>
    <row r="361" spans="1:26" ht="12.75" customHeight="1">
      <c r="A361" s="324"/>
      <c r="B361" s="322"/>
      <c r="C361" s="322"/>
      <c r="D361" s="322"/>
      <c r="E361" s="322"/>
      <c r="F361" s="323"/>
      <c r="G361" s="323"/>
      <c r="H361" s="323"/>
      <c r="I361" s="323"/>
      <c r="J361" s="323"/>
      <c r="K361" s="324"/>
      <c r="L361" s="324"/>
      <c r="M361" s="324"/>
      <c r="N361" s="324"/>
      <c r="O361" s="324"/>
      <c r="P361" s="324"/>
      <c r="Q361" s="324"/>
      <c r="R361" s="324"/>
      <c r="S361" s="324"/>
      <c r="T361" s="324"/>
      <c r="U361" s="324"/>
      <c r="V361" s="324"/>
      <c r="W361" s="324"/>
      <c r="X361" s="324"/>
      <c r="Y361" s="324"/>
      <c r="Z361" s="324"/>
    </row>
    <row r="362" spans="1:26" ht="12.75" customHeight="1">
      <c r="A362" s="324"/>
      <c r="B362" s="322"/>
      <c r="C362" s="322"/>
      <c r="D362" s="322"/>
      <c r="E362" s="322"/>
      <c r="F362" s="323"/>
      <c r="G362" s="323"/>
      <c r="H362" s="323"/>
      <c r="I362" s="323"/>
      <c r="J362" s="323"/>
      <c r="K362" s="324"/>
      <c r="L362" s="324"/>
      <c r="M362" s="324"/>
      <c r="N362" s="324"/>
      <c r="O362" s="324"/>
      <c r="P362" s="324"/>
      <c r="Q362" s="324"/>
      <c r="R362" s="324"/>
      <c r="S362" s="324"/>
      <c r="T362" s="324"/>
      <c r="U362" s="324"/>
      <c r="V362" s="324"/>
      <c r="W362" s="324"/>
      <c r="X362" s="324"/>
      <c r="Y362" s="324"/>
      <c r="Z362" s="324"/>
    </row>
    <row r="363" spans="1:26" ht="12.75" customHeight="1">
      <c r="A363" s="324"/>
      <c r="B363" s="322"/>
      <c r="C363" s="322"/>
      <c r="D363" s="322"/>
      <c r="E363" s="322"/>
      <c r="F363" s="323"/>
      <c r="G363" s="323"/>
      <c r="H363" s="323"/>
      <c r="I363" s="323"/>
      <c r="J363" s="323"/>
      <c r="K363" s="324"/>
      <c r="L363" s="324"/>
      <c r="M363" s="324"/>
      <c r="N363" s="324"/>
      <c r="O363" s="324"/>
      <c r="P363" s="324"/>
      <c r="Q363" s="324"/>
      <c r="R363" s="324"/>
      <c r="S363" s="324"/>
      <c r="T363" s="324"/>
      <c r="U363" s="324"/>
      <c r="V363" s="324"/>
      <c r="W363" s="324"/>
      <c r="X363" s="324"/>
      <c r="Y363" s="324"/>
      <c r="Z363" s="324"/>
    </row>
    <row r="364" spans="1:26" ht="12.75" customHeight="1">
      <c r="A364" s="324"/>
      <c r="B364" s="322"/>
      <c r="C364" s="322"/>
      <c r="D364" s="322"/>
      <c r="E364" s="322"/>
      <c r="F364" s="323"/>
      <c r="G364" s="323"/>
      <c r="H364" s="323"/>
      <c r="I364" s="323"/>
      <c r="J364" s="323"/>
      <c r="K364" s="324"/>
      <c r="L364" s="324"/>
      <c r="M364" s="324"/>
      <c r="N364" s="324"/>
      <c r="O364" s="324"/>
      <c r="P364" s="324"/>
      <c r="Q364" s="324"/>
      <c r="R364" s="324"/>
      <c r="S364" s="324"/>
      <c r="T364" s="324"/>
      <c r="U364" s="324"/>
      <c r="V364" s="324"/>
      <c r="W364" s="324"/>
      <c r="X364" s="324"/>
      <c r="Y364" s="324"/>
      <c r="Z364" s="324"/>
    </row>
    <row r="365" spans="1:26" ht="12.75" customHeight="1">
      <c r="A365" s="324"/>
      <c r="B365" s="322"/>
      <c r="C365" s="322"/>
      <c r="D365" s="322"/>
      <c r="E365" s="322"/>
      <c r="F365" s="323"/>
      <c r="G365" s="323"/>
      <c r="H365" s="323"/>
      <c r="I365" s="323"/>
      <c r="J365" s="323"/>
      <c r="K365" s="324"/>
      <c r="L365" s="324"/>
      <c r="M365" s="324"/>
      <c r="N365" s="324"/>
      <c r="O365" s="324"/>
      <c r="P365" s="324"/>
      <c r="Q365" s="324"/>
      <c r="R365" s="324"/>
      <c r="S365" s="324"/>
      <c r="T365" s="324"/>
      <c r="U365" s="324"/>
      <c r="V365" s="324"/>
      <c r="W365" s="324"/>
      <c r="X365" s="324"/>
      <c r="Y365" s="324"/>
      <c r="Z365" s="324"/>
    </row>
    <row r="366" spans="1:26" ht="12.75" customHeight="1">
      <c r="A366" s="324"/>
      <c r="B366" s="322"/>
      <c r="C366" s="322"/>
      <c r="D366" s="322"/>
      <c r="E366" s="322"/>
      <c r="F366" s="323"/>
      <c r="G366" s="323"/>
      <c r="H366" s="323"/>
      <c r="I366" s="323"/>
      <c r="J366" s="323"/>
      <c r="K366" s="324"/>
      <c r="L366" s="324"/>
      <c r="M366" s="324"/>
      <c r="N366" s="324"/>
      <c r="O366" s="324"/>
      <c r="P366" s="324"/>
      <c r="Q366" s="324"/>
      <c r="R366" s="324"/>
      <c r="S366" s="324"/>
      <c r="T366" s="324"/>
      <c r="U366" s="324"/>
      <c r="V366" s="324"/>
      <c r="W366" s="324"/>
      <c r="X366" s="324"/>
      <c r="Y366" s="324"/>
      <c r="Z366" s="324"/>
    </row>
    <row r="367" spans="1:26" ht="12.75" customHeight="1">
      <c r="A367" s="324"/>
      <c r="B367" s="322"/>
      <c r="C367" s="322"/>
      <c r="D367" s="322"/>
      <c r="E367" s="322"/>
      <c r="F367" s="323"/>
      <c r="G367" s="323"/>
      <c r="H367" s="323"/>
      <c r="I367" s="323"/>
      <c r="J367" s="323"/>
      <c r="K367" s="324"/>
      <c r="L367" s="324"/>
      <c r="M367" s="324"/>
      <c r="N367" s="324"/>
      <c r="O367" s="324"/>
      <c r="P367" s="324"/>
      <c r="Q367" s="324"/>
      <c r="R367" s="324"/>
      <c r="S367" s="324"/>
      <c r="T367" s="324"/>
      <c r="U367" s="324"/>
      <c r="V367" s="324"/>
      <c r="W367" s="324"/>
      <c r="X367" s="324"/>
      <c r="Y367" s="324"/>
      <c r="Z367" s="324"/>
    </row>
    <row r="368" spans="1:26" ht="12.75" customHeight="1">
      <c r="A368" s="324"/>
      <c r="B368" s="322"/>
      <c r="C368" s="322"/>
      <c r="D368" s="322"/>
      <c r="E368" s="322"/>
      <c r="F368" s="323"/>
      <c r="G368" s="323"/>
      <c r="H368" s="323"/>
      <c r="I368" s="323"/>
      <c r="J368" s="323"/>
      <c r="K368" s="324"/>
      <c r="L368" s="324"/>
      <c r="M368" s="324"/>
      <c r="N368" s="324"/>
      <c r="O368" s="324"/>
      <c r="P368" s="324"/>
      <c r="Q368" s="324"/>
      <c r="R368" s="324"/>
      <c r="S368" s="324"/>
      <c r="T368" s="324"/>
      <c r="U368" s="324"/>
      <c r="V368" s="324"/>
      <c r="W368" s="324"/>
      <c r="X368" s="324"/>
      <c r="Y368" s="324"/>
      <c r="Z368" s="324"/>
    </row>
    <row r="369" spans="1:26" ht="12.75" customHeight="1">
      <c r="A369" s="324"/>
      <c r="B369" s="322"/>
      <c r="C369" s="322"/>
      <c r="D369" s="322"/>
      <c r="E369" s="322"/>
      <c r="F369" s="323"/>
      <c r="G369" s="323"/>
      <c r="H369" s="323"/>
      <c r="I369" s="323"/>
      <c r="J369" s="323"/>
      <c r="K369" s="324"/>
      <c r="L369" s="324"/>
      <c r="M369" s="324"/>
      <c r="N369" s="324"/>
      <c r="O369" s="324"/>
      <c r="P369" s="324"/>
      <c r="Q369" s="324"/>
      <c r="R369" s="324"/>
      <c r="S369" s="324"/>
      <c r="T369" s="324"/>
      <c r="U369" s="324"/>
      <c r="V369" s="324"/>
      <c r="W369" s="324"/>
      <c r="X369" s="324"/>
      <c r="Y369" s="324"/>
      <c r="Z369" s="324"/>
    </row>
    <row r="370" spans="1:26" ht="12.75" customHeight="1">
      <c r="A370" s="324"/>
      <c r="B370" s="322"/>
      <c r="C370" s="322"/>
      <c r="D370" s="322"/>
      <c r="E370" s="322"/>
      <c r="F370" s="323"/>
      <c r="G370" s="323"/>
      <c r="H370" s="323"/>
      <c r="I370" s="323"/>
      <c r="J370" s="323"/>
      <c r="K370" s="324"/>
      <c r="L370" s="324"/>
      <c r="M370" s="324"/>
      <c r="N370" s="324"/>
      <c r="O370" s="324"/>
      <c r="P370" s="324"/>
      <c r="Q370" s="324"/>
      <c r="R370" s="324"/>
      <c r="S370" s="324"/>
      <c r="T370" s="324"/>
      <c r="U370" s="324"/>
      <c r="V370" s="324"/>
      <c r="W370" s="324"/>
      <c r="X370" s="324"/>
      <c r="Y370" s="324"/>
      <c r="Z370" s="324"/>
    </row>
    <row r="371" spans="1:26" ht="12.75" customHeight="1">
      <c r="A371" s="324"/>
      <c r="B371" s="322"/>
      <c r="C371" s="322"/>
      <c r="D371" s="322"/>
      <c r="E371" s="322"/>
      <c r="F371" s="323"/>
      <c r="G371" s="323"/>
      <c r="H371" s="323"/>
      <c r="I371" s="323"/>
      <c r="J371" s="323"/>
      <c r="K371" s="324"/>
      <c r="L371" s="324"/>
      <c r="M371" s="324"/>
      <c r="N371" s="324"/>
      <c r="O371" s="324"/>
      <c r="P371" s="324"/>
      <c r="Q371" s="324"/>
      <c r="R371" s="324"/>
      <c r="S371" s="324"/>
      <c r="T371" s="324"/>
      <c r="U371" s="324"/>
      <c r="V371" s="324"/>
      <c r="W371" s="324"/>
      <c r="X371" s="324"/>
      <c r="Y371" s="324"/>
      <c r="Z371" s="324"/>
    </row>
    <row r="372" spans="1:26" ht="12.75" customHeight="1">
      <c r="A372" s="324"/>
      <c r="B372" s="322"/>
      <c r="C372" s="322"/>
      <c r="D372" s="322"/>
      <c r="E372" s="322"/>
      <c r="F372" s="323"/>
      <c r="G372" s="323"/>
      <c r="H372" s="323"/>
      <c r="I372" s="323"/>
      <c r="J372" s="323"/>
      <c r="K372" s="324"/>
      <c r="L372" s="324"/>
      <c r="M372" s="324"/>
      <c r="N372" s="324"/>
      <c r="O372" s="324"/>
      <c r="P372" s="324"/>
      <c r="Q372" s="324"/>
      <c r="R372" s="324"/>
      <c r="S372" s="324"/>
      <c r="T372" s="324"/>
      <c r="U372" s="324"/>
      <c r="V372" s="324"/>
      <c r="W372" s="324"/>
      <c r="X372" s="324"/>
      <c r="Y372" s="324"/>
      <c r="Z372" s="324"/>
    </row>
    <row r="373" spans="1:26" ht="12.75" customHeight="1">
      <c r="A373" s="324"/>
      <c r="B373" s="322"/>
      <c r="C373" s="322"/>
      <c r="D373" s="322"/>
      <c r="E373" s="322"/>
      <c r="F373" s="323"/>
      <c r="G373" s="323"/>
      <c r="H373" s="323"/>
      <c r="I373" s="323"/>
      <c r="J373" s="323"/>
      <c r="K373" s="324"/>
      <c r="L373" s="324"/>
      <c r="M373" s="324"/>
      <c r="N373" s="324"/>
      <c r="O373" s="324"/>
      <c r="P373" s="324"/>
      <c r="Q373" s="324"/>
      <c r="R373" s="324"/>
      <c r="S373" s="324"/>
      <c r="T373" s="324"/>
      <c r="U373" s="324"/>
      <c r="V373" s="324"/>
      <c r="W373" s="324"/>
      <c r="X373" s="324"/>
      <c r="Y373" s="324"/>
      <c r="Z373" s="324"/>
    </row>
    <row r="374" spans="1:26" ht="12.75" customHeight="1">
      <c r="A374" s="324"/>
      <c r="B374" s="322"/>
      <c r="C374" s="322"/>
      <c r="D374" s="322"/>
      <c r="E374" s="322"/>
      <c r="F374" s="323"/>
      <c r="G374" s="323"/>
      <c r="H374" s="323"/>
      <c r="I374" s="323"/>
      <c r="J374" s="323"/>
      <c r="K374" s="324"/>
      <c r="L374" s="324"/>
      <c r="M374" s="324"/>
      <c r="N374" s="324"/>
      <c r="O374" s="324"/>
      <c r="P374" s="324"/>
      <c r="Q374" s="324"/>
      <c r="R374" s="324"/>
      <c r="S374" s="324"/>
      <c r="T374" s="324"/>
      <c r="U374" s="324"/>
      <c r="V374" s="324"/>
      <c r="W374" s="324"/>
      <c r="X374" s="324"/>
      <c r="Y374" s="324"/>
      <c r="Z374" s="324"/>
    </row>
    <row r="375" spans="1:26" ht="12.75" customHeight="1">
      <c r="A375" s="324"/>
      <c r="B375" s="322"/>
      <c r="C375" s="322"/>
      <c r="D375" s="322"/>
      <c r="E375" s="322"/>
      <c r="F375" s="323"/>
      <c r="G375" s="323"/>
      <c r="H375" s="323"/>
      <c r="I375" s="323"/>
      <c r="J375" s="323"/>
      <c r="K375" s="324"/>
      <c r="L375" s="324"/>
      <c r="M375" s="324"/>
      <c r="N375" s="324"/>
      <c r="O375" s="324"/>
      <c r="P375" s="324"/>
      <c r="Q375" s="324"/>
      <c r="R375" s="324"/>
      <c r="S375" s="324"/>
      <c r="T375" s="324"/>
      <c r="U375" s="324"/>
      <c r="V375" s="324"/>
      <c r="W375" s="324"/>
      <c r="X375" s="324"/>
      <c r="Y375" s="324"/>
      <c r="Z375" s="324"/>
    </row>
    <row r="376" spans="1:26" ht="12.75" customHeight="1">
      <c r="A376" s="324"/>
      <c r="B376" s="322"/>
      <c r="C376" s="322"/>
      <c r="D376" s="322"/>
      <c r="E376" s="322"/>
      <c r="F376" s="323"/>
      <c r="G376" s="323"/>
      <c r="H376" s="323"/>
      <c r="I376" s="323"/>
      <c r="J376" s="323"/>
      <c r="K376" s="324"/>
      <c r="L376" s="324"/>
      <c r="M376" s="324"/>
      <c r="N376" s="324"/>
      <c r="O376" s="324"/>
      <c r="P376" s="324"/>
      <c r="Q376" s="324"/>
      <c r="R376" s="324"/>
      <c r="S376" s="324"/>
      <c r="T376" s="324"/>
      <c r="U376" s="324"/>
      <c r="V376" s="324"/>
      <c r="W376" s="324"/>
      <c r="X376" s="324"/>
      <c r="Y376" s="324"/>
      <c r="Z376" s="324"/>
    </row>
    <row r="377" spans="1:26" ht="12.75" customHeight="1">
      <c r="A377" s="324"/>
      <c r="B377" s="322"/>
      <c r="C377" s="322"/>
      <c r="D377" s="322"/>
      <c r="E377" s="322"/>
      <c r="F377" s="323"/>
      <c r="G377" s="323"/>
      <c r="H377" s="323"/>
      <c r="I377" s="323"/>
      <c r="J377" s="323"/>
      <c r="K377" s="324"/>
      <c r="L377" s="324"/>
      <c r="M377" s="324"/>
      <c r="N377" s="324"/>
      <c r="O377" s="324"/>
      <c r="P377" s="324"/>
      <c r="Q377" s="324"/>
      <c r="R377" s="324"/>
      <c r="S377" s="324"/>
      <c r="T377" s="324"/>
      <c r="U377" s="324"/>
      <c r="V377" s="324"/>
      <c r="W377" s="324"/>
      <c r="X377" s="324"/>
      <c r="Y377" s="324"/>
      <c r="Z377" s="324"/>
    </row>
    <row r="378" spans="1:26" ht="12.75" customHeight="1">
      <c r="A378" s="324"/>
      <c r="B378" s="322"/>
      <c r="C378" s="322"/>
      <c r="D378" s="322"/>
      <c r="E378" s="322"/>
      <c r="F378" s="323"/>
      <c r="G378" s="323"/>
      <c r="H378" s="323"/>
      <c r="I378" s="323"/>
      <c r="J378" s="323"/>
      <c r="K378" s="324"/>
      <c r="L378" s="324"/>
      <c r="M378" s="324"/>
      <c r="N378" s="324"/>
      <c r="O378" s="324"/>
      <c r="P378" s="324"/>
      <c r="Q378" s="324"/>
      <c r="R378" s="324"/>
      <c r="S378" s="324"/>
      <c r="T378" s="324"/>
      <c r="U378" s="324"/>
      <c r="V378" s="324"/>
      <c r="W378" s="324"/>
      <c r="X378" s="324"/>
      <c r="Y378" s="324"/>
      <c r="Z378" s="324"/>
    </row>
    <row r="379" spans="1:26" ht="12.75" customHeight="1">
      <c r="A379" s="324"/>
      <c r="B379" s="322"/>
      <c r="C379" s="322"/>
      <c r="D379" s="322"/>
      <c r="E379" s="322"/>
      <c r="F379" s="323"/>
      <c r="G379" s="323"/>
      <c r="H379" s="323"/>
      <c r="I379" s="323"/>
      <c r="J379" s="323"/>
      <c r="K379" s="324"/>
      <c r="L379" s="324"/>
      <c r="M379" s="324"/>
      <c r="N379" s="324"/>
      <c r="O379" s="324"/>
      <c r="P379" s="324"/>
      <c r="Q379" s="324"/>
      <c r="R379" s="324"/>
      <c r="S379" s="324"/>
      <c r="T379" s="324"/>
      <c r="U379" s="324"/>
      <c r="V379" s="324"/>
      <c r="W379" s="324"/>
      <c r="X379" s="324"/>
      <c r="Y379" s="324"/>
      <c r="Z379" s="324"/>
    </row>
    <row r="380" spans="1:26" ht="12.75" customHeight="1">
      <c r="A380" s="324"/>
      <c r="B380" s="322"/>
      <c r="C380" s="322"/>
      <c r="D380" s="322"/>
      <c r="E380" s="322"/>
      <c r="F380" s="323"/>
      <c r="G380" s="323"/>
      <c r="H380" s="323"/>
      <c r="I380" s="323"/>
      <c r="J380" s="323"/>
      <c r="K380" s="324"/>
      <c r="L380" s="324"/>
      <c r="M380" s="324"/>
      <c r="N380" s="324"/>
      <c r="O380" s="324"/>
      <c r="P380" s="324"/>
      <c r="Q380" s="324"/>
      <c r="R380" s="324"/>
      <c r="S380" s="324"/>
      <c r="T380" s="324"/>
      <c r="U380" s="324"/>
      <c r="V380" s="324"/>
      <c r="W380" s="324"/>
      <c r="X380" s="324"/>
      <c r="Y380" s="324"/>
      <c r="Z380" s="324"/>
    </row>
    <row r="381" spans="1:26" ht="12.75" customHeight="1">
      <c r="A381" s="324"/>
      <c r="B381" s="322"/>
      <c r="C381" s="322"/>
      <c r="D381" s="322"/>
      <c r="E381" s="322"/>
      <c r="F381" s="323"/>
      <c r="G381" s="323"/>
      <c r="H381" s="323"/>
      <c r="I381" s="323"/>
      <c r="J381" s="323"/>
      <c r="K381" s="324"/>
      <c r="L381" s="324"/>
      <c r="M381" s="324"/>
      <c r="N381" s="324"/>
      <c r="O381" s="324"/>
      <c r="P381" s="324"/>
      <c r="Q381" s="324"/>
      <c r="R381" s="324"/>
      <c r="S381" s="324"/>
      <c r="T381" s="324"/>
      <c r="U381" s="324"/>
      <c r="V381" s="324"/>
      <c r="W381" s="324"/>
      <c r="X381" s="324"/>
      <c r="Y381" s="324"/>
      <c r="Z381" s="324"/>
    </row>
    <row r="382" spans="1:26" ht="12.75" customHeight="1">
      <c r="A382" s="324"/>
      <c r="B382" s="322"/>
      <c r="C382" s="322"/>
      <c r="D382" s="322"/>
      <c r="E382" s="322"/>
      <c r="F382" s="323"/>
      <c r="G382" s="323"/>
      <c r="H382" s="323"/>
      <c r="I382" s="323"/>
      <c r="J382" s="323"/>
      <c r="K382" s="324"/>
      <c r="L382" s="324"/>
      <c r="M382" s="324"/>
      <c r="N382" s="324"/>
      <c r="O382" s="324"/>
      <c r="P382" s="324"/>
      <c r="Q382" s="324"/>
      <c r="R382" s="324"/>
      <c r="S382" s="324"/>
      <c r="T382" s="324"/>
      <c r="U382" s="324"/>
      <c r="V382" s="324"/>
      <c r="W382" s="324"/>
      <c r="X382" s="324"/>
      <c r="Y382" s="324"/>
      <c r="Z382" s="324"/>
    </row>
    <row r="383" spans="1:26" ht="12.75" customHeight="1">
      <c r="A383" s="324"/>
      <c r="B383" s="322"/>
      <c r="C383" s="322"/>
      <c r="D383" s="322"/>
      <c r="E383" s="322"/>
      <c r="F383" s="323"/>
      <c r="G383" s="323"/>
      <c r="H383" s="323"/>
      <c r="I383" s="323"/>
      <c r="J383" s="323"/>
      <c r="K383" s="324"/>
      <c r="L383" s="324"/>
      <c r="M383" s="324"/>
      <c r="N383" s="324"/>
      <c r="O383" s="324"/>
      <c r="P383" s="324"/>
      <c r="Q383" s="324"/>
      <c r="R383" s="324"/>
      <c r="S383" s="324"/>
      <c r="T383" s="324"/>
      <c r="U383" s="324"/>
      <c r="V383" s="324"/>
      <c r="W383" s="324"/>
      <c r="X383" s="324"/>
      <c r="Y383" s="324"/>
      <c r="Z383" s="324"/>
    </row>
    <row r="384" spans="1:26" ht="12.75" customHeight="1">
      <c r="A384" s="324"/>
      <c r="B384" s="322"/>
      <c r="C384" s="322"/>
      <c r="D384" s="322"/>
      <c r="E384" s="322"/>
      <c r="F384" s="323"/>
      <c r="G384" s="323"/>
      <c r="H384" s="323"/>
      <c r="I384" s="323"/>
      <c r="J384" s="323"/>
      <c r="K384" s="324"/>
      <c r="L384" s="324"/>
      <c r="M384" s="324"/>
      <c r="N384" s="324"/>
      <c r="O384" s="324"/>
      <c r="P384" s="324"/>
      <c r="Q384" s="324"/>
      <c r="R384" s="324"/>
      <c r="S384" s="324"/>
      <c r="T384" s="324"/>
      <c r="U384" s="324"/>
      <c r="V384" s="324"/>
      <c r="W384" s="324"/>
      <c r="X384" s="324"/>
      <c r="Y384" s="324"/>
      <c r="Z384" s="324"/>
    </row>
    <row r="385" spans="1:26" ht="12.75" customHeight="1">
      <c r="A385" s="324"/>
      <c r="B385" s="322"/>
      <c r="C385" s="322"/>
      <c r="D385" s="322"/>
      <c r="E385" s="322"/>
      <c r="F385" s="323"/>
      <c r="G385" s="323"/>
      <c r="H385" s="323"/>
      <c r="I385" s="323"/>
      <c r="J385" s="323"/>
      <c r="K385" s="324"/>
      <c r="L385" s="324"/>
      <c r="M385" s="324"/>
      <c r="N385" s="324"/>
      <c r="O385" s="324"/>
      <c r="P385" s="324"/>
      <c r="Q385" s="324"/>
      <c r="R385" s="324"/>
      <c r="S385" s="324"/>
      <c r="T385" s="324"/>
      <c r="U385" s="324"/>
      <c r="V385" s="324"/>
      <c r="W385" s="324"/>
      <c r="X385" s="324"/>
      <c r="Y385" s="324"/>
      <c r="Z385" s="324"/>
    </row>
    <row r="386" spans="1:26" ht="12.75" customHeight="1">
      <c r="A386" s="324"/>
      <c r="B386" s="322"/>
      <c r="C386" s="322"/>
      <c r="D386" s="322"/>
      <c r="E386" s="322"/>
      <c r="F386" s="323"/>
      <c r="G386" s="323"/>
      <c r="H386" s="323"/>
      <c r="I386" s="323"/>
      <c r="J386" s="323"/>
      <c r="K386" s="324"/>
      <c r="L386" s="324"/>
      <c r="M386" s="324"/>
      <c r="N386" s="324"/>
      <c r="O386" s="324"/>
      <c r="P386" s="324"/>
      <c r="Q386" s="324"/>
      <c r="R386" s="324"/>
      <c r="S386" s="324"/>
      <c r="T386" s="324"/>
      <c r="U386" s="324"/>
      <c r="V386" s="324"/>
      <c r="W386" s="324"/>
      <c r="X386" s="324"/>
      <c r="Y386" s="324"/>
      <c r="Z386" s="324"/>
    </row>
    <row r="387" spans="1:26" ht="12.75" customHeight="1">
      <c r="A387" s="324"/>
      <c r="B387" s="322"/>
      <c r="C387" s="322"/>
      <c r="D387" s="322"/>
      <c r="E387" s="322"/>
      <c r="F387" s="323"/>
      <c r="G387" s="323"/>
      <c r="H387" s="323"/>
      <c r="I387" s="323"/>
      <c r="J387" s="323"/>
      <c r="K387" s="324"/>
      <c r="L387" s="324"/>
      <c r="M387" s="324"/>
      <c r="N387" s="324"/>
      <c r="O387" s="324"/>
      <c r="P387" s="324"/>
      <c r="Q387" s="324"/>
      <c r="R387" s="324"/>
      <c r="S387" s="324"/>
      <c r="T387" s="324"/>
      <c r="U387" s="324"/>
      <c r="V387" s="324"/>
      <c r="W387" s="324"/>
      <c r="X387" s="324"/>
      <c r="Y387" s="324"/>
      <c r="Z387" s="324"/>
    </row>
    <row r="388" spans="1:26" ht="12.75" customHeight="1">
      <c r="A388" s="324"/>
      <c r="B388" s="322"/>
      <c r="C388" s="322"/>
      <c r="D388" s="322"/>
      <c r="E388" s="322"/>
      <c r="F388" s="323"/>
      <c r="G388" s="323"/>
      <c r="H388" s="323"/>
      <c r="I388" s="323"/>
      <c r="J388" s="323"/>
      <c r="K388" s="324"/>
      <c r="L388" s="324"/>
      <c r="M388" s="324"/>
      <c r="N388" s="324"/>
      <c r="O388" s="324"/>
      <c r="P388" s="324"/>
      <c r="Q388" s="324"/>
      <c r="R388" s="324"/>
      <c r="S388" s="324"/>
      <c r="T388" s="324"/>
      <c r="U388" s="324"/>
      <c r="V388" s="324"/>
      <c r="W388" s="324"/>
      <c r="X388" s="324"/>
      <c r="Y388" s="324"/>
      <c r="Z388" s="324"/>
    </row>
    <row r="389" spans="1:26" ht="12.75" customHeight="1">
      <c r="A389" s="324"/>
      <c r="B389" s="322"/>
      <c r="C389" s="322"/>
      <c r="D389" s="322"/>
      <c r="E389" s="322"/>
      <c r="F389" s="323"/>
      <c r="G389" s="323"/>
      <c r="H389" s="323"/>
      <c r="I389" s="323"/>
      <c r="J389" s="323"/>
      <c r="K389" s="324"/>
      <c r="L389" s="324"/>
      <c r="M389" s="324"/>
      <c r="N389" s="324"/>
      <c r="O389" s="324"/>
      <c r="P389" s="324"/>
      <c r="Q389" s="324"/>
      <c r="R389" s="324"/>
      <c r="S389" s="324"/>
      <c r="T389" s="324"/>
      <c r="U389" s="324"/>
      <c r="V389" s="324"/>
      <c r="W389" s="324"/>
      <c r="X389" s="324"/>
      <c r="Y389" s="324"/>
      <c r="Z389" s="324"/>
    </row>
    <row r="390" spans="1:26" ht="12.75" customHeight="1">
      <c r="A390" s="324"/>
      <c r="B390" s="322"/>
      <c r="C390" s="322"/>
      <c r="D390" s="322"/>
      <c r="E390" s="322"/>
      <c r="F390" s="323"/>
      <c r="G390" s="323"/>
      <c r="H390" s="323"/>
      <c r="I390" s="323"/>
      <c r="J390" s="323"/>
      <c r="K390" s="324"/>
      <c r="L390" s="324"/>
      <c r="M390" s="324"/>
      <c r="N390" s="324"/>
      <c r="O390" s="324"/>
      <c r="P390" s="324"/>
      <c r="Q390" s="324"/>
      <c r="R390" s="324"/>
      <c r="S390" s="324"/>
      <c r="T390" s="324"/>
      <c r="U390" s="324"/>
      <c r="V390" s="324"/>
      <c r="W390" s="324"/>
      <c r="X390" s="324"/>
      <c r="Y390" s="324"/>
      <c r="Z390" s="324"/>
    </row>
    <row r="391" spans="1:26" ht="12.75" customHeight="1">
      <c r="A391" s="324"/>
      <c r="B391" s="322"/>
      <c r="C391" s="322"/>
      <c r="D391" s="322"/>
      <c r="E391" s="322"/>
      <c r="F391" s="323"/>
      <c r="G391" s="323"/>
      <c r="H391" s="323"/>
      <c r="I391" s="323"/>
      <c r="J391" s="323"/>
      <c r="K391" s="324"/>
      <c r="L391" s="324"/>
      <c r="M391" s="324"/>
      <c r="N391" s="324"/>
      <c r="O391" s="324"/>
      <c r="P391" s="324"/>
      <c r="Q391" s="324"/>
      <c r="R391" s="324"/>
      <c r="S391" s="324"/>
      <c r="T391" s="324"/>
      <c r="U391" s="324"/>
      <c r="V391" s="324"/>
      <c r="W391" s="324"/>
      <c r="X391" s="324"/>
      <c r="Y391" s="324"/>
      <c r="Z391" s="324"/>
    </row>
    <row r="392" spans="1:26" ht="12.75" customHeight="1">
      <c r="A392" s="324"/>
      <c r="B392" s="322"/>
      <c r="C392" s="322"/>
      <c r="D392" s="322"/>
      <c r="E392" s="322"/>
      <c r="F392" s="323"/>
      <c r="G392" s="323"/>
      <c r="H392" s="323"/>
      <c r="I392" s="323"/>
      <c r="J392" s="323"/>
      <c r="K392" s="324"/>
      <c r="L392" s="324"/>
      <c r="M392" s="324"/>
      <c r="N392" s="324"/>
      <c r="O392" s="324"/>
      <c r="P392" s="324"/>
      <c r="Q392" s="324"/>
      <c r="R392" s="324"/>
      <c r="S392" s="324"/>
      <c r="T392" s="324"/>
      <c r="U392" s="324"/>
      <c r="V392" s="324"/>
      <c r="W392" s="324"/>
      <c r="X392" s="324"/>
      <c r="Y392" s="324"/>
      <c r="Z392" s="324"/>
    </row>
    <row r="393" spans="1:26" ht="12.75" customHeight="1">
      <c r="A393" s="324"/>
      <c r="B393" s="322"/>
      <c r="C393" s="322"/>
      <c r="D393" s="322"/>
      <c r="E393" s="322"/>
      <c r="F393" s="323"/>
      <c r="G393" s="323"/>
      <c r="H393" s="323"/>
      <c r="I393" s="323"/>
      <c r="J393" s="323"/>
      <c r="K393" s="324"/>
      <c r="L393" s="324"/>
      <c r="M393" s="324"/>
      <c r="N393" s="324"/>
      <c r="O393" s="324"/>
      <c r="P393" s="324"/>
      <c r="Q393" s="324"/>
      <c r="R393" s="324"/>
      <c r="S393" s="324"/>
      <c r="T393" s="324"/>
      <c r="U393" s="324"/>
      <c r="V393" s="324"/>
      <c r="W393" s="324"/>
      <c r="X393" s="324"/>
      <c r="Y393" s="324"/>
      <c r="Z393" s="324"/>
    </row>
    <row r="394" spans="1:26" ht="12.75" customHeight="1">
      <c r="A394" s="324"/>
      <c r="B394" s="322"/>
      <c r="C394" s="322"/>
      <c r="D394" s="322"/>
      <c r="E394" s="322"/>
      <c r="F394" s="323"/>
      <c r="G394" s="323"/>
      <c r="H394" s="323"/>
      <c r="I394" s="323"/>
      <c r="J394" s="323"/>
      <c r="K394" s="324"/>
      <c r="L394" s="324"/>
      <c r="M394" s="324"/>
      <c r="N394" s="324"/>
      <c r="O394" s="324"/>
      <c r="P394" s="324"/>
      <c r="Q394" s="324"/>
      <c r="R394" s="324"/>
      <c r="S394" s="324"/>
      <c r="T394" s="324"/>
      <c r="U394" s="324"/>
      <c r="V394" s="324"/>
      <c r="W394" s="324"/>
      <c r="X394" s="324"/>
      <c r="Y394" s="324"/>
      <c r="Z394" s="324"/>
    </row>
    <row r="395" spans="1:26" ht="12.75" customHeight="1">
      <c r="A395" s="324"/>
      <c r="B395" s="322"/>
      <c r="C395" s="322"/>
      <c r="D395" s="322"/>
      <c r="E395" s="322"/>
      <c r="F395" s="323"/>
      <c r="G395" s="323"/>
      <c r="H395" s="323"/>
      <c r="I395" s="323"/>
      <c r="J395" s="323"/>
      <c r="K395" s="324"/>
      <c r="L395" s="324"/>
      <c r="M395" s="324"/>
      <c r="N395" s="324"/>
      <c r="O395" s="324"/>
      <c r="P395" s="324"/>
      <c r="Q395" s="324"/>
      <c r="R395" s="324"/>
      <c r="S395" s="324"/>
      <c r="T395" s="324"/>
      <c r="U395" s="324"/>
      <c r="V395" s="324"/>
      <c r="W395" s="324"/>
      <c r="X395" s="324"/>
      <c r="Y395" s="324"/>
      <c r="Z395" s="324"/>
    </row>
    <row r="396" spans="1:26" ht="12.75" customHeight="1">
      <c r="A396" s="324"/>
      <c r="B396" s="322"/>
      <c r="C396" s="322"/>
      <c r="D396" s="322"/>
      <c r="E396" s="322"/>
      <c r="F396" s="323"/>
      <c r="G396" s="323"/>
      <c r="H396" s="323"/>
      <c r="I396" s="323"/>
      <c r="J396" s="323"/>
      <c r="K396" s="324"/>
      <c r="L396" s="324"/>
      <c r="M396" s="324"/>
      <c r="N396" s="324"/>
      <c r="O396" s="324"/>
      <c r="P396" s="324"/>
      <c r="Q396" s="324"/>
      <c r="R396" s="324"/>
      <c r="S396" s="324"/>
      <c r="T396" s="324"/>
      <c r="U396" s="324"/>
      <c r="V396" s="324"/>
      <c r="W396" s="324"/>
      <c r="X396" s="324"/>
      <c r="Y396" s="324"/>
      <c r="Z396" s="324"/>
    </row>
    <row r="397" spans="1:26" ht="12.75" customHeight="1">
      <c r="A397" s="324"/>
      <c r="B397" s="322"/>
      <c r="C397" s="322"/>
      <c r="D397" s="322"/>
      <c r="E397" s="322"/>
      <c r="F397" s="323"/>
      <c r="G397" s="323"/>
      <c r="H397" s="323"/>
      <c r="I397" s="323"/>
      <c r="J397" s="323"/>
      <c r="K397" s="324"/>
      <c r="L397" s="324"/>
      <c r="M397" s="324"/>
      <c r="N397" s="324"/>
      <c r="O397" s="324"/>
      <c r="P397" s="324"/>
      <c r="Q397" s="324"/>
      <c r="R397" s="324"/>
      <c r="S397" s="324"/>
      <c r="T397" s="324"/>
      <c r="U397" s="324"/>
      <c r="V397" s="324"/>
      <c r="W397" s="324"/>
      <c r="X397" s="324"/>
      <c r="Y397" s="324"/>
      <c r="Z397" s="324"/>
    </row>
    <row r="398" spans="1:26" ht="12.75" customHeight="1">
      <c r="A398" s="324"/>
      <c r="B398" s="322"/>
      <c r="C398" s="322"/>
      <c r="D398" s="322"/>
      <c r="E398" s="322"/>
      <c r="F398" s="323"/>
      <c r="G398" s="323"/>
      <c r="H398" s="323"/>
      <c r="I398" s="323"/>
      <c r="J398" s="323"/>
      <c r="K398" s="324"/>
      <c r="L398" s="324"/>
      <c r="M398" s="324"/>
      <c r="N398" s="324"/>
      <c r="O398" s="324"/>
      <c r="P398" s="324"/>
      <c r="Q398" s="324"/>
      <c r="R398" s="324"/>
      <c r="S398" s="324"/>
      <c r="T398" s="324"/>
      <c r="U398" s="324"/>
      <c r="V398" s="324"/>
      <c r="W398" s="324"/>
      <c r="X398" s="324"/>
      <c r="Y398" s="324"/>
      <c r="Z398" s="324"/>
    </row>
    <row r="399" spans="1:26" ht="12.75" customHeight="1">
      <c r="A399" s="324"/>
      <c r="B399" s="322"/>
      <c r="C399" s="322"/>
      <c r="D399" s="322"/>
      <c r="E399" s="322"/>
      <c r="F399" s="323"/>
      <c r="G399" s="323"/>
      <c r="H399" s="323"/>
      <c r="I399" s="323"/>
      <c r="J399" s="323"/>
      <c r="K399" s="324"/>
      <c r="L399" s="324"/>
      <c r="M399" s="324"/>
      <c r="N399" s="324"/>
      <c r="O399" s="324"/>
      <c r="P399" s="324"/>
      <c r="Q399" s="324"/>
      <c r="R399" s="324"/>
      <c r="S399" s="324"/>
      <c r="T399" s="324"/>
      <c r="U399" s="324"/>
      <c r="V399" s="324"/>
      <c r="W399" s="324"/>
      <c r="X399" s="324"/>
      <c r="Y399" s="324"/>
      <c r="Z399" s="324"/>
    </row>
    <row r="400" spans="1:26" ht="12.75" customHeight="1">
      <c r="A400" s="324"/>
      <c r="B400" s="322"/>
      <c r="C400" s="322"/>
      <c r="D400" s="322"/>
      <c r="E400" s="322"/>
      <c r="F400" s="323"/>
      <c r="G400" s="323"/>
      <c r="H400" s="323"/>
      <c r="I400" s="323"/>
      <c r="J400" s="323"/>
      <c r="K400" s="324"/>
      <c r="L400" s="324"/>
      <c r="M400" s="324"/>
      <c r="N400" s="324"/>
      <c r="O400" s="324"/>
      <c r="P400" s="324"/>
      <c r="Q400" s="324"/>
      <c r="R400" s="324"/>
      <c r="S400" s="324"/>
      <c r="T400" s="324"/>
      <c r="U400" s="324"/>
      <c r="V400" s="324"/>
      <c r="W400" s="324"/>
      <c r="X400" s="324"/>
      <c r="Y400" s="324"/>
      <c r="Z400" s="324"/>
    </row>
    <row r="401" spans="1:26" ht="12.75" customHeight="1">
      <c r="A401" s="324"/>
      <c r="B401" s="322"/>
      <c r="C401" s="322"/>
      <c r="D401" s="322"/>
      <c r="E401" s="322"/>
      <c r="F401" s="323"/>
      <c r="G401" s="323"/>
      <c r="H401" s="323"/>
      <c r="I401" s="323"/>
      <c r="J401" s="323"/>
      <c r="K401" s="324"/>
      <c r="L401" s="324"/>
      <c r="M401" s="324"/>
      <c r="N401" s="324"/>
      <c r="O401" s="324"/>
      <c r="P401" s="324"/>
      <c r="Q401" s="324"/>
      <c r="R401" s="324"/>
      <c r="S401" s="324"/>
      <c r="T401" s="324"/>
      <c r="U401" s="324"/>
      <c r="V401" s="324"/>
      <c r="W401" s="324"/>
      <c r="X401" s="324"/>
      <c r="Y401" s="324"/>
      <c r="Z401" s="324"/>
    </row>
    <row r="402" spans="1:26" ht="12.75" customHeight="1">
      <c r="A402" s="324"/>
      <c r="B402" s="322"/>
      <c r="C402" s="322"/>
      <c r="D402" s="322"/>
      <c r="E402" s="322"/>
      <c r="F402" s="323"/>
      <c r="G402" s="323"/>
      <c r="H402" s="323"/>
      <c r="I402" s="323"/>
      <c r="J402" s="323"/>
      <c r="K402" s="324"/>
      <c r="L402" s="324"/>
      <c r="M402" s="324"/>
      <c r="N402" s="324"/>
      <c r="O402" s="324"/>
      <c r="P402" s="324"/>
      <c r="Q402" s="324"/>
      <c r="R402" s="324"/>
      <c r="S402" s="324"/>
      <c r="T402" s="324"/>
      <c r="U402" s="324"/>
      <c r="V402" s="324"/>
      <c r="W402" s="324"/>
      <c r="X402" s="324"/>
      <c r="Y402" s="324"/>
      <c r="Z402" s="324"/>
    </row>
    <row r="403" spans="1:26" ht="12.75" customHeight="1">
      <c r="A403" s="324"/>
      <c r="B403" s="322"/>
      <c r="C403" s="322"/>
      <c r="D403" s="322"/>
      <c r="E403" s="322"/>
      <c r="F403" s="323"/>
      <c r="G403" s="323"/>
      <c r="H403" s="323"/>
      <c r="I403" s="323"/>
      <c r="J403" s="323"/>
      <c r="K403" s="324"/>
      <c r="L403" s="324"/>
      <c r="M403" s="324"/>
      <c r="N403" s="324"/>
      <c r="O403" s="324"/>
      <c r="P403" s="324"/>
      <c r="Q403" s="324"/>
      <c r="R403" s="324"/>
      <c r="S403" s="324"/>
      <c r="T403" s="324"/>
      <c r="U403" s="324"/>
      <c r="V403" s="324"/>
      <c r="W403" s="324"/>
      <c r="X403" s="324"/>
      <c r="Y403" s="324"/>
      <c r="Z403" s="324"/>
    </row>
    <row r="404" spans="1:26" ht="12.75" customHeight="1">
      <c r="A404" s="324"/>
      <c r="B404" s="322"/>
      <c r="C404" s="322"/>
      <c r="D404" s="322"/>
      <c r="E404" s="322"/>
      <c r="F404" s="323"/>
      <c r="G404" s="323"/>
      <c r="H404" s="323"/>
      <c r="I404" s="323"/>
      <c r="J404" s="323"/>
      <c r="K404" s="324"/>
      <c r="L404" s="324"/>
      <c r="M404" s="324"/>
      <c r="N404" s="324"/>
      <c r="O404" s="324"/>
      <c r="P404" s="324"/>
      <c r="Q404" s="324"/>
      <c r="R404" s="324"/>
      <c r="S404" s="324"/>
      <c r="T404" s="324"/>
      <c r="U404" s="324"/>
      <c r="V404" s="324"/>
      <c r="W404" s="324"/>
      <c r="X404" s="324"/>
      <c r="Y404" s="324"/>
      <c r="Z404" s="324"/>
    </row>
    <row r="405" spans="1:26" ht="12.75" customHeight="1">
      <c r="A405" s="324"/>
      <c r="B405" s="322"/>
      <c r="C405" s="322"/>
      <c r="D405" s="322"/>
      <c r="E405" s="322"/>
      <c r="F405" s="323"/>
      <c r="G405" s="323"/>
      <c r="H405" s="323"/>
      <c r="I405" s="323"/>
      <c r="J405" s="323"/>
      <c r="K405" s="324"/>
      <c r="L405" s="324"/>
      <c r="M405" s="324"/>
      <c r="N405" s="324"/>
      <c r="O405" s="324"/>
      <c r="P405" s="324"/>
      <c r="Q405" s="324"/>
      <c r="R405" s="324"/>
      <c r="S405" s="324"/>
      <c r="T405" s="324"/>
      <c r="U405" s="324"/>
      <c r="V405" s="324"/>
      <c r="W405" s="324"/>
      <c r="X405" s="324"/>
      <c r="Y405" s="324"/>
      <c r="Z405" s="324"/>
    </row>
    <row r="406" spans="1:26" ht="12.75" customHeight="1">
      <c r="A406" s="324"/>
      <c r="B406" s="322"/>
      <c r="C406" s="322"/>
      <c r="D406" s="322"/>
      <c r="E406" s="322"/>
      <c r="F406" s="323"/>
      <c r="G406" s="323"/>
      <c r="H406" s="323"/>
      <c r="I406" s="323"/>
      <c r="J406" s="323"/>
      <c r="K406" s="324"/>
      <c r="L406" s="324"/>
      <c r="M406" s="324"/>
      <c r="N406" s="324"/>
      <c r="O406" s="324"/>
      <c r="P406" s="324"/>
      <c r="Q406" s="324"/>
      <c r="R406" s="324"/>
      <c r="S406" s="324"/>
      <c r="T406" s="324"/>
      <c r="U406" s="324"/>
      <c r="V406" s="324"/>
      <c r="W406" s="324"/>
      <c r="X406" s="324"/>
      <c r="Y406" s="324"/>
      <c r="Z406" s="324"/>
    </row>
    <row r="407" spans="1:26" ht="12.75" customHeight="1">
      <c r="A407" s="324"/>
      <c r="B407" s="322"/>
      <c r="C407" s="322"/>
      <c r="D407" s="322"/>
      <c r="E407" s="322"/>
      <c r="F407" s="323"/>
      <c r="G407" s="323"/>
      <c r="H407" s="323"/>
      <c r="I407" s="323"/>
      <c r="J407" s="323"/>
      <c r="K407" s="324"/>
      <c r="L407" s="324"/>
      <c r="M407" s="324"/>
      <c r="N407" s="324"/>
      <c r="O407" s="324"/>
      <c r="P407" s="324"/>
      <c r="Q407" s="324"/>
      <c r="R407" s="324"/>
      <c r="S407" s="324"/>
      <c r="T407" s="324"/>
      <c r="U407" s="324"/>
      <c r="V407" s="324"/>
      <c r="W407" s="324"/>
      <c r="X407" s="324"/>
      <c r="Y407" s="324"/>
      <c r="Z407" s="324"/>
    </row>
    <row r="408" spans="1:26" ht="12.75" customHeight="1">
      <c r="A408" s="324"/>
      <c r="B408" s="322"/>
      <c r="C408" s="322"/>
      <c r="D408" s="322"/>
      <c r="E408" s="322"/>
      <c r="F408" s="323"/>
      <c r="G408" s="323"/>
      <c r="H408" s="323"/>
      <c r="I408" s="323"/>
      <c r="J408" s="323"/>
      <c r="K408" s="324"/>
      <c r="L408" s="324"/>
      <c r="M408" s="324"/>
      <c r="N408" s="324"/>
      <c r="O408" s="324"/>
      <c r="P408" s="324"/>
      <c r="Q408" s="324"/>
      <c r="R408" s="324"/>
      <c r="S408" s="324"/>
      <c r="T408" s="324"/>
      <c r="U408" s="324"/>
      <c r="V408" s="324"/>
      <c r="W408" s="324"/>
      <c r="X408" s="324"/>
      <c r="Y408" s="324"/>
      <c r="Z408" s="324"/>
    </row>
    <row r="409" spans="1:26" ht="12.75" customHeight="1">
      <c r="A409" s="324"/>
      <c r="B409" s="322"/>
      <c r="C409" s="322"/>
      <c r="D409" s="322"/>
      <c r="E409" s="322"/>
      <c r="F409" s="323"/>
      <c r="G409" s="323"/>
      <c r="H409" s="323"/>
      <c r="I409" s="323"/>
      <c r="J409" s="323"/>
      <c r="K409" s="324"/>
      <c r="L409" s="324"/>
      <c r="M409" s="324"/>
      <c r="N409" s="324"/>
      <c r="O409" s="324"/>
      <c r="P409" s="324"/>
      <c r="Q409" s="324"/>
      <c r="R409" s="324"/>
      <c r="S409" s="324"/>
      <c r="T409" s="324"/>
      <c r="U409" s="324"/>
      <c r="V409" s="324"/>
      <c r="W409" s="324"/>
      <c r="X409" s="324"/>
      <c r="Y409" s="324"/>
      <c r="Z409" s="324"/>
    </row>
    <row r="410" spans="1:26" ht="12.75" customHeight="1">
      <c r="A410" s="324"/>
      <c r="B410" s="322"/>
      <c r="C410" s="322"/>
      <c r="D410" s="322"/>
      <c r="E410" s="322"/>
      <c r="F410" s="323"/>
      <c r="G410" s="323"/>
      <c r="H410" s="323"/>
      <c r="I410" s="323"/>
      <c r="J410" s="323"/>
      <c r="K410" s="324"/>
      <c r="L410" s="324"/>
      <c r="M410" s="324"/>
      <c r="N410" s="324"/>
      <c r="O410" s="324"/>
      <c r="P410" s="324"/>
      <c r="Q410" s="324"/>
      <c r="R410" s="324"/>
      <c r="S410" s="324"/>
      <c r="T410" s="324"/>
      <c r="U410" s="324"/>
      <c r="V410" s="324"/>
      <c r="W410" s="324"/>
      <c r="X410" s="324"/>
      <c r="Y410" s="324"/>
      <c r="Z410" s="324"/>
    </row>
    <row r="411" spans="1:26" ht="12.75" customHeight="1">
      <c r="A411" s="324"/>
      <c r="B411" s="322"/>
      <c r="C411" s="322"/>
      <c r="D411" s="322"/>
      <c r="E411" s="322"/>
      <c r="F411" s="323"/>
      <c r="G411" s="323"/>
      <c r="H411" s="323"/>
      <c r="I411" s="323"/>
      <c r="J411" s="323"/>
      <c r="K411" s="324"/>
      <c r="L411" s="324"/>
      <c r="M411" s="324"/>
      <c r="N411" s="324"/>
      <c r="O411" s="324"/>
      <c r="P411" s="324"/>
      <c r="Q411" s="324"/>
      <c r="R411" s="324"/>
      <c r="S411" s="324"/>
      <c r="T411" s="324"/>
      <c r="U411" s="324"/>
      <c r="V411" s="324"/>
      <c r="W411" s="324"/>
      <c r="X411" s="324"/>
      <c r="Y411" s="324"/>
      <c r="Z411" s="324"/>
    </row>
    <row r="412" spans="1:26" ht="12.75" customHeight="1">
      <c r="A412" s="324"/>
      <c r="B412" s="322"/>
      <c r="C412" s="322"/>
      <c r="D412" s="322"/>
      <c r="E412" s="322"/>
      <c r="F412" s="323"/>
      <c r="G412" s="323"/>
      <c r="H412" s="323"/>
      <c r="I412" s="323"/>
      <c r="J412" s="323"/>
      <c r="K412" s="324"/>
      <c r="L412" s="324"/>
      <c r="M412" s="324"/>
      <c r="N412" s="324"/>
      <c r="O412" s="324"/>
      <c r="P412" s="324"/>
      <c r="Q412" s="324"/>
      <c r="R412" s="324"/>
      <c r="S412" s="324"/>
      <c r="T412" s="324"/>
      <c r="U412" s="324"/>
      <c r="V412" s="324"/>
      <c r="W412" s="324"/>
      <c r="X412" s="324"/>
      <c r="Y412" s="324"/>
      <c r="Z412" s="324"/>
    </row>
    <row r="413" spans="1:26" ht="12.75" customHeight="1">
      <c r="A413" s="324"/>
      <c r="B413" s="322"/>
      <c r="C413" s="322"/>
      <c r="D413" s="322"/>
      <c r="E413" s="322"/>
      <c r="F413" s="323"/>
      <c r="G413" s="323"/>
      <c r="H413" s="323"/>
      <c r="I413" s="323"/>
      <c r="J413" s="323"/>
      <c r="K413" s="324"/>
      <c r="L413" s="324"/>
      <c r="M413" s="324"/>
      <c r="N413" s="324"/>
      <c r="O413" s="324"/>
      <c r="P413" s="324"/>
      <c r="Q413" s="324"/>
      <c r="R413" s="324"/>
      <c r="S413" s="324"/>
      <c r="T413" s="324"/>
      <c r="U413" s="324"/>
      <c r="V413" s="324"/>
      <c r="W413" s="324"/>
      <c r="X413" s="324"/>
      <c r="Y413" s="324"/>
      <c r="Z413" s="324"/>
    </row>
    <row r="414" spans="1:26" ht="12.75" customHeight="1">
      <c r="A414" s="324"/>
      <c r="B414" s="322"/>
      <c r="C414" s="322"/>
      <c r="D414" s="322"/>
      <c r="E414" s="322"/>
      <c r="F414" s="323"/>
      <c r="G414" s="323"/>
      <c r="H414" s="323"/>
      <c r="I414" s="323"/>
      <c r="J414" s="323"/>
      <c r="K414" s="324"/>
      <c r="L414" s="324"/>
      <c r="M414" s="324"/>
      <c r="N414" s="324"/>
      <c r="O414" s="324"/>
      <c r="P414" s="324"/>
      <c r="Q414" s="324"/>
      <c r="R414" s="324"/>
      <c r="S414" s="324"/>
      <c r="T414" s="324"/>
      <c r="U414" s="324"/>
      <c r="V414" s="324"/>
      <c r="W414" s="324"/>
      <c r="X414" s="324"/>
      <c r="Y414" s="324"/>
      <c r="Z414" s="324"/>
    </row>
    <row r="415" spans="1:26" ht="12.75" customHeight="1">
      <c r="A415" s="324"/>
      <c r="B415" s="322"/>
      <c r="C415" s="322"/>
      <c r="D415" s="322"/>
      <c r="E415" s="322"/>
      <c r="F415" s="323"/>
      <c r="G415" s="323"/>
      <c r="H415" s="323"/>
      <c r="I415" s="323"/>
      <c r="J415" s="323"/>
      <c r="K415" s="324"/>
      <c r="L415" s="324"/>
      <c r="M415" s="324"/>
      <c r="N415" s="324"/>
      <c r="O415" s="324"/>
      <c r="P415" s="324"/>
      <c r="Q415" s="324"/>
      <c r="R415" s="324"/>
      <c r="S415" s="324"/>
      <c r="T415" s="324"/>
      <c r="U415" s="324"/>
      <c r="V415" s="324"/>
      <c r="W415" s="324"/>
      <c r="X415" s="324"/>
      <c r="Y415" s="324"/>
      <c r="Z415" s="324"/>
    </row>
    <row r="416" spans="1:26" ht="12.75" customHeight="1">
      <c r="A416" s="324"/>
      <c r="B416" s="322"/>
      <c r="C416" s="322"/>
      <c r="D416" s="322"/>
      <c r="E416" s="322"/>
      <c r="F416" s="323"/>
      <c r="G416" s="323"/>
      <c r="H416" s="323"/>
      <c r="I416" s="323"/>
      <c r="J416" s="323"/>
      <c r="K416" s="324"/>
      <c r="L416" s="324"/>
      <c r="M416" s="324"/>
      <c r="N416" s="324"/>
      <c r="O416" s="324"/>
      <c r="P416" s="324"/>
      <c r="Q416" s="324"/>
      <c r="R416" s="324"/>
      <c r="S416" s="324"/>
      <c r="T416" s="324"/>
      <c r="U416" s="324"/>
      <c r="V416" s="324"/>
      <c r="W416" s="324"/>
      <c r="X416" s="324"/>
      <c r="Y416" s="324"/>
      <c r="Z416" s="324"/>
    </row>
    <row r="417" spans="1:26" ht="12.75" customHeight="1">
      <c r="A417" s="324"/>
      <c r="B417" s="322"/>
      <c r="C417" s="322"/>
      <c r="D417" s="322"/>
      <c r="E417" s="322"/>
      <c r="F417" s="323"/>
      <c r="G417" s="323"/>
      <c r="H417" s="323"/>
      <c r="I417" s="323"/>
      <c r="J417" s="323"/>
      <c r="K417" s="324"/>
      <c r="L417" s="324"/>
      <c r="M417" s="324"/>
      <c r="N417" s="324"/>
      <c r="O417" s="324"/>
      <c r="P417" s="324"/>
      <c r="Q417" s="324"/>
      <c r="R417" s="324"/>
      <c r="S417" s="324"/>
      <c r="T417" s="324"/>
      <c r="U417" s="324"/>
      <c r="V417" s="324"/>
      <c r="W417" s="324"/>
      <c r="X417" s="324"/>
      <c r="Y417" s="324"/>
      <c r="Z417" s="324"/>
    </row>
    <row r="418" spans="1:26" ht="12.75" customHeight="1">
      <c r="A418" s="324"/>
      <c r="B418" s="322"/>
      <c r="C418" s="322"/>
      <c r="D418" s="322"/>
      <c r="E418" s="322"/>
      <c r="F418" s="323"/>
      <c r="G418" s="323"/>
      <c r="H418" s="323"/>
      <c r="I418" s="323"/>
      <c r="J418" s="323"/>
      <c r="K418" s="324"/>
      <c r="L418" s="324"/>
      <c r="M418" s="324"/>
      <c r="N418" s="324"/>
      <c r="O418" s="324"/>
      <c r="P418" s="324"/>
      <c r="Q418" s="324"/>
      <c r="R418" s="324"/>
      <c r="S418" s="324"/>
      <c r="T418" s="324"/>
      <c r="U418" s="324"/>
      <c r="V418" s="324"/>
      <c r="W418" s="324"/>
      <c r="X418" s="324"/>
      <c r="Y418" s="324"/>
      <c r="Z418" s="324"/>
    </row>
    <row r="419" spans="1:26" ht="12.75" customHeight="1">
      <c r="A419" s="324"/>
      <c r="B419" s="322"/>
      <c r="C419" s="322"/>
      <c r="D419" s="322"/>
      <c r="E419" s="322"/>
      <c r="F419" s="323"/>
      <c r="G419" s="323"/>
      <c r="H419" s="323"/>
      <c r="I419" s="323"/>
      <c r="J419" s="323"/>
      <c r="K419" s="324"/>
      <c r="L419" s="324"/>
      <c r="M419" s="324"/>
      <c r="N419" s="324"/>
      <c r="O419" s="324"/>
      <c r="P419" s="324"/>
      <c r="Q419" s="324"/>
      <c r="R419" s="324"/>
      <c r="S419" s="324"/>
      <c r="T419" s="324"/>
      <c r="U419" s="324"/>
      <c r="V419" s="324"/>
      <c r="W419" s="324"/>
      <c r="X419" s="324"/>
      <c r="Y419" s="324"/>
      <c r="Z419" s="324"/>
    </row>
    <row r="420" spans="1:26" ht="12.75" customHeight="1">
      <c r="A420" s="324"/>
      <c r="B420" s="322"/>
      <c r="C420" s="322"/>
      <c r="D420" s="322"/>
      <c r="E420" s="322"/>
      <c r="F420" s="323"/>
      <c r="G420" s="323"/>
      <c r="H420" s="323"/>
      <c r="I420" s="323"/>
      <c r="J420" s="323"/>
      <c r="K420" s="324"/>
      <c r="L420" s="324"/>
      <c r="M420" s="324"/>
      <c r="N420" s="324"/>
      <c r="O420" s="324"/>
      <c r="P420" s="324"/>
      <c r="Q420" s="324"/>
      <c r="R420" s="324"/>
      <c r="S420" s="324"/>
      <c r="T420" s="324"/>
      <c r="U420" s="324"/>
      <c r="V420" s="324"/>
      <c r="W420" s="324"/>
      <c r="X420" s="324"/>
      <c r="Y420" s="324"/>
      <c r="Z420" s="324"/>
    </row>
    <row r="421" spans="1:26" ht="12.75" customHeight="1">
      <c r="A421" s="324"/>
      <c r="B421" s="322"/>
      <c r="C421" s="322"/>
      <c r="D421" s="322"/>
      <c r="E421" s="322"/>
      <c r="F421" s="323"/>
      <c r="G421" s="323"/>
      <c r="H421" s="323"/>
      <c r="I421" s="323"/>
      <c r="J421" s="323"/>
      <c r="K421" s="324"/>
      <c r="L421" s="324"/>
      <c r="M421" s="324"/>
      <c r="N421" s="324"/>
      <c r="O421" s="324"/>
      <c r="P421" s="324"/>
      <c r="Q421" s="324"/>
      <c r="R421" s="324"/>
      <c r="S421" s="324"/>
      <c r="T421" s="324"/>
      <c r="U421" s="324"/>
      <c r="V421" s="324"/>
      <c r="W421" s="324"/>
      <c r="X421" s="324"/>
      <c r="Y421" s="324"/>
      <c r="Z421" s="324"/>
    </row>
    <row r="422" spans="1:26" ht="12.75" customHeight="1">
      <c r="A422" s="324"/>
      <c r="B422" s="322"/>
      <c r="C422" s="322"/>
      <c r="D422" s="322"/>
      <c r="E422" s="322"/>
      <c r="F422" s="323"/>
      <c r="G422" s="323"/>
      <c r="H422" s="323"/>
      <c r="I422" s="323"/>
      <c r="J422" s="323"/>
      <c r="K422" s="324"/>
      <c r="L422" s="324"/>
      <c r="M422" s="324"/>
      <c r="N422" s="324"/>
      <c r="O422" s="324"/>
      <c r="P422" s="324"/>
      <c r="Q422" s="324"/>
      <c r="R422" s="324"/>
      <c r="S422" s="324"/>
      <c r="T422" s="324"/>
      <c r="U422" s="324"/>
      <c r="V422" s="324"/>
      <c r="W422" s="324"/>
      <c r="X422" s="324"/>
      <c r="Y422" s="324"/>
      <c r="Z422" s="324"/>
    </row>
    <row r="423" spans="1:26" ht="12.75" customHeight="1">
      <c r="A423" s="324"/>
      <c r="B423" s="322"/>
      <c r="C423" s="322"/>
      <c r="D423" s="322"/>
      <c r="E423" s="322"/>
      <c r="F423" s="323"/>
      <c r="G423" s="323"/>
      <c r="H423" s="323"/>
      <c r="I423" s="323"/>
      <c r="J423" s="323"/>
      <c r="K423" s="324"/>
      <c r="L423" s="324"/>
      <c r="M423" s="324"/>
      <c r="N423" s="324"/>
      <c r="O423" s="324"/>
      <c r="P423" s="324"/>
      <c r="Q423" s="324"/>
      <c r="R423" s="324"/>
      <c r="S423" s="324"/>
      <c r="T423" s="324"/>
      <c r="U423" s="324"/>
      <c r="V423" s="324"/>
      <c r="W423" s="324"/>
      <c r="X423" s="324"/>
      <c r="Y423" s="324"/>
      <c r="Z423" s="324"/>
    </row>
    <row r="424" spans="1:26" ht="12.75" customHeight="1">
      <c r="A424" s="324"/>
      <c r="B424" s="322"/>
      <c r="C424" s="322"/>
      <c r="D424" s="322"/>
      <c r="E424" s="322"/>
      <c r="F424" s="323"/>
      <c r="G424" s="323"/>
      <c r="H424" s="323"/>
      <c r="I424" s="323"/>
      <c r="J424" s="323"/>
      <c r="K424" s="324"/>
      <c r="L424" s="324"/>
      <c r="M424" s="324"/>
      <c r="N424" s="324"/>
      <c r="O424" s="324"/>
      <c r="P424" s="324"/>
      <c r="Q424" s="324"/>
      <c r="R424" s="324"/>
      <c r="S424" s="324"/>
      <c r="T424" s="324"/>
      <c r="U424" s="324"/>
      <c r="V424" s="324"/>
      <c r="W424" s="324"/>
      <c r="X424" s="324"/>
      <c r="Y424" s="324"/>
      <c r="Z424" s="324"/>
    </row>
    <row r="425" spans="1:26" ht="12.75" customHeight="1">
      <c r="A425" s="324"/>
      <c r="B425" s="322"/>
      <c r="C425" s="322"/>
      <c r="D425" s="322"/>
      <c r="E425" s="322"/>
      <c r="F425" s="323"/>
      <c r="G425" s="323"/>
      <c r="H425" s="323"/>
      <c r="I425" s="323"/>
      <c r="J425" s="323"/>
      <c r="K425" s="324"/>
      <c r="L425" s="324"/>
      <c r="M425" s="324"/>
      <c r="N425" s="324"/>
      <c r="O425" s="324"/>
      <c r="P425" s="324"/>
      <c r="Q425" s="324"/>
      <c r="R425" s="324"/>
      <c r="S425" s="324"/>
      <c r="T425" s="324"/>
      <c r="U425" s="324"/>
      <c r="V425" s="324"/>
      <c r="W425" s="324"/>
      <c r="X425" s="324"/>
      <c r="Y425" s="324"/>
      <c r="Z425" s="324"/>
    </row>
    <row r="426" spans="1:26" ht="12.75" customHeight="1">
      <c r="A426" s="324"/>
      <c r="B426" s="322"/>
      <c r="C426" s="322"/>
      <c r="D426" s="322"/>
      <c r="E426" s="322"/>
      <c r="F426" s="323"/>
      <c r="G426" s="323"/>
      <c r="H426" s="323"/>
      <c r="I426" s="323"/>
      <c r="J426" s="323"/>
      <c r="K426" s="324"/>
      <c r="L426" s="324"/>
      <c r="M426" s="324"/>
      <c r="N426" s="324"/>
      <c r="O426" s="324"/>
      <c r="P426" s="324"/>
      <c r="Q426" s="324"/>
      <c r="R426" s="324"/>
      <c r="S426" s="324"/>
      <c r="T426" s="324"/>
      <c r="U426" s="324"/>
      <c r="V426" s="324"/>
      <c r="W426" s="324"/>
      <c r="X426" s="324"/>
      <c r="Y426" s="324"/>
      <c r="Z426" s="324"/>
    </row>
    <row r="427" spans="1:26" ht="12.75" customHeight="1">
      <c r="A427" s="324"/>
      <c r="B427" s="322"/>
      <c r="C427" s="322"/>
      <c r="D427" s="322"/>
      <c r="E427" s="322"/>
      <c r="F427" s="323"/>
      <c r="G427" s="323"/>
      <c r="H427" s="323"/>
      <c r="I427" s="323"/>
      <c r="J427" s="323"/>
      <c r="K427" s="324"/>
      <c r="L427" s="324"/>
      <c r="M427" s="324"/>
      <c r="N427" s="324"/>
      <c r="O427" s="324"/>
      <c r="P427" s="324"/>
      <c r="Q427" s="324"/>
      <c r="R427" s="324"/>
      <c r="S427" s="324"/>
      <c r="T427" s="324"/>
      <c r="U427" s="324"/>
      <c r="V427" s="324"/>
      <c r="W427" s="324"/>
      <c r="X427" s="324"/>
      <c r="Y427" s="324"/>
      <c r="Z427" s="324"/>
    </row>
    <row r="428" spans="1:26" ht="12.75" customHeight="1">
      <c r="A428" s="324"/>
      <c r="B428" s="322"/>
      <c r="C428" s="322"/>
      <c r="D428" s="322"/>
      <c r="E428" s="322"/>
      <c r="F428" s="323"/>
      <c r="G428" s="323"/>
      <c r="H428" s="323"/>
      <c r="I428" s="323"/>
      <c r="J428" s="323"/>
      <c r="K428" s="324"/>
      <c r="L428" s="324"/>
      <c r="M428" s="324"/>
      <c r="N428" s="324"/>
      <c r="O428" s="324"/>
      <c r="P428" s="324"/>
      <c r="Q428" s="324"/>
      <c r="R428" s="324"/>
      <c r="S428" s="324"/>
      <c r="T428" s="324"/>
      <c r="U428" s="324"/>
      <c r="V428" s="324"/>
      <c r="W428" s="324"/>
      <c r="X428" s="324"/>
      <c r="Y428" s="324"/>
      <c r="Z428" s="324"/>
    </row>
    <row r="429" spans="1:26" ht="12.75" customHeight="1">
      <c r="A429" s="324"/>
      <c r="B429" s="322"/>
      <c r="C429" s="322"/>
      <c r="D429" s="322"/>
      <c r="E429" s="322"/>
      <c r="F429" s="323"/>
      <c r="G429" s="323"/>
      <c r="H429" s="323"/>
      <c r="I429" s="323"/>
      <c r="J429" s="323"/>
      <c r="K429" s="324"/>
      <c r="L429" s="324"/>
      <c r="M429" s="324"/>
      <c r="N429" s="324"/>
      <c r="O429" s="324"/>
      <c r="P429" s="324"/>
      <c r="Q429" s="324"/>
      <c r="R429" s="324"/>
      <c r="S429" s="324"/>
      <c r="T429" s="324"/>
      <c r="U429" s="324"/>
      <c r="V429" s="324"/>
      <c r="W429" s="324"/>
      <c r="X429" s="324"/>
      <c r="Y429" s="324"/>
      <c r="Z429" s="324"/>
    </row>
    <row r="430" spans="1:26" ht="12.75" customHeight="1">
      <c r="A430" s="324"/>
      <c r="B430" s="322"/>
      <c r="C430" s="322"/>
      <c r="D430" s="322"/>
      <c r="E430" s="322"/>
      <c r="F430" s="323"/>
      <c r="G430" s="323"/>
      <c r="H430" s="323"/>
      <c r="I430" s="323"/>
      <c r="J430" s="323"/>
      <c r="K430" s="324"/>
      <c r="L430" s="324"/>
      <c r="M430" s="324"/>
      <c r="N430" s="324"/>
      <c r="O430" s="324"/>
      <c r="P430" s="324"/>
      <c r="Q430" s="324"/>
      <c r="R430" s="324"/>
      <c r="S430" s="324"/>
      <c r="T430" s="324"/>
      <c r="U430" s="324"/>
      <c r="V430" s="324"/>
      <c r="W430" s="324"/>
      <c r="X430" s="324"/>
      <c r="Y430" s="324"/>
      <c r="Z430" s="324"/>
    </row>
    <row r="431" spans="1:26" ht="12.75" customHeight="1">
      <c r="A431" s="324"/>
      <c r="B431" s="322"/>
      <c r="C431" s="322"/>
      <c r="D431" s="322"/>
      <c r="E431" s="322"/>
      <c r="F431" s="323"/>
      <c r="G431" s="323"/>
      <c r="H431" s="323"/>
      <c r="I431" s="323"/>
      <c r="J431" s="323"/>
      <c r="K431" s="324"/>
      <c r="L431" s="324"/>
      <c r="M431" s="324"/>
      <c r="N431" s="324"/>
      <c r="O431" s="324"/>
      <c r="P431" s="324"/>
      <c r="Q431" s="324"/>
      <c r="R431" s="324"/>
      <c r="S431" s="324"/>
      <c r="T431" s="324"/>
      <c r="U431" s="324"/>
      <c r="V431" s="324"/>
      <c r="W431" s="324"/>
      <c r="X431" s="324"/>
      <c r="Y431" s="324"/>
      <c r="Z431" s="324"/>
    </row>
    <row r="432" spans="1:26" ht="12.75" customHeight="1">
      <c r="A432" s="324"/>
      <c r="B432" s="322"/>
      <c r="C432" s="322"/>
      <c r="D432" s="322"/>
      <c r="E432" s="322"/>
      <c r="F432" s="323"/>
      <c r="G432" s="323"/>
      <c r="H432" s="323"/>
      <c r="I432" s="323"/>
      <c r="J432" s="323"/>
      <c r="K432" s="324"/>
      <c r="L432" s="324"/>
      <c r="M432" s="324"/>
      <c r="N432" s="324"/>
      <c r="O432" s="324"/>
      <c r="P432" s="324"/>
      <c r="Q432" s="324"/>
      <c r="R432" s="324"/>
      <c r="S432" s="324"/>
      <c r="T432" s="324"/>
      <c r="U432" s="324"/>
      <c r="V432" s="324"/>
      <c r="W432" s="324"/>
      <c r="X432" s="324"/>
      <c r="Y432" s="324"/>
      <c r="Z432" s="324"/>
    </row>
    <row r="433" spans="1:26" ht="12.75" customHeight="1">
      <c r="A433" s="324"/>
      <c r="B433" s="322"/>
      <c r="C433" s="322"/>
      <c r="D433" s="322"/>
      <c r="E433" s="322"/>
      <c r="F433" s="323"/>
      <c r="G433" s="323"/>
      <c r="H433" s="323"/>
      <c r="I433" s="323"/>
      <c r="J433" s="323"/>
      <c r="K433" s="324"/>
      <c r="L433" s="324"/>
      <c r="M433" s="324"/>
      <c r="N433" s="324"/>
      <c r="O433" s="324"/>
      <c r="P433" s="324"/>
      <c r="Q433" s="324"/>
      <c r="R433" s="324"/>
      <c r="S433" s="324"/>
      <c r="T433" s="324"/>
      <c r="U433" s="324"/>
      <c r="V433" s="324"/>
      <c r="W433" s="324"/>
      <c r="X433" s="324"/>
      <c r="Y433" s="324"/>
      <c r="Z433" s="324"/>
    </row>
    <row r="434" spans="1:26" ht="12.75" customHeight="1">
      <c r="A434" s="324"/>
      <c r="B434" s="322"/>
      <c r="C434" s="322"/>
      <c r="D434" s="322"/>
      <c r="E434" s="322"/>
      <c r="F434" s="323"/>
      <c r="G434" s="323"/>
      <c r="H434" s="323"/>
      <c r="I434" s="323"/>
      <c r="J434" s="323"/>
      <c r="K434" s="324"/>
      <c r="L434" s="324"/>
      <c r="M434" s="324"/>
      <c r="N434" s="324"/>
      <c r="O434" s="324"/>
      <c r="P434" s="324"/>
      <c r="Q434" s="324"/>
      <c r="R434" s="324"/>
      <c r="S434" s="324"/>
      <c r="T434" s="324"/>
      <c r="U434" s="324"/>
      <c r="V434" s="324"/>
      <c r="W434" s="324"/>
      <c r="X434" s="324"/>
      <c r="Y434" s="324"/>
      <c r="Z434" s="324"/>
    </row>
    <row r="435" spans="1:26" ht="12.75" customHeight="1">
      <c r="A435" s="324"/>
      <c r="B435" s="322"/>
      <c r="C435" s="322"/>
      <c r="D435" s="322"/>
      <c r="E435" s="322"/>
      <c r="F435" s="323"/>
      <c r="G435" s="323"/>
      <c r="H435" s="323"/>
      <c r="I435" s="323"/>
      <c r="J435" s="323"/>
      <c r="K435" s="324"/>
      <c r="L435" s="324"/>
      <c r="M435" s="324"/>
      <c r="N435" s="324"/>
      <c r="O435" s="324"/>
      <c r="P435" s="324"/>
      <c r="Q435" s="324"/>
      <c r="R435" s="324"/>
      <c r="S435" s="324"/>
      <c r="T435" s="324"/>
      <c r="U435" s="324"/>
      <c r="V435" s="324"/>
      <c r="W435" s="324"/>
      <c r="X435" s="324"/>
      <c r="Y435" s="324"/>
      <c r="Z435" s="324"/>
    </row>
    <row r="436" spans="1:26" ht="12.75" customHeight="1">
      <c r="A436" s="324"/>
      <c r="B436" s="322"/>
      <c r="C436" s="322"/>
      <c r="D436" s="322"/>
      <c r="E436" s="322"/>
      <c r="F436" s="323"/>
      <c r="G436" s="323"/>
      <c r="H436" s="323"/>
      <c r="I436" s="323"/>
      <c r="J436" s="323"/>
      <c r="K436" s="324"/>
      <c r="L436" s="324"/>
      <c r="M436" s="324"/>
      <c r="N436" s="324"/>
      <c r="O436" s="324"/>
      <c r="P436" s="324"/>
      <c r="Q436" s="324"/>
      <c r="R436" s="324"/>
      <c r="S436" s="324"/>
      <c r="T436" s="324"/>
      <c r="U436" s="324"/>
      <c r="V436" s="324"/>
      <c r="W436" s="324"/>
      <c r="X436" s="324"/>
      <c r="Y436" s="324"/>
      <c r="Z436" s="324"/>
    </row>
    <row r="437" spans="1:26" ht="12.75" customHeight="1">
      <c r="A437" s="324"/>
      <c r="B437" s="322"/>
      <c r="C437" s="322"/>
      <c r="D437" s="322"/>
      <c r="E437" s="322"/>
      <c r="F437" s="323"/>
      <c r="G437" s="323"/>
      <c r="H437" s="323"/>
      <c r="I437" s="323"/>
      <c r="J437" s="323"/>
      <c r="K437" s="324"/>
      <c r="L437" s="324"/>
      <c r="M437" s="324"/>
      <c r="N437" s="324"/>
      <c r="O437" s="324"/>
      <c r="P437" s="324"/>
      <c r="Q437" s="324"/>
      <c r="R437" s="324"/>
      <c r="S437" s="324"/>
      <c r="T437" s="324"/>
      <c r="U437" s="324"/>
      <c r="V437" s="324"/>
      <c r="W437" s="324"/>
      <c r="X437" s="324"/>
      <c r="Y437" s="324"/>
      <c r="Z437" s="324"/>
    </row>
    <row r="438" spans="1:26" ht="12.75" customHeight="1">
      <c r="A438" s="324"/>
      <c r="B438" s="322"/>
      <c r="C438" s="322"/>
      <c r="D438" s="322"/>
      <c r="E438" s="322"/>
      <c r="F438" s="323"/>
      <c r="G438" s="323"/>
      <c r="H438" s="323"/>
      <c r="I438" s="323"/>
      <c r="J438" s="323"/>
      <c r="K438" s="324"/>
      <c r="L438" s="324"/>
      <c r="M438" s="324"/>
      <c r="N438" s="324"/>
      <c r="O438" s="324"/>
      <c r="P438" s="324"/>
      <c r="Q438" s="324"/>
      <c r="R438" s="324"/>
      <c r="S438" s="324"/>
      <c r="T438" s="324"/>
      <c r="U438" s="324"/>
      <c r="V438" s="324"/>
      <c r="W438" s="324"/>
      <c r="X438" s="324"/>
      <c r="Y438" s="324"/>
      <c r="Z438" s="324"/>
    </row>
    <row r="439" spans="1:26" ht="12.75" customHeight="1">
      <c r="A439" s="324"/>
      <c r="B439" s="322"/>
      <c r="C439" s="322"/>
      <c r="D439" s="322"/>
      <c r="E439" s="322"/>
      <c r="F439" s="323"/>
      <c r="G439" s="323"/>
      <c r="H439" s="323"/>
      <c r="I439" s="323"/>
      <c r="J439" s="323"/>
      <c r="K439" s="324"/>
      <c r="L439" s="324"/>
      <c r="M439" s="324"/>
      <c r="N439" s="324"/>
      <c r="O439" s="324"/>
      <c r="P439" s="324"/>
      <c r="Q439" s="324"/>
      <c r="R439" s="324"/>
      <c r="S439" s="324"/>
      <c r="T439" s="324"/>
      <c r="U439" s="324"/>
      <c r="V439" s="324"/>
      <c r="W439" s="324"/>
      <c r="X439" s="324"/>
      <c r="Y439" s="324"/>
      <c r="Z439" s="324"/>
    </row>
    <row r="440" spans="1:26" ht="12.75" customHeight="1">
      <c r="A440" s="324"/>
      <c r="B440" s="322"/>
      <c r="C440" s="322"/>
      <c r="D440" s="322"/>
      <c r="E440" s="322"/>
      <c r="F440" s="323"/>
      <c r="G440" s="323"/>
      <c r="H440" s="323"/>
      <c r="I440" s="323"/>
      <c r="J440" s="323"/>
      <c r="K440" s="324"/>
      <c r="L440" s="324"/>
      <c r="M440" s="324"/>
      <c r="N440" s="324"/>
      <c r="O440" s="324"/>
      <c r="P440" s="324"/>
      <c r="Q440" s="324"/>
      <c r="R440" s="324"/>
      <c r="S440" s="324"/>
      <c r="T440" s="324"/>
      <c r="U440" s="324"/>
      <c r="V440" s="324"/>
      <c r="W440" s="324"/>
      <c r="X440" s="324"/>
      <c r="Y440" s="324"/>
      <c r="Z440" s="324"/>
    </row>
    <row r="441" spans="1:26" ht="12.75" customHeight="1">
      <c r="A441" s="324"/>
      <c r="B441" s="322"/>
      <c r="C441" s="322"/>
      <c r="D441" s="322"/>
      <c r="E441" s="322"/>
      <c r="F441" s="323"/>
      <c r="G441" s="323"/>
      <c r="H441" s="323"/>
      <c r="I441" s="323"/>
      <c r="J441" s="323"/>
      <c r="K441" s="324"/>
      <c r="L441" s="324"/>
      <c r="M441" s="324"/>
      <c r="N441" s="324"/>
      <c r="O441" s="324"/>
      <c r="P441" s="324"/>
      <c r="Q441" s="324"/>
      <c r="R441" s="324"/>
      <c r="S441" s="324"/>
      <c r="T441" s="324"/>
      <c r="U441" s="324"/>
      <c r="V441" s="324"/>
      <c r="W441" s="324"/>
      <c r="X441" s="324"/>
      <c r="Y441" s="324"/>
      <c r="Z441" s="324"/>
    </row>
    <row r="442" spans="1:26" ht="12.75" customHeight="1">
      <c r="A442" s="324"/>
      <c r="B442" s="322"/>
      <c r="C442" s="322"/>
      <c r="D442" s="322"/>
      <c r="E442" s="322"/>
      <c r="F442" s="323"/>
      <c r="G442" s="323"/>
      <c r="H442" s="323"/>
      <c r="I442" s="323"/>
      <c r="J442" s="323"/>
      <c r="K442" s="324"/>
      <c r="L442" s="324"/>
      <c r="M442" s="324"/>
      <c r="N442" s="324"/>
      <c r="O442" s="324"/>
      <c r="P442" s="324"/>
      <c r="Q442" s="324"/>
      <c r="R442" s="324"/>
      <c r="S442" s="324"/>
      <c r="T442" s="324"/>
      <c r="U442" s="324"/>
      <c r="V442" s="324"/>
      <c r="W442" s="324"/>
      <c r="X442" s="324"/>
      <c r="Y442" s="324"/>
      <c r="Z442" s="324"/>
    </row>
    <row r="443" spans="1:26" ht="12.75" customHeight="1">
      <c r="A443" s="324"/>
      <c r="B443" s="322"/>
      <c r="C443" s="322"/>
      <c r="D443" s="322"/>
      <c r="E443" s="322"/>
      <c r="F443" s="323"/>
      <c r="G443" s="323"/>
      <c r="H443" s="323"/>
      <c r="I443" s="323"/>
      <c r="J443" s="323"/>
      <c r="K443" s="324"/>
      <c r="L443" s="324"/>
      <c r="M443" s="324"/>
      <c r="N443" s="324"/>
      <c r="O443" s="324"/>
      <c r="P443" s="324"/>
      <c r="Q443" s="324"/>
      <c r="R443" s="324"/>
      <c r="S443" s="324"/>
      <c r="T443" s="324"/>
      <c r="U443" s="324"/>
      <c r="V443" s="324"/>
      <c r="W443" s="324"/>
      <c r="X443" s="324"/>
      <c r="Y443" s="324"/>
      <c r="Z443" s="324"/>
    </row>
    <row r="444" spans="1:26" ht="12.75" customHeight="1">
      <c r="A444" s="324"/>
      <c r="B444" s="322"/>
      <c r="C444" s="322"/>
      <c r="D444" s="322"/>
      <c r="E444" s="322"/>
      <c r="F444" s="323"/>
      <c r="G444" s="323"/>
      <c r="H444" s="323"/>
      <c r="I444" s="323"/>
      <c r="J444" s="323"/>
      <c r="K444" s="324"/>
      <c r="L444" s="324"/>
      <c r="M444" s="324"/>
      <c r="N444" s="324"/>
      <c r="O444" s="324"/>
      <c r="P444" s="324"/>
      <c r="Q444" s="324"/>
      <c r="R444" s="324"/>
      <c r="S444" s="324"/>
      <c r="T444" s="324"/>
      <c r="U444" s="324"/>
      <c r="V444" s="324"/>
      <c r="W444" s="324"/>
      <c r="X444" s="324"/>
      <c r="Y444" s="324"/>
      <c r="Z444" s="324"/>
    </row>
    <row r="445" spans="1:26" ht="12.75" customHeight="1">
      <c r="A445" s="324"/>
      <c r="B445" s="322"/>
      <c r="C445" s="322"/>
      <c r="D445" s="322"/>
      <c r="E445" s="322"/>
      <c r="F445" s="323"/>
      <c r="G445" s="323"/>
      <c r="H445" s="323"/>
      <c r="I445" s="323"/>
      <c r="J445" s="323"/>
      <c r="K445" s="324"/>
      <c r="L445" s="324"/>
      <c r="M445" s="324"/>
      <c r="N445" s="324"/>
      <c r="O445" s="324"/>
      <c r="P445" s="324"/>
      <c r="Q445" s="324"/>
      <c r="R445" s="324"/>
      <c r="S445" s="324"/>
      <c r="T445" s="324"/>
      <c r="U445" s="324"/>
      <c r="V445" s="324"/>
      <c r="W445" s="324"/>
      <c r="X445" s="324"/>
      <c r="Y445" s="324"/>
      <c r="Z445" s="324"/>
    </row>
    <row r="446" spans="1:26" ht="12.75" customHeight="1">
      <c r="A446" s="324"/>
      <c r="B446" s="322"/>
      <c r="C446" s="322"/>
      <c r="D446" s="322"/>
      <c r="E446" s="322"/>
      <c r="F446" s="323"/>
      <c r="G446" s="323"/>
      <c r="H446" s="323"/>
      <c r="I446" s="323"/>
      <c r="J446" s="323"/>
      <c r="K446" s="324"/>
      <c r="L446" s="324"/>
      <c r="M446" s="324"/>
      <c r="N446" s="324"/>
      <c r="O446" s="324"/>
      <c r="P446" s="324"/>
      <c r="Q446" s="324"/>
      <c r="R446" s="324"/>
      <c r="S446" s="324"/>
      <c r="T446" s="324"/>
      <c r="U446" s="324"/>
      <c r="V446" s="324"/>
      <c r="W446" s="324"/>
      <c r="X446" s="324"/>
      <c r="Y446" s="324"/>
      <c r="Z446" s="324"/>
    </row>
    <row r="447" spans="1:26" ht="12.75" customHeight="1">
      <c r="A447" s="324"/>
      <c r="B447" s="322"/>
      <c r="C447" s="322"/>
      <c r="D447" s="322"/>
      <c r="E447" s="322"/>
      <c r="F447" s="323"/>
      <c r="G447" s="323"/>
      <c r="H447" s="323"/>
      <c r="I447" s="323"/>
      <c r="J447" s="323"/>
      <c r="K447" s="324"/>
      <c r="L447" s="324"/>
      <c r="M447" s="324"/>
      <c r="N447" s="324"/>
      <c r="O447" s="324"/>
      <c r="P447" s="324"/>
      <c r="Q447" s="324"/>
      <c r="R447" s="324"/>
      <c r="S447" s="324"/>
      <c r="T447" s="324"/>
      <c r="U447" s="324"/>
      <c r="V447" s="324"/>
      <c r="W447" s="324"/>
      <c r="X447" s="324"/>
      <c r="Y447" s="324"/>
      <c r="Z447" s="324"/>
    </row>
    <row r="448" spans="1:26" ht="12.75" customHeight="1">
      <c r="A448" s="324"/>
      <c r="B448" s="322"/>
      <c r="C448" s="322"/>
      <c r="D448" s="322"/>
      <c r="E448" s="322"/>
      <c r="F448" s="323"/>
      <c r="G448" s="323"/>
      <c r="H448" s="323"/>
      <c r="I448" s="323"/>
      <c r="J448" s="323"/>
      <c r="K448" s="324"/>
      <c r="L448" s="324"/>
      <c r="M448" s="324"/>
      <c r="N448" s="324"/>
      <c r="O448" s="324"/>
      <c r="P448" s="324"/>
      <c r="Q448" s="324"/>
      <c r="R448" s="324"/>
      <c r="S448" s="324"/>
      <c r="T448" s="324"/>
      <c r="U448" s="324"/>
      <c r="V448" s="324"/>
      <c r="W448" s="324"/>
      <c r="X448" s="324"/>
      <c r="Y448" s="324"/>
      <c r="Z448" s="324"/>
    </row>
    <row r="449" spans="1:26" ht="12.75" customHeight="1">
      <c r="A449" s="324"/>
      <c r="B449" s="322"/>
      <c r="C449" s="322"/>
      <c r="D449" s="322"/>
      <c r="E449" s="322"/>
      <c r="F449" s="323"/>
      <c r="G449" s="323"/>
      <c r="H449" s="323"/>
      <c r="I449" s="323"/>
      <c r="J449" s="323"/>
      <c r="K449" s="324"/>
      <c r="L449" s="324"/>
      <c r="M449" s="324"/>
      <c r="N449" s="324"/>
      <c r="O449" s="324"/>
      <c r="P449" s="324"/>
      <c r="Q449" s="324"/>
      <c r="R449" s="324"/>
      <c r="S449" s="324"/>
      <c r="T449" s="324"/>
      <c r="U449" s="324"/>
      <c r="V449" s="324"/>
      <c r="W449" s="324"/>
      <c r="X449" s="324"/>
      <c r="Y449" s="324"/>
      <c r="Z449" s="324"/>
    </row>
    <row r="450" spans="1:26" ht="12.75" customHeight="1">
      <c r="A450" s="324"/>
      <c r="B450" s="322"/>
      <c r="C450" s="322"/>
      <c r="D450" s="322"/>
      <c r="E450" s="322"/>
      <c r="F450" s="323"/>
      <c r="G450" s="323"/>
      <c r="H450" s="323"/>
      <c r="I450" s="323"/>
      <c r="J450" s="323"/>
      <c r="K450" s="324"/>
      <c r="L450" s="324"/>
      <c r="M450" s="324"/>
      <c r="N450" s="324"/>
      <c r="O450" s="324"/>
      <c r="P450" s="324"/>
      <c r="Q450" s="324"/>
      <c r="R450" s="324"/>
      <c r="S450" s="324"/>
      <c r="T450" s="324"/>
      <c r="U450" s="324"/>
      <c r="V450" s="324"/>
      <c r="W450" s="324"/>
      <c r="X450" s="324"/>
      <c r="Y450" s="324"/>
      <c r="Z450" s="324"/>
    </row>
    <row r="451" spans="1:26" ht="12.75" customHeight="1">
      <c r="A451" s="324"/>
      <c r="B451" s="322"/>
      <c r="C451" s="322"/>
      <c r="D451" s="322"/>
      <c r="E451" s="322"/>
      <c r="F451" s="323"/>
      <c r="G451" s="323"/>
      <c r="H451" s="323"/>
      <c r="I451" s="323"/>
      <c r="J451" s="323"/>
      <c r="K451" s="324"/>
      <c r="L451" s="324"/>
      <c r="M451" s="324"/>
      <c r="N451" s="324"/>
      <c r="O451" s="324"/>
      <c r="P451" s="324"/>
      <c r="Q451" s="324"/>
      <c r="R451" s="324"/>
      <c r="S451" s="324"/>
      <c r="T451" s="324"/>
      <c r="U451" s="324"/>
      <c r="V451" s="324"/>
      <c r="W451" s="324"/>
      <c r="X451" s="324"/>
      <c r="Y451" s="324"/>
      <c r="Z451" s="324"/>
    </row>
    <row r="452" spans="1:26" ht="12.75" customHeight="1">
      <c r="A452" s="324"/>
      <c r="B452" s="322"/>
      <c r="C452" s="322"/>
      <c r="D452" s="322"/>
      <c r="E452" s="322"/>
      <c r="F452" s="323"/>
      <c r="G452" s="323"/>
      <c r="H452" s="323"/>
      <c r="I452" s="323"/>
      <c r="J452" s="323"/>
      <c r="K452" s="324"/>
      <c r="L452" s="324"/>
      <c r="M452" s="324"/>
      <c r="N452" s="324"/>
      <c r="O452" s="324"/>
      <c r="P452" s="324"/>
      <c r="Q452" s="324"/>
      <c r="R452" s="324"/>
      <c r="S452" s="324"/>
      <c r="T452" s="324"/>
      <c r="U452" s="324"/>
      <c r="V452" s="324"/>
      <c r="W452" s="324"/>
      <c r="X452" s="324"/>
      <c r="Y452" s="324"/>
      <c r="Z452" s="324"/>
    </row>
    <row r="453" spans="1:26" ht="12.75" customHeight="1">
      <c r="A453" s="324"/>
      <c r="B453" s="322"/>
      <c r="C453" s="322"/>
      <c r="D453" s="322"/>
      <c r="E453" s="322"/>
      <c r="F453" s="323"/>
      <c r="G453" s="323"/>
      <c r="H453" s="323"/>
      <c r="I453" s="323"/>
      <c r="J453" s="323"/>
      <c r="K453" s="324"/>
      <c r="L453" s="324"/>
      <c r="M453" s="324"/>
      <c r="N453" s="324"/>
      <c r="O453" s="324"/>
      <c r="P453" s="324"/>
      <c r="Q453" s="324"/>
      <c r="R453" s="324"/>
      <c r="S453" s="324"/>
      <c r="T453" s="324"/>
      <c r="U453" s="324"/>
      <c r="V453" s="324"/>
      <c r="W453" s="324"/>
      <c r="X453" s="324"/>
      <c r="Y453" s="324"/>
      <c r="Z453" s="324"/>
    </row>
    <row r="454" spans="1:26" ht="12.75" customHeight="1">
      <c r="A454" s="324"/>
      <c r="B454" s="322"/>
      <c r="C454" s="322"/>
      <c r="D454" s="322"/>
      <c r="E454" s="322"/>
      <c r="F454" s="323"/>
      <c r="G454" s="323"/>
      <c r="H454" s="323"/>
      <c r="I454" s="323"/>
      <c r="J454" s="323"/>
      <c r="K454" s="324"/>
      <c r="L454" s="324"/>
      <c r="M454" s="324"/>
      <c r="N454" s="324"/>
      <c r="O454" s="324"/>
      <c r="P454" s="324"/>
      <c r="Q454" s="324"/>
      <c r="R454" s="324"/>
      <c r="S454" s="324"/>
      <c r="T454" s="324"/>
      <c r="U454" s="324"/>
      <c r="V454" s="324"/>
      <c r="W454" s="324"/>
      <c r="X454" s="324"/>
      <c r="Y454" s="324"/>
      <c r="Z454" s="324"/>
    </row>
    <row r="455" spans="1:26" ht="12.75" customHeight="1">
      <c r="A455" s="324"/>
      <c r="B455" s="322"/>
      <c r="C455" s="322"/>
      <c r="D455" s="322"/>
      <c r="E455" s="322"/>
      <c r="F455" s="323"/>
      <c r="G455" s="323"/>
      <c r="H455" s="323"/>
      <c r="I455" s="323"/>
      <c r="J455" s="323"/>
      <c r="K455" s="324"/>
      <c r="L455" s="324"/>
      <c r="M455" s="324"/>
      <c r="N455" s="324"/>
      <c r="O455" s="324"/>
      <c r="P455" s="324"/>
      <c r="Q455" s="324"/>
      <c r="R455" s="324"/>
      <c r="S455" s="324"/>
      <c r="T455" s="324"/>
      <c r="U455" s="324"/>
      <c r="V455" s="324"/>
      <c r="W455" s="324"/>
      <c r="X455" s="324"/>
      <c r="Y455" s="324"/>
      <c r="Z455" s="324"/>
    </row>
    <row r="456" spans="1:26" ht="12.75" customHeight="1">
      <c r="A456" s="324"/>
      <c r="B456" s="322"/>
      <c r="C456" s="322"/>
      <c r="D456" s="322"/>
      <c r="E456" s="322"/>
      <c r="F456" s="323"/>
      <c r="G456" s="323"/>
      <c r="H456" s="323"/>
      <c r="I456" s="323"/>
      <c r="J456" s="323"/>
      <c r="K456" s="324"/>
      <c r="L456" s="324"/>
      <c r="M456" s="324"/>
      <c r="N456" s="324"/>
      <c r="O456" s="324"/>
      <c r="P456" s="324"/>
      <c r="Q456" s="324"/>
      <c r="R456" s="324"/>
      <c r="S456" s="324"/>
      <c r="T456" s="324"/>
      <c r="U456" s="324"/>
      <c r="V456" s="324"/>
      <c r="W456" s="324"/>
      <c r="X456" s="324"/>
      <c r="Y456" s="324"/>
      <c r="Z456" s="324"/>
    </row>
    <row r="457" spans="1:26" ht="12.75" customHeight="1">
      <c r="A457" s="324"/>
      <c r="B457" s="322"/>
      <c r="C457" s="322"/>
      <c r="D457" s="322"/>
      <c r="E457" s="322"/>
      <c r="F457" s="323"/>
      <c r="G457" s="323"/>
      <c r="H457" s="323"/>
      <c r="I457" s="323"/>
      <c r="J457" s="323"/>
      <c r="K457" s="324"/>
      <c r="L457" s="324"/>
      <c r="M457" s="324"/>
      <c r="N457" s="324"/>
      <c r="O457" s="324"/>
      <c r="P457" s="324"/>
      <c r="Q457" s="324"/>
      <c r="R457" s="324"/>
      <c r="S457" s="324"/>
      <c r="T457" s="324"/>
      <c r="U457" s="324"/>
      <c r="V457" s="324"/>
      <c r="W457" s="324"/>
      <c r="X457" s="324"/>
      <c r="Y457" s="324"/>
      <c r="Z457" s="324"/>
    </row>
    <row r="458" spans="1:26" ht="12.75" customHeight="1">
      <c r="A458" s="324"/>
      <c r="B458" s="322"/>
      <c r="C458" s="322"/>
      <c r="D458" s="322"/>
      <c r="E458" s="322"/>
      <c r="F458" s="323"/>
      <c r="G458" s="323"/>
      <c r="H458" s="323"/>
      <c r="I458" s="323"/>
      <c r="J458" s="323"/>
      <c r="K458" s="324"/>
      <c r="L458" s="324"/>
      <c r="M458" s="324"/>
      <c r="N458" s="324"/>
      <c r="O458" s="324"/>
      <c r="P458" s="324"/>
      <c r="Q458" s="324"/>
      <c r="R458" s="324"/>
      <c r="S458" s="324"/>
      <c r="T458" s="324"/>
      <c r="U458" s="324"/>
      <c r="V458" s="324"/>
      <c r="W458" s="324"/>
      <c r="X458" s="324"/>
      <c r="Y458" s="324"/>
      <c r="Z458" s="324"/>
    </row>
    <row r="459" spans="1:26" ht="12.75" customHeight="1">
      <c r="A459" s="324"/>
      <c r="B459" s="322"/>
      <c r="C459" s="322"/>
      <c r="D459" s="322"/>
      <c r="E459" s="322"/>
      <c r="F459" s="323"/>
      <c r="G459" s="323"/>
      <c r="H459" s="323"/>
      <c r="I459" s="323"/>
      <c r="J459" s="323"/>
      <c r="K459" s="324"/>
      <c r="L459" s="324"/>
      <c r="M459" s="324"/>
      <c r="N459" s="324"/>
      <c r="O459" s="324"/>
      <c r="P459" s="324"/>
      <c r="Q459" s="324"/>
      <c r="R459" s="324"/>
      <c r="S459" s="324"/>
      <c r="T459" s="324"/>
      <c r="U459" s="324"/>
      <c r="V459" s="324"/>
      <c r="W459" s="324"/>
      <c r="X459" s="324"/>
      <c r="Y459" s="324"/>
      <c r="Z459" s="324"/>
    </row>
    <row r="460" spans="1:26" ht="12.75" customHeight="1">
      <c r="A460" s="324"/>
      <c r="B460" s="322"/>
      <c r="C460" s="322"/>
      <c r="D460" s="322"/>
      <c r="E460" s="322"/>
      <c r="F460" s="323"/>
      <c r="G460" s="323"/>
      <c r="H460" s="323"/>
      <c r="I460" s="323"/>
      <c r="J460" s="323"/>
      <c r="K460" s="324"/>
      <c r="L460" s="324"/>
      <c r="M460" s="324"/>
      <c r="N460" s="324"/>
      <c r="O460" s="324"/>
      <c r="P460" s="324"/>
      <c r="Q460" s="324"/>
      <c r="R460" s="324"/>
      <c r="S460" s="324"/>
      <c r="T460" s="324"/>
      <c r="U460" s="324"/>
      <c r="V460" s="324"/>
      <c r="W460" s="324"/>
      <c r="X460" s="324"/>
      <c r="Y460" s="324"/>
      <c r="Z460" s="324"/>
    </row>
    <row r="461" spans="1:26" ht="12.75" customHeight="1">
      <c r="A461" s="324"/>
      <c r="B461" s="322"/>
      <c r="C461" s="322"/>
      <c r="D461" s="322"/>
      <c r="E461" s="322"/>
      <c r="F461" s="323"/>
      <c r="G461" s="323"/>
      <c r="H461" s="323"/>
      <c r="I461" s="323"/>
      <c r="J461" s="323"/>
      <c r="K461" s="324"/>
      <c r="L461" s="324"/>
      <c r="M461" s="324"/>
      <c r="N461" s="324"/>
      <c r="O461" s="324"/>
      <c r="P461" s="324"/>
      <c r="Q461" s="324"/>
      <c r="R461" s="324"/>
      <c r="S461" s="324"/>
      <c r="T461" s="324"/>
      <c r="U461" s="324"/>
      <c r="V461" s="324"/>
      <c r="W461" s="324"/>
      <c r="X461" s="324"/>
      <c r="Y461" s="324"/>
      <c r="Z461" s="324"/>
    </row>
    <row r="462" spans="1:26" ht="12.75" customHeight="1">
      <c r="A462" s="324"/>
      <c r="B462" s="322"/>
      <c r="C462" s="322"/>
      <c r="D462" s="322"/>
      <c r="E462" s="322"/>
      <c r="F462" s="323"/>
      <c r="G462" s="323"/>
      <c r="H462" s="323"/>
      <c r="I462" s="323"/>
      <c r="J462" s="323"/>
      <c r="K462" s="324"/>
      <c r="L462" s="324"/>
      <c r="M462" s="324"/>
      <c r="N462" s="324"/>
      <c r="O462" s="324"/>
      <c r="P462" s="324"/>
      <c r="Q462" s="324"/>
      <c r="R462" s="324"/>
      <c r="S462" s="324"/>
      <c r="T462" s="324"/>
      <c r="U462" s="324"/>
      <c r="V462" s="324"/>
      <c r="W462" s="324"/>
      <c r="X462" s="324"/>
      <c r="Y462" s="324"/>
      <c r="Z462" s="324"/>
    </row>
    <row r="463" spans="1:26" ht="12.75" customHeight="1">
      <c r="A463" s="324"/>
      <c r="B463" s="322"/>
      <c r="C463" s="322"/>
      <c r="D463" s="322"/>
      <c r="E463" s="322"/>
      <c r="F463" s="323"/>
      <c r="G463" s="323"/>
      <c r="H463" s="323"/>
      <c r="I463" s="323"/>
      <c r="J463" s="323"/>
      <c r="K463" s="324"/>
      <c r="L463" s="324"/>
      <c r="M463" s="324"/>
      <c r="N463" s="324"/>
      <c r="O463" s="324"/>
      <c r="P463" s="324"/>
      <c r="Q463" s="324"/>
      <c r="R463" s="324"/>
      <c r="S463" s="324"/>
      <c r="T463" s="324"/>
      <c r="U463" s="324"/>
      <c r="V463" s="324"/>
      <c r="W463" s="324"/>
      <c r="X463" s="324"/>
      <c r="Y463" s="324"/>
      <c r="Z463" s="324"/>
    </row>
    <row r="464" spans="1:26" ht="12.75" customHeight="1">
      <c r="A464" s="324"/>
      <c r="B464" s="322"/>
      <c r="C464" s="322"/>
      <c r="D464" s="322"/>
      <c r="E464" s="322"/>
      <c r="F464" s="323"/>
      <c r="G464" s="323"/>
      <c r="H464" s="323"/>
      <c r="I464" s="323"/>
      <c r="J464" s="323"/>
      <c r="K464" s="324"/>
      <c r="L464" s="324"/>
      <c r="M464" s="324"/>
      <c r="N464" s="324"/>
      <c r="O464" s="324"/>
      <c r="P464" s="324"/>
      <c r="Q464" s="324"/>
      <c r="R464" s="324"/>
      <c r="S464" s="324"/>
      <c r="T464" s="324"/>
      <c r="U464" s="324"/>
      <c r="V464" s="324"/>
      <c r="W464" s="324"/>
      <c r="X464" s="324"/>
      <c r="Y464" s="324"/>
      <c r="Z464" s="324"/>
    </row>
    <row r="465" spans="1:26" ht="12.75" customHeight="1">
      <c r="A465" s="324"/>
      <c r="B465" s="322"/>
      <c r="C465" s="322"/>
      <c r="D465" s="322"/>
      <c r="E465" s="322"/>
      <c r="F465" s="323"/>
      <c r="G465" s="323"/>
      <c r="H465" s="323"/>
      <c r="I465" s="323"/>
      <c r="J465" s="323"/>
      <c r="K465" s="324"/>
      <c r="L465" s="324"/>
      <c r="M465" s="324"/>
      <c r="N465" s="324"/>
      <c r="O465" s="324"/>
      <c r="P465" s="324"/>
      <c r="Q465" s="324"/>
      <c r="R465" s="324"/>
      <c r="S465" s="324"/>
      <c r="T465" s="324"/>
      <c r="U465" s="324"/>
      <c r="V465" s="324"/>
      <c r="W465" s="324"/>
      <c r="X465" s="324"/>
      <c r="Y465" s="324"/>
      <c r="Z465" s="324"/>
    </row>
    <row r="466" spans="1:26" ht="12.75" customHeight="1">
      <c r="A466" s="324"/>
      <c r="B466" s="322"/>
      <c r="C466" s="322"/>
      <c r="D466" s="322"/>
      <c r="E466" s="322"/>
      <c r="F466" s="323"/>
      <c r="G466" s="323"/>
      <c r="H466" s="323"/>
      <c r="I466" s="323"/>
      <c r="J466" s="323"/>
      <c r="K466" s="324"/>
      <c r="L466" s="324"/>
      <c r="M466" s="324"/>
      <c r="N466" s="324"/>
      <c r="O466" s="324"/>
      <c r="P466" s="324"/>
      <c r="Q466" s="324"/>
      <c r="R466" s="324"/>
      <c r="S466" s="324"/>
      <c r="T466" s="324"/>
      <c r="U466" s="324"/>
      <c r="V466" s="324"/>
      <c r="W466" s="324"/>
      <c r="X466" s="324"/>
      <c r="Y466" s="324"/>
      <c r="Z466" s="324"/>
    </row>
    <row r="467" spans="1:26" ht="12.75" customHeight="1">
      <c r="A467" s="324"/>
      <c r="B467" s="322"/>
      <c r="C467" s="322"/>
      <c r="D467" s="322"/>
      <c r="E467" s="322"/>
      <c r="F467" s="323"/>
      <c r="G467" s="323"/>
      <c r="H467" s="323"/>
      <c r="I467" s="323"/>
      <c r="J467" s="323"/>
      <c r="K467" s="324"/>
      <c r="L467" s="324"/>
      <c r="M467" s="324"/>
      <c r="N467" s="324"/>
      <c r="O467" s="324"/>
      <c r="P467" s="324"/>
      <c r="Q467" s="324"/>
      <c r="R467" s="324"/>
      <c r="S467" s="324"/>
      <c r="T467" s="324"/>
      <c r="U467" s="324"/>
      <c r="V467" s="324"/>
      <c r="W467" s="324"/>
      <c r="X467" s="324"/>
      <c r="Y467" s="324"/>
      <c r="Z467" s="324"/>
    </row>
    <row r="468" spans="1:26" ht="12.75" customHeight="1">
      <c r="A468" s="324"/>
      <c r="B468" s="322"/>
      <c r="C468" s="322"/>
      <c r="D468" s="322"/>
      <c r="E468" s="322"/>
      <c r="F468" s="323"/>
      <c r="G468" s="323"/>
      <c r="H468" s="323"/>
      <c r="I468" s="323"/>
      <c r="J468" s="323"/>
      <c r="K468" s="324"/>
      <c r="L468" s="324"/>
      <c r="M468" s="324"/>
      <c r="N468" s="324"/>
      <c r="O468" s="324"/>
      <c r="P468" s="324"/>
      <c r="Q468" s="324"/>
      <c r="R468" s="324"/>
      <c r="S468" s="324"/>
      <c r="T468" s="324"/>
      <c r="U468" s="324"/>
      <c r="V468" s="324"/>
      <c r="W468" s="324"/>
      <c r="X468" s="324"/>
      <c r="Y468" s="324"/>
      <c r="Z468" s="324"/>
    </row>
    <row r="469" spans="1:26" ht="12.75" customHeight="1">
      <c r="A469" s="324"/>
      <c r="B469" s="322"/>
      <c r="C469" s="322"/>
      <c r="D469" s="322"/>
      <c r="E469" s="322"/>
      <c r="F469" s="323"/>
      <c r="G469" s="323"/>
      <c r="H469" s="323"/>
      <c r="I469" s="323"/>
      <c r="J469" s="323"/>
      <c r="K469" s="324"/>
      <c r="L469" s="324"/>
      <c r="M469" s="324"/>
      <c r="N469" s="324"/>
      <c r="O469" s="324"/>
      <c r="P469" s="324"/>
      <c r="Q469" s="324"/>
      <c r="R469" s="324"/>
      <c r="S469" s="324"/>
      <c r="T469" s="324"/>
      <c r="U469" s="324"/>
      <c r="V469" s="324"/>
      <c r="W469" s="324"/>
      <c r="X469" s="324"/>
      <c r="Y469" s="324"/>
      <c r="Z469" s="324"/>
    </row>
    <row r="470" spans="1:26" ht="12.75" customHeight="1">
      <c r="A470" s="324"/>
      <c r="B470" s="322"/>
      <c r="C470" s="322"/>
      <c r="D470" s="322"/>
      <c r="E470" s="322"/>
      <c r="F470" s="323"/>
      <c r="G470" s="323"/>
      <c r="H470" s="323"/>
      <c r="I470" s="323"/>
      <c r="J470" s="323"/>
      <c r="K470" s="324"/>
      <c r="L470" s="324"/>
      <c r="M470" s="324"/>
      <c r="N470" s="324"/>
      <c r="O470" s="324"/>
      <c r="P470" s="324"/>
      <c r="Q470" s="324"/>
      <c r="R470" s="324"/>
      <c r="S470" s="324"/>
      <c r="T470" s="324"/>
      <c r="U470" s="324"/>
      <c r="V470" s="324"/>
      <c r="W470" s="324"/>
      <c r="X470" s="324"/>
      <c r="Y470" s="324"/>
      <c r="Z470" s="324"/>
    </row>
    <row r="471" spans="1:26" ht="12.75" customHeight="1">
      <c r="A471" s="324"/>
      <c r="B471" s="322"/>
      <c r="C471" s="322"/>
      <c r="D471" s="322"/>
      <c r="E471" s="322"/>
      <c r="F471" s="323"/>
      <c r="G471" s="323"/>
      <c r="H471" s="323"/>
      <c r="I471" s="323"/>
      <c r="J471" s="323"/>
      <c r="K471" s="324"/>
      <c r="L471" s="324"/>
      <c r="M471" s="324"/>
      <c r="N471" s="324"/>
      <c r="O471" s="324"/>
      <c r="P471" s="324"/>
      <c r="Q471" s="324"/>
      <c r="R471" s="324"/>
      <c r="S471" s="324"/>
      <c r="T471" s="324"/>
      <c r="U471" s="324"/>
      <c r="V471" s="324"/>
      <c r="W471" s="324"/>
      <c r="X471" s="324"/>
      <c r="Y471" s="324"/>
      <c r="Z471" s="324"/>
    </row>
    <row r="472" spans="1:26" ht="12.75" customHeight="1">
      <c r="A472" s="324"/>
      <c r="B472" s="322"/>
      <c r="C472" s="322"/>
      <c r="D472" s="322"/>
      <c r="E472" s="322"/>
      <c r="F472" s="323"/>
      <c r="G472" s="323"/>
      <c r="H472" s="323"/>
      <c r="I472" s="323"/>
      <c r="J472" s="323"/>
      <c r="K472" s="324"/>
      <c r="L472" s="324"/>
      <c r="M472" s="324"/>
      <c r="N472" s="324"/>
      <c r="O472" s="324"/>
      <c r="P472" s="324"/>
      <c r="Q472" s="324"/>
      <c r="R472" s="324"/>
      <c r="S472" s="324"/>
      <c r="T472" s="324"/>
      <c r="U472" s="324"/>
      <c r="V472" s="324"/>
      <c r="W472" s="324"/>
      <c r="X472" s="324"/>
      <c r="Y472" s="324"/>
      <c r="Z472" s="324"/>
    </row>
    <row r="473" spans="1:26" ht="12.75" customHeight="1">
      <c r="A473" s="324"/>
      <c r="B473" s="322"/>
      <c r="C473" s="322"/>
      <c r="D473" s="322"/>
      <c r="E473" s="322"/>
      <c r="F473" s="323"/>
      <c r="G473" s="323"/>
      <c r="H473" s="323"/>
      <c r="I473" s="323"/>
      <c r="J473" s="323"/>
      <c r="K473" s="324"/>
      <c r="L473" s="324"/>
      <c r="M473" s="324"/>
      <c r="N473" s="324"/>
      <c r="O473" s="324"/>
      <c r="P473" s="324"/>
      <c r="Q473" s="324"/>
      <c r="R473" s="324"/>
      <c r="S473" s="324"/>
      <c r="T473" s="324"/>
      <c r="U473" s="324"/>
      <c r="V473" s="324"/>
      <c r="W473" s="324"/>
      <c r="X473" s="324"/>
      <c r="Y473" s="324"/>
      <c r="Z473" s="324"/>
    </row>
    <row r="474" spans="1:26" ht="12.75" customHeight="1">
      <c r="A474" s="324"/>
      <c r="B474" s="322"/>
      <c r="C474" s="322"/>
      <c r="D474" s="322"/>
      <c r="E474" s="322"/>
      <c r="F474" s="323"/>
      <c r="G474" s="323"/>
      <c r="H474" s="323"/>
      <c r="I474" s="323"/>
      <c r="J474" s="323"/>
      <c r="K474" s="324"/>
      <c r="L474" s="324"/>
      <c r="M474" s="324"/>
      <c r="N474" s="324"/>
      <c r="O474" s="324"/>
      <c r="P474" s="324"/>
      <c r="Q474" s="324"/>
      <c r="R474" s="324"/>
      <c r="S474" s="324"/>
      <c r="T474" s="324"/>
      <c r="U474" s="324"/>
      <c r="V474" s="324"/>
      <c r="W474" s="324"/>
      <c r="X474" s="324"/>
      <c r="Y474" s="324"/>
      <c r="Z474" s="324"/>
    </row>
    <row r="475" spans="1:26" ht="12.75" customHeight="1">
      <c r="A475" s="324"/>
      <c r="B475" s="322"/>
      <c r="C475" s="322"/>
      <c r="D475" s="322"/>
      <c r="E475" s="322"/>
      <c r="F475" s="323"/>
      <c r="G475" s="323"/>
      <c r="H475" s="323"/>
      <c r="I475" s="323"/>
      <c r="J475" s="323"/>
      <c r="K475" s="324"/>
      <c r="L475" s="324"/>
      <c r="M475" s="324"/>
      <c r="N475" s="324"/>
      <c r="O475" s="324"/>
      <c r="P475" s="324"/>
      <c r="Q475" s="324"/>
      <c r="R475" s="324"/>
      <c r="S475" s="324"/>
      <c r="T475" s="324"/>
      <c r="U475" s="324"/>
      <c r="V475" s="324"/>
      <c r="W475" s="324"/>
      <c r="X475" s="324"/>
      <c r="Y475" s="324"/>
      <c r="Z475" s="324"/>
    </row>
    <row r="476" spans="1:26" ht="12.75" customHeight="1">
      <c r="A476" s="324"/>
      <c r="B476" s="322"/>
      <c r="C476" s="322"/>
      <c r="D476" s="322"/>
      <c r="E476" s="322"/>
      <c r="F476" s="323"/>
      <c r="G476" s="323"/>
      <c r="H476" s="323"/>
      <c r="I476" s="323"/>
      <c r="J476" s="323"/>
      <c r="K476" s="324"/>
      <c r="L476" s="324"/>
      <c r="M476" s="324"/>
      <c r="N476" s="324"/>
      <c r="O476" s="324"/>
      <c r="P476" s="324"/>
      <c r="Q476" s="324"/>
      <c r="R476" s="324"/>
      <c r="S476" s="324"/>
      <c r="T476" s="324"/>
      <c r="U476" s="324"/>
      <c r="V476" s="324"/>
      <c r="W476" s="324"/>
      <c r="X476" s="324"/>
      <c r="Y476" s="324"/>
      <c r="Z476" s="324"/>
    </row>
    <row r="477" spans="1:26" ht="12.75" customHeight="1">
      <c r="A477" s="324"/>
      <c r="B477" s="322"/>
      <c r="C477" s="322"/>
      <c r="D477" s="322"/>
      <c r="E477" s="322"/>
      <c r="F477" s="323"/>
      <c r="G477" s="323"/>
      <c r="H477" s="323"/>
      <c r="I477" s="323"/>
      <c r="J477" s="323"/>
      <c r="K477" s="324"/>
      <c r="L477" s="324"/>
      <c r="M477" s="324"/>
      <c r="N477" s="324"/>
      <c r="O477" s="324"/>
      <c r="P477" s="324"/>
      <c r="Q477" s="324"/>
      <c r="R477" s="324"/>
      <c r="S477" s="324"/>
      <c r="T477" s="324"/>
      <c r="U477" s="324"/>
      <c r="V477" s="324"/>
      <c r="W477" s="324"/>
      <c r="X477" s="324"/>
      <c r="Y477" s="324"/>
      <c r="Z477" s="324"/>
    </row>
    <row r="478" spans="1:26" ht="12.75" customHeight="1">
      <c r="A478" s="324"/>
      <c r="B478" s="322"/>
      <c r="C478" s="322"/>
      <c r="D478" s="322"/>
      <c r="E478" s="322"/>
      <c r="F478" s="323"/>
      <c r="G478" s="323"/>
      <c r="H478" s="323"/>
      <c r="I478" s="323"/>
      <c r="J478" s="323"/>
      <c r="K478" s="324"/>
      <c r="L478" s="324"/>
      <c r="M478" s="324"/>
      <c r="N478" s="324"/>
      <c r="O478" s="324"/>
      <c r="P478" s="324"/>
      <c r="Q478" s="324"/>
      <c r="R478" s="324"/>
      <c r="S478" s="324"/>
      <c r="T478" s="324"/>
      <c r="U478" s="324"/>
      <c r="V478" s="324"/>
      <c r="W478" s="324"/>
      <c r="X478" s="324"/>
      <c r="Y478" s="324"/>
      <c r="Z478" s="324"/>
    </row>
    <row r="479" spans="1:26" ht="12.75" customHeight="1">
      <c r="A479" s="324"/>
      <c r="B479" s="322"/>
      <c r="C479" s="322"/>
      <c r="D479" s="322"/>
      <c r="E479" s="322"/>
      <c r="F479" s="323"/>
      <c r="G479" s="323"/>
      <c r="H479" s="323"/>
      <c r="I479" s="323"/>
      <c r="J479" s="323"/>
      <c r="K479" s="324"/>
      <c r="L479" s="324"/>
      <c r="M479" s="324"/>
      <c r="N479" s="324"/>
      <c r="O479" s="324"/>
      <c r="P479" s="324"/>
      <c r="Q479" s="324"/>
      <c r="R479" s="324"/>
      <c r="S479" s="324"/>
      <c r="T479" s="324"/>
      <c r="U479" s="324"/>
      <c r="V479" s="324"/>
      <c r="W479" s="324"/>
      <c r="X479" s="324"/>
      <c r="Y479" s="324"/>
      <c r="Z479" s="324"/>
    </row>
    <row r="480" spans="1:26" ht="12.75" customHeight="1">
      <c r="A480" s="324"/>
      <c r="B480" s="322"/>
      <c r="C480" s="322"/>
      <c r="D480" s="322"/>
      <c r="E480" s="322"/>
      <c r="F480" s="323"/>
      <c r="G480" s="323"/>
      <c r="H480" s="323"/>
      <c r="I480" s="323"/>
      <c r="J480" s="323"/>
      <c r="K480" s="324"/>
      <c r="L480" s="324"/>
      <c r="M480" s="324"/>
      <c r="N480" s="324"/>
      <c r="O480" s="324"/>
      <c r="P480" s="324"/>
      <c r="Q480" s="324"/>
      <c r="R480" s="324"/>
      <c r="S480" s="324"/>
      <c r="T480" s="324"/>
      <c r="U480" s="324"/>
      <c r="V480" s="324"/>
      <c r="W480" s="324"/>
      <c r="X480" s="324"/>
      <c r="Y480" s="324"/>
      <c r="Z480" s="324"/>
    </row>
    <row r="481" spans="1:26" ht="12.75" customHeight="1">
      <c r="A481" s="324"/>
      <c r="B481" s="322"/>
      <c r="C481" s="322"/>
      <c r="D481" s="322"/>
      <c r="E481" s="322"/>
      <c r="F481" s="323"/>
      <c r="G481" s="323"/>
      <c r="H481" s="323"/>
      <c r="I481" s="323"/>
      <c r="J481" s="323"/>
      <c r="K481" s="324"/>
      <c r="L481" s="324"/>
      <c r="M481" s="324"/>
      <c r="N481" s="324"/>
      <c r="O481" s="324"/>
      <c r="P481" s="324"/>
      <c r="Q481" s="324"/>
      <c r="R481" s="324"/>
      <c r="S481" s="324"/>
      <c r="T481" s="324"/>
      <c r="U481" s="324"/>
      <c r="V481" s="324"/>
      <c r="W481" s="324"/>
      <c r="X481" s="324"/>
      <c r="Y481" s="324"/>
      <c r="Z481" s="324"/>
    </row>
    <row r="482" spans="1:26" ht="12.75" customHeight="1">
      <c r="A482" s="324"/>
      <c r="B482" s="322"/>
      <c r="C482" s="322"/>
      <c r="D482" s="322"/>
      <c r="E482" s="322"/>
      <c r="F482" s="323"/>
      <c r="G482" s="323"/>
      <c r="H482" s="323"/>
      <c r="I482" s="323"/>
      <c r="J482" s="323"/>
      <c r="K482" s="324"/>
      <c r="L482" s="324"/>
      <c r="M482" s="324"/>
      <c r="N482" s="324"/>
      <c r="O482" s="324"/>
      <c r="P482" s="324"/>
      <c r="Q482" s="324"/>
      <c r="R482" s="324"/>
      <c r="S482" s="324"/>
      <c r="T482" s="324"/>
      <c r="U482" s="324"/>
      <c r="V482" s="324"/>
      <c r="W482" s="324"/>
      <c r="X482" s="324"/>
      <c r="Y482" s="324"/>
      <c r="Z482" s="324"/>
    </row>
    <row r="483" spans="1:26" ht="12.75" customHeight="1">
      <c r="A483" s="324"/>
      <c r="B483" s="322"/>
      <c r="C483" s="322"/>
      <c r="D483" s="322"/>
      <c r="E483" s="322"/>
      <c r="F483" s="323"/>
      <c r="G483" s="323"/>
      <c r="H483" s="323"/>
      <c r="I483" s="323"/>
      <c r="J483" s="323"/>
      <c r="K483" s="324"/>
      <c r="L483" s="324"/>
      <c r="M483" s="324"/>
      <c r="N483" s="324"/>
      <c r="O483" s="324"/>
      <c r="P483" s="324"/>
      <c r="Q483" s="324"/>
      <c r="R483" s="324"/>
      <c r="S483" s="324"/>
      <c r="T483" s="324"/>
      <c r="U483" s="324"/>
      <c r="V483" s="324"/>
      <c r="W483" s="324"/>
      <c r="X483" s="324"/>
      <c r="Y483" s="324"/>
      <c r="Z483" s="324"/>
    </row>
    <row r="484" spans="1:26" ht="12.75" customHeight="1">
      <c r="A484" s="324"/>
      <c r="B484" s="322"/>
      <c r="C484" s="322"/>
      <c r="D484" s="322"/>
      <c r="E484" s="322"/>
      <c r="F484" s="323"/>
      <c r="G484" s="323"/>
      <c r="H484" s="323"/>
      <c r="I484" s="323"/>
      <c r="J484" s="323"/>
      <c r="K484" s="324"/>
      <c r="L484" s="324"/>
      <c r="M484" s="324"/>
      <c r="N484" s="324"/>
      <c r="O484" s="324"/>
      <c r="P484" s="324"/>
      <c r="Q484" s="324"/>
      <c r="R484" s="324"/>
      <c r="S484" s="324"/>
      <c r="T484" s="324"/>
      <c r="U484" s="324"/>
      <c r="V484" s="324"/>
      <c r="W484" s="324"/>
      <c r="X484" s="324"/>
      <c r="Y484" s="324"/>
      <c r="Z484" s="324"/>
    </row>
    <row r="485" spans="1:26" ht="12.75" customHeight="1">
      <c r="A485" s="324"/>
      <c r="B485" s="322"/>
      <c r="C485" s="322"/>
      <c r="D485" s="322"/>
      <c r="E485" s="322"/>
      <c r="F485" s="323"/>
      <c r="G485" s="323"/>
      <c r="H485" s="323"/>
      <c r="I485" s="323"/>
      <c r="J485" s="323"/>
      <c r="K485" s="324"/>
      <c r="L485" s="324"/>
      <c r="M485" s="324"/>
      <c r="N485" s="324"/>
      <c r="O485" s="324"/>
      <c r="P485" s="324"/>
      <c r="Q485" s="324"/>
      <c r="R485" s="324"/>
      <c r="S485" s="324"/>
      <c r="T485" s="324"/>
      <c r="U485" s="324"/>
      <c r="V485" s="324"/>
      <c r="W485" s="324"/>
      <c r="X485" s="324"/>
      <c r="Y485" s="324"/>
      <c r="Z485" s="324"/>
    </row>
    <row r="486" spans="1:26" ht="12.75" customHeight="1">
      <c r="A486" s="324"/>
      <c r="B486" s="322"/>
      <c r="C486" s="322"/>
      <c r="D486" s="322"/>
      <c r="E486" s="322"/>
      <c r="F486" s="323"/>
      <c r="G486" s="323"/>
      <c r="H486" s="323"/>
      <c r="I486" s="323"/>
      <c r="J486" s="323"/>
      <c r="K486" s="324"/>
      <c r="L486" s="324"/>
      <c r="M486" s="324"/>
      <c r="N486" s="324"/>
      <c r="O486" s="324"/>
      <c r="P486" s="324"/>
      <c r="Q486" s="324"/>
      <c r="R486" s="324"/>
      <c r="S486" s="324"/>
      <c r="T486" s="324"/>
      <c r="U486" s="324"/>
      <c r="V486" s="324"/>
      <c r="W486" s="324"/>
      <c r="X486" s="324"/>
      <c r="Y486" s="324"/>
      <c r="Z486" s="324"/>
    </row>
    <row r="487" spans="1:26" ht="12.75" customHeight="1">
      <c r="A487" s="324"/>
      <c r="B487" s="322"/>
      <c r="C487" s="322"/>
      <c r="D487" s="322"/>
      <c r="E487" s="322"/>
      <c r="F487" s="323"/>
      <c r="G487" s="323"/>
      <c r="H487" s="323"/>
      <c r="I487" s="323"/>
      <c r="J487" s="323"/>
      <c r="K487" s="324"/>
      <c r="L487" s="324"/>
      <c r="M487" s="324"/>
      <c r="N487" s="324"/>
      <c r="O487" s="324"/>
      <c r="P487" s="324"/>
      <c r="Q487" s="324"/>
      <c r="R487" s="324"/>
      <c r="S487" s="324"/>
      <c r="T487" s="324"/>
      <c r="U487" s="324"/>
      <c r="V487" s="324"/>
      <c r="W487" s="324"/>
      <c r="X487" s="324"/>
      <c r="Y487" s="324"/>
      <c r="Z487" s="324"/>
    </row>
    <row r="488" spans="1:26" ht="12.75" customHeight="1">
      <c r="A488" s="324"/>
      <c r="B488" s="322"/>
      <c r="C488" s="322"/>
      <c r="D488" s="322"/>
      <c r="E488" s="322"/>
      <c r="F488" s="323"/>
      <c r="G488" s="323"/>
      <c r="H488" s="323"/>
      <c r="I488" s="323"/>
      <c r="J488" s="323"/>
      <c r="K488" s="324"/>
      <c r="L488" s="324"/>
      <c r="M488" s="324"/>
      <c r="N488" s="324"/>
      <c r="O488" s="324"/>
      <c r="P488" s="324"/>
      <c r="Q488" s="324"/>
      <c r="R488" s="324"/>
      <c r="S488" s="324"/>
      <c r="T488" s="324"/>
      <c r="U488" s="324"/>
      <c r="V488" s="324"/>
      <c r="W488" s="324"/>
      <c r="X488" s="324"/>
      <c r="Y488" s="324"/>
      <c r="Z488" s="324"/>
    </row>
    <row r="489" spans="1:26" ht="12.75" customHeight="1">
      <c r="A489" s="324"/>
      <c r="B489" s="322"/>
      <c r="C489" s="322"/>
      <c r="D489" s="322"/>
      <c r="E489" s="322"/>
      <c r="F489" s="323"/>
      <c r="G489" s="323"/>
      <c r="H489" s="323"/>
      <c r="I489" s="323"/>
      <c r="J489" s="323"/>
      <c r="K489" s="324"/>
      <c r="L489" s="324"/>
      <c r="M489" s="324"/>
      <c r="N489" s="324"/>
      <c r="O489" s="324"/>
      <c r="P489" s="324"/>
      <c r="Q489" s="324"/>
      <c r="R489" s="324"/>
      <c r="S489" s="324"/>
      <c r="T489" s="324"/>
      <c r="U489" s="324"/>
      <c r="V489" s="324"/>
      <c r="W489" s="324"/>
      <c r="X489" s="324"/>
      <c r="Y489" s="324"/>
      <c r="Z489" s="324"/>
    </row>
    <row r="490" spans="1:26" ht="12.75" customHeight="1">
      <c r="A490" s="324"/>
      <c r="B490" s="322"/>
      <c r="C490" s="322"/>
      <c r="D490" s="322"/>
      <c r="E490" s="322"/>
      <c r="F490" s="323"/>
      <c r="G490" s="323"/>
      <c r="H490" s="323"/>
      <c r="I490" s="323"/>
      <c r="J490" s="323"/>
      <c r="K490" s="324"/>
      <c r="L490" s="324"/>
      <c r="M490" s="324"/>
      <c r="N490" s="324"/>
      <c r="O490" s="324"/>
      <c r="P490" s="324"/>
      <c r="Q490" s="324"/>
      <c r="R490" s="324"/>
      <c r="S490" s="324"/>
      <c r="T490" s="324"/>
      <c r="U490" s="324"/>
      <c r="V490" s="324"/>
      <c r="W490" s="324"/>
      <c r="X490" s="324"/>
      <c r="Y490" s="324"/>
      <c r="Z490" s="324"/>
    </row>
    <row r="491" spans="1:26" ht="12.75" customHeight="1">
      <c r="A491" s="324"/>
      <c r="B491" s="322"/>
      <c r="C491" s="322"/>
      <c r="D491" s="322"/>
      <c r="E491" s="322"/>
      <c r="F491" s="323"/>
      <c r="G491" s="323"/>
      <c r="H491" s="323"/>
      <c r="I491" s="323"/>
      <c r="J491" s="323"/>
      <c r="K491" s="324"/>
      <c r="L491" s="324"/>
      <c r="M491" s="324"/>
      <c r="N491" s="324"/>
      <c r="O491" s="324"/>
      <c r="P491" s="324"/>
      <c r="Q491" s="324"/>
      <c r="R491" s="324"/>
      <c r="S491" s="324"/>
      <c r="T491" s="324"/>
      <c r="U491" s="324"/>
      <c r="V491" s="324"/>
      <c r="W491" s="324"/>
      <c r="X491" s="324"/>
      <c r="Y491" s="324"/>
      <c r="Z491" s="324"/>
    </row>
    <row r="492" spans="1:26" ht="12.75" customHeight="1">
      <c r="A492" s="324"/>
      <c r="B492" s="322"/>
      <c r="C492" s="322"/>
      <c r="D492" s="322"/>
      <c r="E492" s="322"/>
      <c r="F492" s="323"/>
      <c r="G492" s="323"/>
      <c r="H492" s="323"/>
      <c r="I492" s="323"/>
      <c r="J492" s="323"/>
      <c r="K492" s="324"/>
      <c r="L492" s="324"/>
      <c r="M492" s="324"/>
      <c r="N492" s="324"/>
      <c r="O492" s="324"/>
      <c r="P492" s="324"/>
      <c r="Q492" s="324"/>
      <c r="R492" s="324"/>
      <c r="S492" s="324"/>
      <c r="T492" s="324"/>
      <c r="U492" s="324"/>
      <c r="V492" s="324"/>
      <c r="W492" s="324"/>
      <c r="X492" s="324"/>
      <c r="Y492" s="324"/>
      <c r="Z492" s="324"/>
    </row>
    <row r="493" spans="1:26" ht="12.75" customHeight="1">
      <c r="A493" s="324"/>
      <c r="B493" s="322"/>
      <c r="C493" s="322"/>
      <c r="D493" s="322"/>
      <c r="E493" s="322"/>
      <c r="F493" s="323"/>
      <c r="G493" s="323"/>
      <c r="H493" s="323"/>
      <c r="I493" s="323"/>
      <c r="J493" s="323"/>
      <c r="K493" s="324"/>
      <c r="L493" s="324"/>
      <c r="M493" s="324"/>
      <c r="N493" s="324"/>
      <c r="O493" s="324"/>
      <c r="P493" s="324"/>
      <c r="Q493" s="324"/>
      <c r="R493" s="324"/>
      <c r="S493" s="324"/>
      <c r="T493" s="324"/>
      <c r="U493" s="324"/>
      <c r="V493" s="324"/>
      <c r="W493" s="324"/>
      <c r="X493" s="324"/>
      <c r="Y493" s="324"/>
      <c r="Z493" s="324"/>
    </row>
    <row r="494" spans="1:26" ht="12.75" customHeight="1">
      <c r="A494" s="324"/>
      <c r="B494" s="322"/>
      <c r="C494" s="322"/>
      <c r="D494" s="322"/>
      <c r="E494" s="322"/>
      <c r="F494" s="323"/>
      <c r="G494" s="323"/>
      <c r="H494" s="323"/>
      <c r="I494" s="323"/>
      <c r="J494" s="323"/>
      <c r="K494" s="324"/>
      <c r="L494" s="324"/>
      <c r="M494" s="324"/>
      <c r="N494" s="324"/>
      <c r="O494" s="324"/>
      <c r="P494" s="324"/>
      <c r="Q494" s="324"/>
      <c r="R494" s="324"/>
      <c r="S494" s="324"/>
      <c r="T494" s="324"/>
      <c r="U494" s="324"/>
      <c r="V494" s="324"/>
      <c r="W494" s="324"/>
      <c r="X494" s="324"/>
      <c r="Y494" s="324"/>
      <c r="Z494" s="324"/>
    </row>
    <row r="495" spans="1:26" ht="12.75" customHeight="1">
      <c r="A495" s="324"/>
      <c r="B495" s="322"/>
      <c r="C495" s="322"/>
      <c r="D495" s="322"/>
      <c r="E495" s="322"/>
      <c r="F495" s="323"/>
      <c r="G495" s="323"/>
      <c r="H495" s="323"/>
      <c r="I495" s="323"/>
      <c r="J495" s="323"/>
      <c r="K495" s="324"/>
      <c r="L495" s="324"/>
      <c r="M495" s="324"/>
      <c r="N495" s="324"/>
      <c r="O495" s="324"/>
      <c r="P495" s="324"/>
      <c r="Q495" s="324"/>
      <c r="R495" s="324"/>
      <c r="S495" s="324"/>
      <c r="T495" s="324"/>
      <c r="U495" s="324"/>
      <c r="V495" s="324"/>
      <c r="W495" s="324"/>
      <c r="X495" s="324"/>
      <c r="Y495" s="324"/>
      <c r="Z495" s="324"/>
    </row>
    <row r="496" spans="1:26" ht="12.75" customHeight="1">
      <c r="A496" s="324"/>
      <c r="B496" s="322"/>
      <c r="C496" s="322"/>
      <c r="D496" s="322"/>
      <c r="E496" s="322"/>
      <c r="F496" s="323"/>
      <c r="G496" s="323"/>
      <c r="H496" s="323"/>
      <c r="I496" s="323"/>
      <c r="J496" s="323"/>
      <c r="K496" s="324"/>
      <c r="L496" s="324"/>
      <c r="M496" s="324"/>
      <c r="N496" s="324"/>
      <c r="O496" s="324"/>
      <c r="P496" s="324"/>
      <c r="Q496" s="324"/>
      <c r="R496" s="324"/>
      <c r="S496" s="324"/>
      <c r="T496" s="324"/>
      <c r="U496" s="324"/>
      <c r="V496" s="324"/>
      <c r="W496" s="324"/>
      <c r="X496" s="324"/>
      <c r="Y496" s="324"/>
      <c r="Z496" s="324"/>
    </row>
    <row r="497" spans="1:26" ht="12.75" customHeight="1">
      <c r="A497" s="324"/>
      <c r="B497" s="322"/>
      <c r="C497" s="322"/>
      <c r="D497" s="322"/>
      <c r="E497" s="322"/>
      <c r="F497" s="323"/>
      <c r="G497" s="323"/>
      <c r="H497" s="323"/>
      <c r="I497" s="323"/>
      <c r="J497" s="323"/>
      <c r="K497" s="324"/>
      <c r="L497" s="324"/>
      <c r="M497" s="324"/>
      <c r="N497" s="324"/>
      <c r="O497" s="324"/>
      <c r="P497" s="324"/>
      <c r="Q497" s="324"/>
      <c r="R497" s="324"/>
      <c r="S497" s="324"/>
      <c r="T497" s="324"/>
      <c r="U497" s="324"/>
      <c r="V497" s="324"/>
      <c r="W497" s="324"/>
      <c r="X497" s="324"/>
      <c r="Y497" s="324"/>
      <c r="Z497" s="324"/>
    </row>
    <row r="498" spans="1:26" ht="12.75" customHeight="1">
      <c r="A498" s="324"/>
      <c r="B498" s="322"/>
      <c r="C498" s="322"/>
      <c r="D498" s="322"/>
      <c r="E498" s="322"/>
      <c r="F498" s="323"/>
      <c r="G498" s="323"/>
      <c r="H498" s="323"/>
      <c r="I498" s="323"/>
      <c r="J498" s="323"/>
      <c r="K498" s="324"/>
      <c r="L498" s="324"/>
      <c r="M498" s="324"/>
      <c r="N498" s="324"/>
      <c r="O498" s="324"/>
      <c r="P498" s="324"/>
      <c r="Q498" s="324"/>
      <c r="R498" s="324"/>
      <c r="S498" s="324"/>
      <c r="T498" s="324"/>
      <c r="U498" s="324"/>
      <c r="V498" s="324"/>
      <c r="W498" s="324"/>
      <c r="X498" s="324"/>
      <c r="Y498" s="324"/>
      <c r="Z498" s="324"/>
    </row>
    <row r="499" spans="1:26" ht="12.75" customHeight="1">
      <c r="A499" s="324"/>
      <c r="B499" s="322"/>
      <c r="C499" s="322"/>
      <c r="D499" s="322"/>
      <c r="E499" s="322"/>
      <c r="F499" s="323"/>
      <c r="G499" s="323"/>
      <c r="H499" s="323"/>
      <c r="I499" s="323"/>
      <c r="J499" s="323"/>
      <c r="K499" s="324"/>
      <c r="L499" s="324"/>
      <c r="M499" s="324"/>
      <c r="N499" s="324"/>
      <c r="O499" s="324"/>
      <c r="P499" s="324"/>
      <c r="Q499" s="324"/>
      <c r="R499" s="324"/>
      <c r="S499" s="324"/>
      <c r="T499" s="324"/>
      <c r="U499" s="324"/>
      <c r="V499" s="324"/>
      <c r="W499" s="324"/>
      <c r="X499" s="324"/>
      <c r="Y499" s="324"/>
      <c r="Z499" s="324"/>
    </row>
    <row r="500" spans="1:26" ht="12.75" customHeight="1">
      <c r="A500" s="324"/>
      <c r="B500" s="322"/>
      <c r="C500" s="322"/>
      <c r="D500" s="322"/>
      <c r="E500" s="322"/>
      <c r="F500" s="323"/>
      <c r="G500" s="323"/>
      <c r="H500" s="323"/>
      <c r="I500" s="323"/>
      <c r="J500" s="323"/>
      <c r="K500" s="324"/>
      <c r="L500" s="324"/>
      <c r="M500" s="324"/>
      <c r="N500" s="324"/>
      <c r="O500" s="324"/>
      <c r="P500" s="324"/>
      <c r="Q500" s="324"/>
      <c r="R500" s="324"/>
      <c r="S500" s="324"/>
      <c r="T500" s="324"/>
      <c r="U500" s="324"/>
      <c r="V500" s="324"/>
      <c r="W500" s="324"/>
      <c r="X500" s="324"/>
      <c r="Y500" s="324"/>
      <c r="Z500" s="324"/>
    </row>
    <row r="501" spans="1:26" ht="12.75" customHeight="1">
      <c r="A501" s="324"/>
      <c r="B501" s="322"/>
      <c r="C501" s="322"/>
      <c r="D501" s="322"/>
      <c r="E501" s="322"/>
      <c r="F501" s="323"/>
      <c r="G501" s="323"/>
      <c r="H501" s="323"/>
      <c r="I501" s="323"/>
      <c r="J501" s="323"/>
      <c r="K501" s="324"/>
      <c r="L501" s="324"/>
      <c r="M501" s="324"/>
      <c r="N501" s="324"/>
      <c r="O501" s="324"/>
      <c r="P501" s="324"/>
      <c r="Q501" s="324"/>
      <c r="R501" s="324"/>
      <c r="S501" s="324"/>
      <c r="T501" s="324"/>
      <c r="U501" s="324"/>
      <c r="V501" s="324"/>
      <c r="W501" s="324"/>
      <c r="X501" s="324"/>
      <c r="Y501" s="324"/>
      <c r="Z501" s="324"/>
    </row>
    <row r="502" spans="1:26" ht="12.75" customHeight="1">
      <c r="A502" s="324"/>
      <c r="B502" s="322"/>
      <c r="C502" s="322"/>
      <c r="D502" s="322"/>
      <c r="E502" s="322"/>
      <c r="F502" s="323"/>
      <c r="G502" s="323"/>
      <c r="H502" s="323"/>
      <c r="I502" s="323"/>
      <c r="J502" s="323"/>
      <c r="K502" s="324"/>
      <c r="L502" s="324"/>
      <c r="M502" s="324"/>
      <c r="N502" s="324"/>
      <c r="O502" s="324"/>
      <c r="P502" s="324"/>
      <c r="Q502" s="324"/>
      <c r="R502" s="324"/>
      <c r="S502" s="324"/>
      <c r="T502" s="324"/>
      <c r="U502" s="324"/>
      <c r="V502" s="324"/>
      <c r="W502" s="324"/>
      <c r="X502" s="324"/>
      <c r="Y502" s="324"/>
      <c r="Z502" s="324"/>
    </row>
    <row r="503" spans="1:26" ht="12.75" customHeight="1">
      <c r="A503" s="324"/>
      <c r="B503" s="322"/>
      <c r="C503" s="322"/>
      <c r="D503" s="322"/>
      <c r="E503" s="322"/>
      <c r="F503" s="323"/>
      <c r="G503" s="323"/>
      <c r="H503" s="323"/>
      <c r="I503" s="323"/>
      <c r="J503" s="323"/>
      <c r="K503" s="324"/>
      <c r="L503" s="324"/>
      <c r="M503" s="324"/>
      <c r="N503" s="324"/>
      <c r="O503" s="324"/>
      <c r="P503" s="324"/>
      <c r="Q503" s="324"/>
      <c r="R503" s="324"/>
      <c r="S503" s="324"/>
      <c r="T503" s="324"/>
      <c r="U503" s="324"/>
      <c r="V503" s="324"/>
      <c r="W503" s="324"/>
      <c r="X503" s="324"/>
      <c r="Y503" s="324"/>
      <c r="Z503" s="324"/>
    </row>
    <row r="504" spans="1:26" ht="12.75" customHeight="1">
      <c r="A504" s="324"/>
      <c r="B504" s="322"/>
      <c r="C504" s="322"/>
      <c r="D504" s="322"/>
      <c r="E504" s="322"/>
      <c r="F504" s="323"/>
      <c r="G504" s="323"/>
      <c r="H504" s="323"/>
      <c r="I504" s="323"/>
      <c r="J504" s="323"/>
      <c r="K504" s="324"/>
      <c r="L504" s="324"/>
      <c r="M504" s="324"/>
      <c r="N504" s="324"/>
      <c r="O504" s="324"/>
      <c r="P504" s="324"/>
      <c r="Q504" s="324"/>
      <c r="R504" s="324"/>
      <c r="S504" s="324"/>
      <c r="T504" s="324"/>
      <c r="U504" s="324"/>
      <c r="V504" s="324"/>
      <c r="W504" s="324"/>
      <c r="X504" s="324"/>
      <c r="Y504" s="324"/>
      <c r="Z504" s="324"/>
    </row>
    <row r="505" spans="1:26" ht="12.75" customHeight="1">
      <c r="A505" s="324"/>
      <c r="B505" s="322"/>
      <c r="C505" s="322"/>
      <c r="D505" s="322"/>
      <c r="E505" s="322"/>
      <c r="F505" s="323"/>
      <c r="G505" s="323"/>
      <c r="H505" s="323"/>
      <c r="I505" s="323"/>
      <c r="J505" s="323"/>
      <c r="K505" s="324"/>
      <c r="L505" s="324"/>
      <c r="M505" s="324"/>
      <c r="N505" s="324"/>
      <c r="O505" s="324"/>
      <c r="P505" s="324"/>
      <c r="Q505" s="324"/>
      <c r="R505" s="324"/>
      <c r="S505" s="324"/>
      <c r="T505" s="324"/>
      <c r="U505" s="324"/>
      <c r="V505" s="324"/>
      <c r="W505" s="324"/>
      <c r="X505" s="324"/>
      <c r="Y505" s="324"/>
      <c r="Z505" s="324"/>
    </row>
    <row r="506" spans="1:26" ht="12.75" customHeight="1">
      <c r="A506" s="324"/>
      <c r="B506" s="322"/>
      <c r="C506" s="322"/>
      <c r="D506" s="322"/>
      <c r="E506" s="322"/>
      <c r="F506" s="323"/>
      <c r="G506" s="323"/>
      <c r="H506" s="323"/>
      <c r="I506" s="323"/>
      <c r="J506" s="323"/>
      <c r="K506" s="324"/>
      <c r="L506" s="324"/>
      <c r="M506" s="324"/>
      <c r="N506" s="324"/>
      <c r="O506" s="324"/>
      <c r="P506" s="324"/>
      <c r="Q506" s="324"/>
      <c r="R506" s="324"/>
      <c r="S506" s="324"/>
      <c r="T506" s="324"/>
      <c r="U506" s="324"/>
      <c r="V506" s="324"/>
      <c r="W506" s="324"/>
      <c r="X506" s="324"/>
      <c r="Y506" s="324"/>
      <c r="Z506" s="324"/>
    </row>
    <row r="507" spans="1:26" ht="12.75" customHeight="1">
      <c r="A507" s="324"/>
      <c r="B507" s="322"/>
      <c r="C507" s="322"/>
      <c r="D507" s="322"/>
      <c r="E507" s="322"/>
      <c r="F507" s="323"/>
      <c r="G507" s="323"/>
      <c r="H507" s="323"/>
      <c r="I507" s="323"/>
      <c r="J507" s="323"/>
      <c r="K507" s="324"/>
      <c r="L507" s="324"/>
      <c r="M507" s="324"/>
      <c r="N507" s="324"/>
      <c r="O507" s="324"/>
      <c r="P507" s="324"/>
      <c r="Q507" s="324"/>
      <c r="R507" s="324"/>
      <c r="S507" s="324"/>
      <c r="T507" s="324"/>
      <c r="U507" s="324"/>
      <c r="V507" s="324"/>
      <c r="W507" s="324"/>
      <c r="X507" s="324"/>
      <c r="Y507" s="324"/>
      <c r="Z507" s="324"/>
    </row>
    <row r="508" spans="1:26" ht="12.75" customHeight="1">
      <c r="A508" s="324"/>
      <c r="B508" s="322"/>
      <c r="C508" s="322"/>
      <c r="D508" s="322"/>
      <c r="E508" s="322"/>
      <c r="F508" s="323"/>
      <c r="G508" s="323"/>
      <c r="H508" s="323"/>
      <c r="I508" s="323"/>
      <c r="J508" s="323"/>
      <c r="K508" s="324"/>
      <c r="L508" s="324"/>
      <c r="M508" s="324"/>
      <c r="N508" s="324"/>
      <c r="O508" s="324"/>
      <c r="P508" s="324"/>
      <c r="Q508" s="324"/>
      <c r="R508" s="324"/>
      <c r="S508" s="324"/>
      <c r="T508" s="324"/>
      <c r="U508" s="324"/>
      <c r="V508" s="324"/>
      <c r="W508" s="324"/>
      <c r="X508" s="324"/>
      <c r="Y508" s="324"/>
      <c r="Z508" s="324"/>
    </row>
    <row r="509" spans="1:26" ht="12.75" customHeight="1">
      <c r="A509" s="324"/>
      <c r="B509" s="322"/>
      <c r="C509" s="322"/>
      <c r="D509" s="322"/>
      <c r="E509" s="322"/>
      <c r="F509" s="323"/>
      <c r="G509" s="323"/>
      <c r="H509" s="323"/>
      <c r="I509" s="323"/>
      <c r="J509" s="323"/>
      <c r="K509" s="324"/>
      <c r="L509" s="324"/>
      <c r="M509" s="324"/>
      <c r="N509" s="324"/>
      <c r="O509" s="324"/>
      <c r="P509" s="324"/>
      <c r="Q509" s="324"/>
      <c r="R509" s="324"/>
      <c r="S509" s="324"/>
      <c r="T509" s="324"/>
      <c r="U509" s="324"/>
      <c r="V509" s="324"/>
      <c r="W509" s="324"/>
      <c r="X509" s="324"/>
      <c r="Y509" s="324"/>
      <c r="Z509" s="324"/>
    </row>
    <row r="510" spans="1:26" ht="12.75" customHeight="1">
      <c r="A510" s="324"/>
      <c r="B510" s="322"/>
      <c r="C510" s="322"/>
      <c r="D510" s="322"/>
      <c r="E510" s="322"/>
      <c r="F510" s="323"/>
      <c r="G510" s="323"/>
      <c r="H510" s="323"/>
      <c r="I510" s="323"/>
      <c r="J510" s="323"/>
      <c r="K510" s="324"/>
      <c r="L510" s="324"/>
      <c r="M510" s="324"/>
      <c r="N510" s="324"/>
      <c r="O510" s="324"/>
      <c r="P510" s="324"/>
      <c r="Q510" s="324"/>
      <c r="R510" s="324"/>
      <c r="S510" s="324"/>
      <c r="T510" s="324"/>
      <c r="U510" s="324"/>
      <c r="V510" s="324"/>
      <c r="W510" s="324"/>
      <c r="X510" s="324"/>
      <c r="Y510" s="324"/>
      <c r="Z510" s="324"/>
    </row>
    <row r="511" spans="1:26" ht="12.75" customHeight="1">
      <c r="A511" s="324"/>
      <c r="B511" s="322"/>
      <c r="C511" s="322"/>
      <c r="D511" s="322"/>
      <c r="E511" s="322"/>
      <c r="F511" s="323"/>
      <c r="G511" s="323"/>
      <c r="H511" s="323"/>
      <c r="I511" s="323"/>
      <c r="J511" s="323"/>
      <c r="K511" s="324"/>
      <c r="L511" s="324"/>
      <c r="M511" s="324"/>
      <c r="N511" s="324"/>
      <c r="O511" s="324"/>
      <c r="P511" s="324"/>
      <c r="Q511" s="324"/>
      <c r="R511" s="324"/>
      <c r="S511" s="324"/>
      <c r="T511" s="324"/>
      <c r="U511" s="324"/>
      <c r="V511" s="324"/>
      <c r="W511" s="324"/>
      <c r="X511" s="324"/>
      <c r="Y511" s="324"/>
      <c r="Z511" s="324"/>
    </row>
    <row r="512" spans="1:26" ht="12.75" customHeight="1">
      <c r="A512" s="324"/>
      <c r="B512" s="322"/>
      <c r="C512" s="322"/>
      <c r="D512" s="322"/>
      <c r="E512" s="322"/>
      <c r="F512" s="323"/>
      <c r="G512" s="323"/>
      <c r="H512" s="323"/>
      <c r="I512" s="323"/>
      <c r="J512" s="323"/>
      <c r="K512" s="324"/>
      <c r="L512" s="324"/>
      <c r="M512" s="324"/>
      <c r="N512" s="324"/>
      <c r="O512" s="324"/>
      <c r="P512" s="324"/>
      <c r="Q512" s="324"/>
      <c r="R512" s="324"/>
      <c r="S512" s="324"/>
      <c r="T512" s="324"/>
      <c r="U512" s="324"/>
      <c r="V512" s="324"/>
      <c r="W512" s="324"/>
      <c r="X512" s="324"/>
      <c r="Y512" s="324"/>
      <c r="Z512" s="324"/>
    </row>
    <row r="513" spans="1:26" ht="12.75" customHeight="1">
      <c r="A513" s="324"/>
      <c r="B513" s="322"/>
      <c r="C513" s="322"/>
      <c r="D513" s="322"/>
      <c r="E513" s="322"/>
      <c r="F513" s="323"/>
      <c r="G513" s="323"/>
      <c r="H513" s="323"/>
      <c r="I513" s="323"/>
      <c r="J513" s="323"/>
      <c r="K513" s="324"/>
      <c r="L513" s="324"/>
      <c r="M513" s="324"/>
      <c r="N513" s="324"/>
      <c r="O513" s="324"/>
      <c r="P513" s="324"/>
      <c r="Q513" s="324"/>
      <c r="R513" s="324"/>
      <c r="S513" s="324"/>
      <c r="T513" s="324"/>
      <c r="U513" s="324"/>
      <c r="V513" s="324"/>
      <c r="W513" s="324"/>
      <c r="X513" s="324"/>
      <c r="Y513" s="324"/>
      <c r="Z513" s="324"/>
    </row>
    <row r="514" spans="1:26" ht="12.75" customHeight="1">
      <c r="A514" s="324"/>
      <c r="B514" s="322"/>
      <c r="C514" s="322"/>
      <c r="D514" s="322"/>
      <c r="E514" s="322"/>
      <c r="F514" s="323"/>
      <c r="G514" s="323"/>
      <c r="H514" s="323"/>
      <c r="I514" s="323"/>
      <c r="J514" s="323"/>
      <c r="K514" s="324"/>
      <c r="L514" s="324"/>
      <c r="M514" s="324"/>
      <c r="N514" s="324"/>
      <c r="O514" s="324"/>
      <c r="P514" s="324"/>
      <c r="Q514" s="324"/>
      <c r="R514" s="324"/>
      <c r="S514" s="324"/>
      <c r="T514" s="324"/>
      <c r="U514" s="324"/>
      <c r="V514" s="324"/>
      <c r="W514" s="324"/>
      <c r="X514" s="324"/>
      <c r="Y514" s="324"/>
      <c r="Z514" s="324"/>
    </row>
    <row r="515" spans="1:26" ht="12.75" customHeight="1">
      <c r="A515" s="324"/>
      <c r="B515" s="322"/>
      <c r="C515" s="322"/>
      <c r="D515" s="322"/>
      <c r="E515" s="322"/>
      <c r="F515" s="323"/>
      <c r="G515" s="323"/>
      <c r="H515" s="323"/>
      <c r="I515" s="323"/>
      <c r="J515" s="323"/>
      <c r="K515" s="324"/>
      <c r="L515" s="324"/>
      <c r="M515" s="324"/>
      <c r="N515" s="324"/>
      <c r="O515" s="324"/>
      <c r="P515" s="324"/>
      <c r="Q515" s="324"/>
      <c r="R515" s="324"/>
      <c r="S515" s="324"/>
      <c r="T515" s="324"/>
      <c r="U515" s="324"/>
      <c r="V515" s="324"/>
      <c r="W515" s="324"/>
      <c r="X515" s="324"/>
      <c r="Y515" s="324"/>
      <c r="Z515" s="324"/>
    </row>
    <row r="516" spans="1:26" ht="12.75" customHeight="1">
      <c r="A516" s="324"/>
      <c r="B516" s="322"/>
      <c r="C516" s="322"/>
      <c r="D516" s="322"/>
      <c r="E516" s="322"/>
      <c r="F516" s="323"/>
      <c r="G516" s="323"/>
      <c r="H516" s="323"/>
      <c r="I516" s="323"/>
      <c r="J516" s="323"/>
      <c r="K516" s="324"/>
      <c r="L516" s="324"/>
      <c r="M516" s="324"/>
      <c r="N516" s="324"/>
      <c r="O516" s="324"/>
      <c r="P516" s="324"/>
      <c r="Q516" s="324"/>
      <c r="R516" s="324"/>
      <c r="S516" s="324"/>
      <c r="T516" s="324"/>
      <c r="U516" s="324"/>
      <c r="V516" s="324"/>
      <c r="W516" s="324"/>
      <c r="X516" s="324"/>
      <c r="Y516" s="324"/>
      <c r="Z516" s="324"/>
    </row>
    <row r="517" spans="1:26" ht="12.75" customHeight="1">
      <c r="A517" s="324"/>
      <c r="B517" s="322"/>
      <c r="C517" s="322"/>
      <c r="D517" s="322"/>
      <c r="E517" s="322"/>
      <c r="F517" s="323"/>
      <c r="G517" s="323"/>
      <c r="H517" s="323"/>
      <c r="I517" s="323"/>
      <c r="J517" s="323"/>
      <c r="K517" s="324"/>
      <c r="L517" s="324"/>
      <c r="M517" s="324"/>
      <c r="N517" s="324"/>
      <c r="O517" s="324"/>
      <c r="P517" s="324"/>
      <c r="Q517" s="324"/>
      <c r="R517" s="324"/>
      <c r="S517" s="324"/>
      <c r="T517" s="324"/>
      <c r="U517" s="324"/>
      <c r="V517" s="324"/>
      <c r="W517" s="324"/>
      <c r="X517" s="324"/>
      <c r="Y517" s="324"/>
      <c r="Z517" s="324"/>
    </row>
    <row r="518" spans="1:26" ht="12.75" customHeight="1">
      <c r="A518" s="324"/>
      <c r="B518" s="322"/>
      <c r="C518" s="322"/>
      <c r="D518" s="322"/>
      <c r="E518" s="322"/>
      <c r="F518" s="323"/>
      <c r="G518" s="323"/>
      <c r="H518" s="323"/>
      <c r="I518" s="323"/>
      <c r="J518" s="323"/>
      <c r="K518" s="324"/>
      <c r="L518" s="324"/>
      <c r="M518" s="324"/>
      <c r="N518" s="324"/>
      <c r="O518" s="324"/>
      <c r="P518" s="324"/>
      <c r="Q518" s="324"/>
      <c r="R518" s="324"/>
      <c r="S518" s="324"/>
      <c r="T518" s="324"/>
      <c r="U518" s="324"/>
      <c r="V518" s="324"/>
      <c r="W518" s="324"/>
      <c r="X518" s="324"/>
      <c r="Y518" s="324"/>
      <c r="Z518" s="324"/>
    </row>
    <row r="519" spans="1:26" ht="12.75" customHeight="1">
      <c r="A519" s="324"/>
      <c r="B519" s="322"/>
      <c r="C519" s="322"/>
      <c r="D519" s="322"/>
      <c r="E519" s="322"/>
      <c r="F519" s="323"/>
      <c r="G519" s="323"/>
      <c r="H519" s="323"/>
      <c r="I519" s="323"/>
      <c r="J519" s="323"/>
      <c r="K519" s="324"/>
      <c r="L519" s="324"/>
      <c r="M519" s="324"/>
      <c r="N519" s="324"/>
      <c r="O519" s="324"/>
      <c r="P519" s="324"/>
      <c r="Q519" s="324"/>
      <c r="R519" s="324"/>
      <c r="S519" s="324"/>
      <c r="T519" s="324"/>
      <c r="U519" s="324"/>
      <c r="V519" s="324"/>
      <c r="W519" s="324"/>
      <c r="X519" s="324"/>
      <c r="Y519" s="324"/>
      <c r="Z519" s="324"/>
    </row>
    <row r="520" spans="1:26" ht="12.75" customHeight="1">
      <c r="A520" s="324"/>
      <c r="B520" s="322"/>
      <c r="C520" s="322"/>
      <c r="D520" s="322"/>
      <c r="E520" s="322"/>
      <c r="F520" s="323"/>
      <c r="G520" s="323"/>
      <c r="H520" s="323"/>
      <c r="I520" s="323"/>
      <c r="J520" s="323"/>
      <c r="K520" s="324"/>
      <c r="L520" s="324"/>
      <c r="M520" s="324"/>
      <c r="N520" s="324"/>
      <c r="O520" s="324"/>
      <c r="P520" s="324"/>
      <c r="Q520" s="324"/>
      <c r="R520" s="324"/>
      <c r="S520" s="324"/>
      <c r="T520" s="324"/>
      <c r="U520" s="324"/>
      <c r="V520" s="324"/>
      <c r="W520" s="324"/>
      <c r="X520" s="324"/>
      <c r="Y520" s="324"/>
      <c r="Z520" s="324"/>
    </row>
    <row r="521" spans="1:26" ht="12.75" customHeight="1">
      <c r="A521" s="324"/>
      <c r="B521" s="322"/>
      <c r="C521" s="322"/>
      <c r="D521" s="322"/>
      <c r="E521" s="322"/>
      <c r="F521" s="323"/>
      <c r="G521" s="323"/>
      <c r="H521" s="323"/>
      <c r="I521" s="323"/>
      <c r="J521" s="323"/>
      <c r="K521" s="324"/>
      <c r="L521" s="324"/>
      <c r="M521" s="324"/>
      <c r="N521" s="324"/>
      <c r="O521" s="324"/>
      <c r="P521" s="324"/>
      <c r="Q521" s="324"/>
      <c r="R521" s="324"/>
      <c r="S521" s="324"/>
      <c r="T521" s="324"/>
      <c r="U521" s="324"/>
      <c r="V521" s="324"/>
      <c r="W521" s="324"/>
      <c r="X521" s="324"/>
      <c r="Y521" s="324"/>
      <c r="Z521" s="324"/>
    </row>
    <row r="522" spans="1:26" ht="12.75" customHeight="1">
      <c r="A522" s="324"/>
      <c r="B522" s="322"/>
      <c r="C522" s="322"/>
      <c r="D522" s="322"/>
      <c r="E522" s="322"/>
      <c r="F522" s="323"/>
      <c r="G522" s="323"/>
      <c r="H522" s="323"/>
      <c r="I522" s="323"/>
      <c r="J522" s="323"/>
      <c r="K522" s="324"/>
      <c r="L522" s="324"/>
      <c r="M522" s="324"/>
      <c r="N522" s="324"/>
      <c r="O522" s="324"/>
      <c r="P522" s="324"/>
      <c r="Q522" s="324"/>
      <c r="R522" s="324"/>
      <c r="S522" s="324"/>
      <c r="T522" s="324"/>
      <c r="U522" s="324"/>
      <c r="V522" s="324"/>
      <c r="W522" s="324"/>
      <c r="X522" s="324"/>
      <c r="Y522" s="324"/>
      <c r="Z522" s="324"/>
    </row>
    <row r="523" spans="1:26" ht="12.75" customHeight="1">
      <c r="A523" s="324"/>
      <c r="B523" s="322"/>
      <c r="C523" s="322"/>
      <c r="D523" s="322"/>
      <c r="E523" s="322"/>
      <c r="F523" s="323"/>
      <c r="G523" s="323"/>
      <c r="H523" s="323"/>
      <c r="I523" s="323"/>
      <c r="J523" s="323"/>
      <c r="K523" s="324"/>
      <c r="L523" s="324"/>
      <c r="M523" s="324"/>
      <c r="N523" s="324"/>
      <c r="O523" s="324"/>
      <c r="P523" s="324"/>
      <c r="Q523" s="324"/>
      <c r="R523" s="324"/>
      <c r="S523" s="324"/>
      <c r="T523" s="324"/>
      <c r="U523" s="324"/>
      <c r="V523" s="324"/>
      <c r="W523" s="324"/>
      <c r="X523" s="324"/>
      <c r="Y523" s="324"/>
      <c r="Z523" s="324"/>
    </row>
    <row r="524" spans="1:26" ht="12.75" customHeight="1">
      <c r="A524" s="324"/>
      <c r="B524" s="322"/>
      <c r="C524" s="322"/>
      <c r="D524" s="322"/>
      <c r="E524" s="322"/>
      <c r="F524" s="323"/>
      <c r="G524" s="323"/>
      <c r="H524" s="323"/>
      <c r="I524" s="323"/>
      <c r="J524" s="323"/>
      <c r="K524" s="324"/>
      <c r="L524" s="324"/>
      <c r="M524" s="324"/>
      <c r="N524" s="324"/>
      <c r="O524" s="324"/>
      <c r="P524" s="324"/>
      <c r="Q524" s="324"/>
      <c r="R524" s="324"/>
      <c r="S524" s="324"/>
      <c r="T524" s="324"/>
      <c r="U524" s="324"/>
      <c r="V524" s="324"/>
      <c r="W524" s="324"/>
      <c r="X524" s="324"/>
      <c r="Y524" s="324"/>
      <c r="Z524" s="324"/>
    </row>
    <row r="525" spans="1:26" ht="12.75" customHeight="1">
      <c r="A525" s="324"/>
      <c r="B525" s="322"/>
      <c r="C525" s="322"/>
      <c r="D525" s="322"/>
      <c r="E525" s="322"/>
      <c r="F525" s="323"/>
      <c r="G525" s="323"/>
      <c r="H525" s="323"/>
      <c r="I525" s="323"/>
      <c r="J525" s="323"/>
      <c r="K525" s="324"/>
      <c r="L525" s="324"/>
      <c r="M525" s="324"/>
      <c r="N525" s="324"/>
      <c r="O525" s="324"/>
      <c r="P525" s="324"/>
      <c r="Q525" s="324"/>
      <c r="R525" s="324"/>
      <c r="S525" s="324"/>
      <c r="T525" s="324"/>
      <c r="U525" s="324"/>
      <c r="V525" s="324"/>
      <c r="W525" s="324"/>
      <c r="X525" s="324"/>
      <c r="Y525" s="324"/>
      <c r="Z525" s="324"/>
    </row>
    <row r="526" spans="1:26" ht="12.75" customHeight="1">
      <c r="A526" s="324"/>
      <c r="B526" s="322"/>
      <c r="C526" s="322"/>
      <c r="D526" s="322"/>
      <c r="E526" s="322"/>
      <c r="F526" s="323"/>
      <c r="G526" s="323"/>
      <c r="H526" s="323"/>
      <c r="I526" s="323"/>
      <c r="J526" s="323"/>
      <c r="K526" s="324"/>
      <c r="L526" s="324"/>
      <c r="M526" s="324"/>
      <c r="N526" s="324"/>
      <c r="O526" s="324"/>
      <c r="P526" s="324"/>
      <c r="Q526" s="324"/>
      <c r="R526" s="324"/>
      <c r="S526" s="324"/>
      <c r="T526" s="324"/>
      <c r="U526" s="324"/>
      <c r="V526" s="324"/>
      <c r="W526" s="324"/>
      <c r="X526" s="324"/>
      <c r="Y526" s="324"/>
      <c r="Z526" s="324"/>
    </row>
    <row r="527" spans="1:26" ht="12.75" customHeight="1">
      <c r="A527" s="324"/>
      <c r="B527" s="322"/>
      <c r="C527" s="322"/>
      <c r="D527" s="322"/>
      <c r="E527" s="322"/>
      <c r="F527" s="323"/>
      <c r="G527" s="323"/>
      <c r="H527" s="323"/>
      <c r="I527" s="323"/>
      <c r="J527" s="323"/>
      <c r="K527" s="324"/>
      <c r="L527" s="324"/>
      <c r="M527" s="324"/>
      <c r="N527" s="324"/>
      <c r="O527" s="324"/>
      <c r="P527" s="324"/>
      <c r="Q527" s="324"/>
      <c r="R527" s="324"/>
      <c r="S527" s="324"/>
      <c r="T527" s="324"/>
      <c r="U527" s="324"/>
      <c r="V527" s="324"/>
      <c r="W527" s="324"/>
      <c r="X527" s="324"/>
      <c r="Y527" s="324"/>
      <c r="Z527" s="324"/>
    </row>
    <row r="528" spans="1:26" ht="12.75" customHeight="1">
      <c r="A528" s="324"/>
      <c r="B528" s="322"/>
      <c r="C528" s="322"/>
      <c r="D528" s="322"/>
      <c r="E528" s="322"/>
      <c r="F528" s="323"/>
      <c r="G528" s="323"/>
      <c r="H528" s="323"/>
      <c r="I528" s="323"/>
      <c r="J528" s="323"/>
      <c r="K528" s="324"/>
      <c r="L528" s="324"/>
      <c r="M528" s="324"/>
      <c r="N528" s="324"/>
      <c r="O528" s="324"/>
      <c r="P528" s="324"/>
      <c r="Q528" s="324"/>
      <c r="R528" s="324"/>
      <c r="S528" s="324"/>
      <c r="T528" s="324"/>
      <c r="U528" s="324"/>
      <c r="V528" s="324"/>
      <c r="W528" s="324"/>
      <c r="X528" s="324"/>
      <c r="Y528" s="324"/>
      <c r="Z528" s="324"/>
    </row>
    <row r="529" spans="1:26" ht="12.75" customHeight="1">
      <c r="A529" s="324"/>
      <c r="B529" s="322"/>
      <c r="C529" s="322"/>
      <c r="D529" s="322"/>
      <c r="E529" s="322"/>
      <c r="F529" s="323"/>
      <c r="G529" s="323"/>
      <c r="H529" s="323"/>
      <c r="I529" s="323"/>
      <c r="J529" s="323"/>
      <c r="K529" s="324"/>
      <c r="L529" s="324"/>
      <c r="M529" s="324"/>
      <c r="N529" s="324"/>
      <c r="O529" s="324"/>
      <c r="P529" s="324"/>
      <c r="Q529" s="324"/>
      <c r="R529" s="324"/>
      <c r="S529" s="324"/>
      <c r="T529" s="324"/>
      <c r="U529" s="324"/>
      <c r="V529" s="324"/>
      <c r="W529" s="324"/>
      <c r="X529" s="324"/>
      <c r="Y529" s="324"/>
      <c r="Z529" s="324"/>
    </row>
    <row r="530" spans="1:26" ht="12.75" customHeight="1">
      <c r="A530" s="324"/>
      <c r="B530" s="322"/>
      <c r="C530" s="322"/>
      <c r="D530" s="322"/>
      <c r="E530" s="322"/>
      <c r="F530" s="323"/>
      <c r="G530" s="323"/>
      <c r="H530" s="323"/>
      <c r="I530" s="323"/>
      <c r="J530" s="323"/>
      <c r="K530" s="324"/>
      <c r="L530" s="324"/>
      <c r="M530" s="324"/>
      <c r="N530" s="324"/>
      <c r="O530" s="324"/>
      <c r="P530" s="324"/>
      <c r="Q530" s="324"/>
      <c r="R530" s="324"/>
      <c r="S530" s="324"/>
      <c r="T530" s="324"/>
      <c r="U530" s="324"/>
      <c r="V530" s="324"/>
      <c r="W530" s="324"/>
      <c r="X530" s="324"/>
      <c r="Y530" s="324"/>
      <c r="Z530" s="324"/>
    </row>
    <row r="531" spans="1:26" ht="12.75" customHeight="1">
      <c r="A531" s="324"/>
      <c r="B531" s="322"/>
      <c r="C531" s="322"/>
      <c r="D531" s="322"/>
      <c r="E531" s="322"/>
      <c r="F531" s="323"/>
      <c r="G531" s="323"/>
      <c r="H531" s="323"/>
      <c r="I531" s="323"/>
      <c r="J531" s="323"/>
      <c r="K531" s="324"/>
      <c r="L531" s="324"/>
      <c r="M531" s="324"/>
      <c r="N531" s="324"/>
      <c r="O531" s="324"/>
      <c r="P531" s="324"/>
      <c r="Q531" s="324"/>
      <c r="R531" s="324"/>
      <c r="S531" s="324"/>
      <c r="T531" s="324"/>
      <c r="U531" s="324"/>
      <c r="V531" s="324"/>
      <c r="W531" s="324"/>
      <c r="X531" s="324"/>
      <c r="Y531" s="324"/>
      <c r="Z531" s="324"/>
    </row>
    <row r="532" spans="1:26" ht="12.75" customHeight="1">
      <c r="A532" s="324"/>
      <c r="B532" s="322"/>
      <c r="C532" s="322"/>
      <c r="D532" s="322"/>
      <c r="E532" s="322"/>
      <c r="F532" s="323"/>
      <c r="G532" s="323"/>
      <c r="H532" s="323"/>
      <c r="I532" s="323"/>
      <c r="J532" s="323"/>
      <c r="K532" s="324"/>
      <c r="L532" s="324"/>
      <c r="M532" s="324"/>
      <c r="N532" s="324"/>
      <c r="O532" s="324"/>
      <c r="P532" s="324"/>
      <c r="Q532" s="324"/>
      <c r="R532" s="324"/>
      <c r="S532" s="324"/>
      <c r="T532" s="324"/>
      <c r="U532" s="324"/>
      <c r="V532" s="324"/>
      <c r="W532" s="324"/>
      <c r="X532" s="324"/>
      <c r="Y532" s="324"/>
      <c r="Z532" s="324"/>
    </row>
    <row r="533" spans="1:26" ht="12.75" customHeight="1">
      <c r="A533" s="324"/>
      <c r="B533" s="322"/>
      <c r="C533" s="322"/>
      <c r="D533" s="322"/>
      <c r="E533" s="322"/>
      <c r="F533" s="323"/>
      <c r="G533" s="323"/>
      <c r="H533" s="323"/>
      <c r="I533" s="323"/>
      <c r="J533" s="323"/>
      <c r="K533" s="324"/>
      <c r="L533" s="324"/>
      <c r="M533" s="324"/>
      <c r="N533" s="324"/>
      <c r="O533" s="324"/>
      <c r="P533" s="324"/>
      <c r="Q533" s="324"/>
      <c r="R533" s="324"/>
      <c r="S533" s="324"/>
      <c r="T533" s="324"/>
      <c r="U533" s="324"/>
      <c r="V533" s="324"/>
      <c r="W533" s="324"/>
      <c r="X533" s="324"/>
      <c r="Y533" s="324"/>
      <c r="Z533" s="324"/>
    </row>
    <row r="534" spans="1:26" ht="12.75" customHeight="1">
      <c r="A534" s="324"/>
      <c r="B534" s="322"/>
      <c r="C534" s="322"/>
      <c r="D534" s="322"/>
      <c r="E534" s="322"/>
      <c r="F534" s="323"/>
      <c r="G534" s="323"/>
      <c r="H534" s="323"/>
      <c r="I534" s="323"/>
      <c r="J534" s="323"/>
      <c r="K534" s="324"/>
      <c r="L534" s="324"/>
      <c r="M534" s="324"/>
      <c r="N534" s="324"/>
      <c r="O534" s="324"/>
      <c r="P534" s="324"/>
      <c r="Q534" s="324"/>
      <c r="R534" s="324"/>
      <c r="S534" s="324"/>
      <c r="T534" s="324"/>
      <c r="U534" s="324"/>
      <c r="V534" s="324"/>
      <c r="W534" s="324"/>
      <c r="X534" s="324"/>
      <c r="Y534" s="324"/>
      <c r="Z534" s="324"/>
    </row>
    <row r="535" spans="1:26" ht="12.75" customHeight="1">
      <c r="A535" s="324"/>
      <c r="B535" s="322"/>
      <c r="C535" s="322"/>
      <c r="D535" s="322"/>
      <c r="E535" s="322"/>
      <c r="F535" s="323"/>
      <c r="G535" s="323"/>
      <c r="H535" s="323"/>
      <c r="I535" s="323"/>
      <c r="J535" s="323"/>
      <c r="K535" s="324"/>
      <c r="L535" s="324"/>
      <c r="M535" s="324"/>
      <c r="N535" s="324"/>
      <c r="O535" s="324"/>
      <c r="P535" s="324"/>
      <c r="Q535" s="324"/>
      <c r="R535" s="324"/>
      <c r="S535" s="324"/>
      <c r="T535" s="324"/>
      <c r="U535" s="324"/>
      <c r="V535" s="324"/>
      <c r="W535" s="324"/>
      <c r="X535" s="324"/>
      <c r="Y535" s="324"/>
      <c r="Z535" s="324"/>
    </row>
    <row r="536" spans="1:26" ht="12.75" customHeight="1">
      <c r="A536" s="324"/>
      <c r="B536" s="322"/>
      <c r="C536" s="322"/>
      <c r="D536" s="322"/>
      <c r="E536" s="322"/>
      <c r="F536" s="323"/>
      <c r="G536" s="323"/>
      <c r="H536" s="323"/>
      <c r="I536" s="323"/>
      <c r="J536" s="323"/>
      <c r="K536" s="324"/>
      <c r="L536" s="324"/>
      <c r="M536" s="324"/>
      <c r="N536" s="324"/>
      <c r="O536" s="324"/>
      <c r="P536" s="324"/>
      <c r="Q536" s="324"/>
      <c r="R536" s="324"/>
      <c r="S536" s="324"/>
      <c r="T536" s="324"/>
      <c r="U536" s="324"/>
      <c r="V536" s="324"/>
      <c r="W536" s="324"/>
      <c r="X536" s="324"/>
      <c r="Y536" s="324"/>
      <c r="Z536" s="324"/>
    </row>
    <row r="537" spans="1:26" ht="12.75" customHeight="1">
      <c r="A537" s="324"/>
      <c r="B537" s="322"/>
      <c r="C537" s="322"/>
      <c r="D537" s="322"/>
      <c r="E537" s="322"/>
      <c r="F537" s="323"/>
      <c r="G537" s="323"/>
      <c r="H537" s="323"/>
      <c r="I537" s="323"/>
      <c r="J537" s="323"/>
      <c r="K537" s="324"/>
      <c r="L537" s="324"/>
      <c r="M537" s="324"/>
      <c r="N537" s="324"/>
      <c r="O537" s="324"/>
      <c r="P537" s="324"/>
      <c r="Q537" s="324"/>
      <c r="R537" s="324"/>
      <c r="S537" s="324"/>
      <c r="T537" s="324"/>
      <c r="U537" s="324"/>
      <c r="V537" s="324"/>
      <c r="W537" s="324"/>
      <c r="X537" s="324"/>
      <c r="Y537" s="324"/>
      <c r="Z537" s="324"/>
    </row>
    <row r="538" spans="1:26" ht="12.75" customHeight="1">
      <c r="A538" s="324"/>
      <c r="B538" s="322"/>
      <c r="C538" s="322"/>
      <c r="D538" s="322"/>
      <c r="E538" s="322"/>
      <c r="F538" s="323"/>
      <c r="G538" s="323"/>
      <c r="H538" s="323"/>
      <c r="I538" s="323"/>
      <c r="J538" s="323"/>
      <c r="K538" s="324"/>
      <c r="L538" s="324"/>
      <c r="M538" s="324"/>
      <c r="N538" s="324"/>
      <c r="O538" s="324"/>
      <c r="P538" s="324"/>
      <c r="Q538" s="324"/>
      <c r="R538" s="324"/>
      <c r="S538" s="324"/>
      <c r="T538" s="324"/>
      <c r="U538" s="324"/>
      <c r="V538" s="324"/>
      <c r="W538" s="324"/>
      <c r="X538" s="324"/>
      <c r="Y538" s="324"/>
      <c r="Z538" s="324"/>
    </row>
    <row r="539" spans="1:26" ht="12.75" customHeight="1">
      <c r="A539" s="324"/>
      <c r="B539" s="322"/>
      <c r="C539" s="322"/>
      <c r="D539" s="322"/>
      <c r="E539" s="322"/>
      <c r="F539" s="323"/>
      <c r="G539" s="323"/>
      <c r="H539" s="323"/>
      <c r="I539" s="323"/>
      <c r="J539" s="323"/>
      <c r="K539" s="324"/>
      <c r="L539" s="324"/>
      <c r="M539" s="324"/>
      <c r="N539" s="324"/>
      <c r="O539" s="324"/>
      <c r="P539" s="324"/>
      <c r="Q539" s="324"/>
      <c r="R539" s="324"/>
      <c r="S539" s="324"/>
      <c r="T539" s="324"/>
      <c r="U539" s="324"/>
      <c r="V539" s="324"/>
      <c r="W539" s="324"/>
      <c r="X539" s="324"/>
      <c r="Y539" s="324"/>
      <c r="Z539" s="324"/>
    </row>
    <row r="540" spans="1:26" ht="12.75" customHeight="1">
      <c r="A540" s="324"/>
      <c r="B540" s="322"/>
      <c r="C540" s="322"/>
      <c r="D540" s="322"/>
      <c r="E540" s="322"/>
      <c r="F540" s="323"/>
      <c r="G540" s="323"/>
      <c r="H540" s="323"/>
      <c r="I540" s="323"/>
      <c r="J540" s="323"/>
      <c r="K540" s="324"/>
      <c r="L540" s="324"/>
      <c r="M540" s="324"/>
      <c r="N540" s="324"/>
      <c r="O540" s="324"/>
      <c r="P540" s="324"/>
      <c r="Q540" s="324"/>
      <c r="R540" s="324"/>
      <c r="S540" s="324"/>
      <c r="T540" s="324"/>
      <c r="U540" s="324"/>
      <c r="V540" s="324"/>
      <c r="W540" s="324"/>
      <c r="X540" s="324"/>
      <c r="Y540" s="324"/>
      <c r="Z540" s="324"/>
    </row>
    <row r="541" spans="1:26" ht="12.75" customHeight="1">
      <c r="A541" s="324"/>
      <c r="B541" s="322"/>
      <c r="C541" s="322"/>
      <c r="D541" s="322"/>
      <c r="E541" s="322"/>
      <c r="F541" s="323"/>
      <c r="G541" s="323"/>
      <c r="H541" s="323"/>
      <c r="I541" s="323"/>
      <c r="J541" s="323"/>
      <c r="K541" s="324"/>
      <c r="L541" s="324"/>
      <c r="M541" s="324"/>
      <c r="N541" s="324"/>
      <c r="O541" s="324"/>
      <c r="P541" s="324"/>
      <c r="Q541" s="324"/>
      <c r="R541" s="324"/>
      <c r="S541" s="324"/>
      <c r="T541" s="324"/>
      <c r="U541" s="324"/>
      <c r="V541" s="324"/>
      <c r="W541" s="324"/>
      <c r="X541" s="324"/>
      <c r="Y541" s="324"/>
      <c r="Z541" s="324"/>
    </row>
    <row r="542" spans="1:26" ht="12.75" customHeight="1">
      <c r="A542" s="324"/>
      <c r="B542" s="322"/>
      <c r="C542" s="322"/>
      <c r="D542" s="322"/>
      <c r="E542" s="322"/>
      <c r="F542" s="323"/>
      <c r="G542" s="323"/>
      <c r="H542" s="323"/>
      <c r="I542" s="323"/>
      <c r="J542" s="323"/>
      <c r="K542" s="324"/>
      <c r="L542" s="324"/>
      <c r="M542" s="324"/>
      <c r="N542" s="324"/>
      <c r="O542" s="324"/>
      <c r="P542" s="324"/>
      <c r="Q542" s="324"/>
      <c r="R542" s="324"/>
      <c r="S542" s="324"/>
      <c r="T542" s="324"/>
      <c r="U542" s="324"/>
      <c r="V542" s="324"/>
      <c r="W542" s="324"/>
      <c r="X542" s="324"/>
      <c r="Y542" s="324"/>
      <c r="Z542" s="324"/>
    </row>
    <row r="543" spans="1:26" ht="12.75" customHeight="1">
      <c r="A543" s="324"/>
      <c r="B543" s="322"/>
      <c r="C543" s="322"/>
      <c r="D543" s="322"/>
      <c r="E543" s="322"/>
      <c r="F543" s="323"/>
      <c r="G543" s="323"/>
      <c r="H543" s="323"/>
      <c r="I543" s="323"/>
      <c r="J543" s="323"/>
      <c r="K543" s="324"/>
      <c r="L543" s="324"/>
      <c r="M543" s="324"/>
      <c r="N543" s="324"/>
      <c r="O543" s="324"/>
      <c r="P543" s="324"/>
      <c r="Q543" s="324"/>
      <c r="R543" s="324"/>
      <c r="S543" s="324"/>
      <c r="T543" s="324"/>
      <c r="U543" s="324"/>
      <c r="V543" s="324"/>
      <c r="W543" s="324"/>
      <c r="X543" s="324"/>
      <c r="Y543" s="324"/>
      <c r="Z543" s="324"/>
    </row>
    <row r="544" spans="1:26" ht="12.75" customHeight="1">
      <c r="A544" s="324"/>
      <c r="B544" s="322"/>
      <c r="C544" s="322"/>
      <c r="D544" s="322"/>
      <c r="E544" s="322"/>
      <c r="F544" s="323"/>
      <c r="G544" s="323"/>
      <c r="H544" s="323"/>
      <c r="I544" s="323"/>
      <c r="J544" s="323"/>
      <c r="K544" s="324"/>
      <c r="L544" s="324"/>
      <c r="M544" s="324"/>
      <c r="N544" s="324"/>
      <c r="O544" s="324"/>
      <c r="P544" s="324"/>
      <c r="Q544" s="324"/>
      <c r="R544" s="324"/>
      <c r="S544" s="324"/>
      <c r="T544" s="324"/>
      <c r="U544" s="324"/>
      <c r="V544" s="324"/>
      <c r="W544" s="324"/>
      <c r="X544" s="324"/>
      <c r="Y544" s="324"/>
      <c r="Z544" s="324"/>
    </row>
    <row r="545" spans="1:26" ht="12.75" customHeight="1">
      <c r="A545" s="324"/>
      <c r="B545" s="322"/>
      <c r="C545" s="322"/>
      <c r="D545" s="322"/>
      <c r="E545" s="322"/>
      <c r="F545" s="323"/>
      <c r="G545" s="323"/>
      <c r="H545" s="323"/>
      <c r="I545" s="323"/>
      <c r="J545" s="323"/>
      <c r="K545" s="324"/>
      <c r="L545" s="324"/>
      <c r="M545" s="324"/>
      <c r="N545" s="324"/>
      <c r="O545" s="324"/>
      <c r="P545" s="324"/>
      <c r="Q545" s="324"/>
      <c r="R545" s="324"/>
      <c r="S545" s="324"/>
      <c r="T545" s="324"/>
      <c r="U545" s="324"/>
      <c r="V545" s="324"/>
      <c r="W545" s="324"/>
      <c r="X545" s="324"/>
      <c r="Y545" s="324"/>
      <c r="Z545" s="324"/>
    </row>
    <row r="546" spans="1:26" ht="12.75" customHeight="1">
      <c r="A546" s="324"/>
      <c r="B546" s="322"/>
      <c r="C546" s="322"/>
      <c r="D546" s="322"/>
      <c r="E546" s="322"/>
      <c r="F546" s="323"/>
      <c r="G546" s="323"/>
      <c r="H546" s="323"/>
      <c r="I546" s="323"/>
      <c r="J546" s="323"/>
      <c r="K546" s="324"/>
      <c r="L546" s="324"/>
      <c r="M546" s="324"/>
      <c r="N546" s="324"/>
      <c r="O546" s="324"/>
      <c r="P546" s="324"/>
      <c r="Q546" s="324"/>
      <c r="R546" s="324"/>
      <c r="S546" s="324"/>
      <c r="T546" s="324"/>
      <c r="U546" s="324"/>
      <c r="V546" s="324"/>
      <c r="W546" s="324"/>
      <c r="X546" s="324"/>
      <c r="Y546" s="324"/>
      <c r="Z546" s="324"/>
    </row>
    <row r="547" spans="1:26" ht="12.75" customHeight="1">
      <c r="A547" s="324"/>
      <c r="B547" s="322"/>
      <c r="C547" s="322"/>
      <c r="D547" s="322"/>
      <c r="E547" s="322"/>
      <c r="F547" s="323"/>
      <c r="G547" s="323"/>
      <c r="H547" s="323"/>
      <c r="I547" s="323"/>
      <c r="J547" s="323"/>
      <c r="K547" s="324"/>
      <c r="L547" s="324"/>
      <c r="M547" s="324"/>
      <c r="N547" s="324"/>
      <c r="O547" s="324"/>
      <c r="P547" s="324"/>
      <c r="Q547" s="324"/>
      <c r="R547" s="324"/>
      <c r="S547" s="324"/>
      <c r="T547" s="324"/>
      <c r="U547" s="324"/>
      <c r="V547" s="324"/>
      <c r="W547" s="324"/>
      <c r="X547" s="324"/>
      <c r="Y547" s="324"/>
      <c r="Z547" s="324"/>
    </row>
    <row r="548" spans="1:26" ht="12.75" customHeight="1">
      <c r="A548" s="324"/>
      <c r="B548" s="322"/>
      <c r="C548" s="322"/>
      <c r="D548" s="322"/>
      <c r="E548" s="322"/>
      <c r="F548" s="323"/>
      <c r="G548" s="323"/>
      <c r="H548" s="323"/>
      <c r="I548" s="323"/>
      <c r="J548" s="323"/>
      <c r="K548" s="324"/>
      <c r="L548" s="324"/>
      <c r="M548" s="324"/>
      <c r="N548" s="324"/>
      <c r="O548" s="324"/>
      <c r="P548" s="324"/>
      <c r="Q548" s="324"/>
      <c r="R548" s="324"/>
      <c r="S548" s="324"/>
      <c r="T548" s="324"/>
      <c r="U548" s="324"/>
      <c r="V548" s="324"/>
      <c r="W548" s="324"/>
      <c r="X548" s="324"/>
      <c r="Y548" s="324"/>
      <c r="Z548" s="324"/>
    </row>
    <row r="549" spans="1:26" ht="12.75" customHeight="1">
      <c r="A549" s="324"/>
      <c r="B549" s="322"/>
      <c r="C549" s="322"/>
      <c r="D549" s="322"/>
      <c r="E549" s="322"/>
      <c r="F549" s="323"/>
      <c r="G549" s="323"/>
      <c r="H549" s="323"/>
      <c r="I549" s="323"/>
      <c r="J549" s="323"/>
      <c r="K549" s="324"/>
      <c r="L549" s="324"/>
      <c r="M549" s="324"/>
      <c r="N549" s="324"/>
      <c r="O549" s="324"/>
      <c r="P549" s="324"/>
      <c r="Q549" s="324"/>
      <c r="R549" s="324"/>
      <c r="S549" s="324"/>
      <c r="T549" s="324"/>
      <c r="U549" s="324"/>
      <c r="V549" s="324"/>
      <c r="W549" s="324"/>
      <c r="X549" s="324"/>
      <c r="Y549" s="324"/>
      <c r="Z549" s="324"/>
    </row>
    <row r="550" spans="1:26" ht="12.75" customHeight="1">
      <c r="A550" s="324"/>
      <c r="B550" s="322"/>
      <c r="C550" s="322"/>
      <c r="D550" s="322"/>
      <c r="E550" s="322"/>
      <c r="F550" s="323"/>
      <c r="G550" s="323"/>
      <c r="H550" s="323"/>
      <c r="I550" s="323"/>
      <c r="J550" s="323"/>
      <c r="K550" s="324"/>
      <c r="L550" s="324"/>
      <c r="M550" s="324"/>
      <c r="N550" s="324"/>
      <c r="O550" s="324"/>
      <c r="P550" s="324"/>
      <c r="Q550" s="324"/>
      <c r="R550" s="324"/>
      <c r="S550" s="324"/>
      <c r="T550" s="324"/>
      <c r="U550" s="324"/>
      <c r="V550" s="324"/>
      <c r="W550" s="324"/>
      <c r="X550" s="324"/>
      <c r="Y550" s="324"/>
      <c r="Z550" s="324"/>
    </row>
    <row r="551" spans="1:26" ht="12.75" customHeight="1">
      <c r="A551" s="324"/>
      <c r="B551" s="322"/>
      <c r="C551" s="322"/>
      <c r="D551" s="322"/>
      <c r="E551" s="322"/>
      <c r="F551" s="323"/>
      <c r="G551" s="323"/>
      <c r="H551" s="323"/>
      <c r="I551" s="323"/>
      <c r="J551" s="323"/>
      <c r="K551" s="324"/>
      <c r="L551" s="324"/>
      <c r="M551" s="324"/>
      <c r="N551" s="324"/>
      <c r="O551" s="324"/>
      <c r="P551" s="324"/>
      <c r="Q551" s="324"/>
      <c r="R551" s="324"/>
      <c r="S551" s="324"/>
      <c r="T551" s="324"/>
      <c r="U551" s="324"/>
      <c r="V551" s="324"/>
      <c r="W551" s="324"/>
      <c r="X551" s="324"/>
      <c r="Y551" s="324"/>
      <c r="Z551" s="324"/>
    </row>
    <row r="552" spans="1:26" ht="12.75" customHeight="1">
      <c r="A552" s="324"/>
      <c r="B552" s="322"/>
      <c r="C552" s="322"/>
      <c r="D552" s="322"/>
      <c r="E552" s="322"/>
      <c r="F552" s="323"/>
      <c r="G552" s="323"/>
      <c r="H552" s="323"/>
      <c r="I552" s="323"/>
      <c r="J552" s="323"/>
      <c r="K552" s="324"/>
      <c r="L552" s="324"/>
      <c r="M552" s="324"/>
      <c r="N552" s="324"/>
      <c r="O552" s="324"/>
      <c r="P552" s="324"/>
      <c r="Q552" s="324"/>
      <c r="R552" s="324"/>
      <c r="S552" s="324"/>
      <c r="T552" s="324"/>
      <c r="U552" s="324"/>
      <c r="V552" s="324"/>
      <c r="W552" s="324"/>
      <c r="X552" s="324"/>
      <c r="Y552" s="324"/>
      <c r="Z552" s="324"/>
    </row>
    <row r="553" spans="1:26" ht="12.75" customHeight="1">
      <c r="A553" s="324"/>
      <c r="B553" s="322"/>
      <c r="C553" s="322"/>
      <c r="D553" s="322"/>
      <c r="E553" s="322"/>
      <c r="F553" s="323"/>
      <c r="G553" s="323"/>
      <c r="H553" s="323"/>
      <c r="I553" s="323"/>
      <c r="J553" s="323"/>
      <c r="K553" s="324"/>
      <c r="L553" s="324"/>
      <c r="M553" s="324"/>
      <c r="N553" s="324"/>
      <c r="O553" s="324"/>
      <c r="P553" s="324"/>
      <c r="Q553" s="324"/>
      <c r="R553" s="324"/>
      <c r="S553" s="324"/>
      <c r="T553" s="324"/>
      <c r="U553" s="324"/>
      <c r="V553" s="324"/>
      <c r="W553" s="324"/>
      <c r="X553" s="324"/>
      <c r="Y553" s="324"/>
      <c r="Z553" s="324"/>
    </row>
    <row r="554" spans="1:26" ht="12.75" customHeight="1">
      <c r="A554" s="324"/>
      <c r="B554" s="322"/>
      <c r="C554" s="322"/>
      <c r="D554" s="322"/>
      <c r="E554" s="322"/>
      <c r="F554" s="323"/>
      <c r="G554" s="323"/>
      <c r="H554" s="323"/>
      <c r="I554" s="323"/>
      <c r="J554" s="323"/>
      <c r="K554" s="324"/>
      <c r="L554" s="324"/>
      <c r="M554" s="324"/>
      <c r="N554" s="324"/>
      <c r="O554" s="324"/>
      <c r="P554" s="324"/>
      <c r="Q554" s="324"/>
      <c r="R554" s="324"/>
      <c r="S554" s="324"/>
      <c r="T554" s="324"/>
      <c r="U554" s="324"/>
      <c r="V554" s="324"/>
      <c r="W554" s="324"/>
      <c r="X554" s="324"/>
      <c r="Y554" s="324"/>
      <c r="Z554" s="324"/>
    </row>
    <row r="555" spans="1:26" ht="12.75" customHeight="1">
      <c r="A555" s="324"/>
      <c r="B555" s="322"/>
      <c r="C555" s="322"/>
      <c r="D555" s="322"/>
      <c r="E555" s="322"/>
      <c r="F555" s="323"/>
      <c r="G555" s="323"/>
      <c r="H555" s="323"/>
      <c r="I555" s="323"/>
      <c r="J555" s="323"/>
      <c r="K555" s="324"/>
      <c r="L555" s="324"/>
      <c r="M555" s="324"/>
      <c r="N555" s="324"/>
      <c r="O555" s="324"/>
      <c r="P555" s="324"/>
      <c r="Q555" s="324"/>
      <c r="R555" s="324"/>
      <c r="S555" s="324"/>
      <c r="T555" s="324"/>
      <c r="U555" s="324"/>
      <c r="V555" s="324"/>
      <c r="W555" s="324"/>
      <c r="X555" s="324"/>
      <c r="Y555" s="324"/>
      <c r="Z555" s="324"/>
    </row>
    <row r="556" spans="1:26" ht="12.75" customHeight="1">
      <c r="A556" s="324"/>
      <c r="B556" s="322"/>
      <c r="C556" s="322"/>
      <c r="D556" s="322"/>
      <c r="E556" s="322"/>
      <c r="F556" s="323"/>
      <c r="G556" s="323"/>
      <c r="H556" s="323"/>
      <c r="I556" s="323"/>
      <c r="J556" s="323"/>
      <c r="K556" s="324"/>
      <c r="L556" s="324"/>
      <c r="M556" s="324"/>
      <c r="N556" s="324"/>
      <c r="O556" s="324"/>
      <c r="P556" s="324"/>
      <c r="Q556" s="324"/>
      <c r="R556" s="324"/>
      <c r="S556" s="324"/>
      <c r="T556" s="324"/>
      <c r="U556" s="324"/>
      <c r="V556" s="324"/>
      <c r="W556" s="324"/>
      <c r="X556" s="324"/>
      <c r="Y556" s="324"/>
      <c r="Z556" s="324"/>
    </row>
    <row r="557" spans="1:26" ht="12.75" customHeight="1">
      <c r="A557" s="324"/>
      <c r="B557" s="322"/>
      <c r="C557" s="322"/>
      <c r="D557" s="322"/>
      <c r="E557" s="322"/>
      <c r="F557" s="323"/>
      <c r="G557" s="323"/>
      <c r="H557" s="323"/>
      <c r="I557" s="323"/>
      <c r="J557" s="323"/>
      <c r="K557" s="324"/>
      <c r="L557" s="324"/>
      <c r="M557" s="324"/>
      <c r="N557" s="324"/>
      <c r="O557" s="324"/>
      <c r="P557" s="324"/>
      <c r="Q557" s="324"/>
      <c r="R557" s="324"/>
      <c r="S557" s="324"/>
      <c r="T557" s="324"/>
      <c r="U557" s="324"/>
      <c r="V557" s="324"/>
      <c r="W557" s="324"/>
      <c r="X557" s="324"/>
      <c r="Y557" s="324"/>
      <c r="Z557" s="324"/>
    </row>
    <row r="558" spans="1:26" ht="12.75" customHeight="1">
      <c r="A558" s="324"/>
      <c r="B558" s="322"/>
      <c r="C558" s="322"/>
      <c r="D558" s="322"/>
      <c r="E558" s="322"/>
      <c r="F558" s="323"/>
      <c r="G558" s="323"/>
      <c r="H558" s="323"/>
      <c r="I558" s="323"/>
      <c r="J558" s="323"/>
      <c r="K558" s="324"/>
      <c r="L558" s="324"/>
      <c r="M558" s="324"/>
      <c r="N558" s="324"/>
      <c r="O558" s="324"/>
      <c r="P558" s="324"/>
      <c r="Q558" s="324"/>
      <c r="R558" s="324"/>
      <c r="S558" s="324"/>
      <c r="T558" s="324"/>
      <c r="U558" s="324"/>
      <c r="V558" s="324"/>
      <c r="W558" s="324"/>
      <c r="X558" s="324"/>
      <c r="Y558" s="324"/>
      <c r="Z558" s="324"/>
    </row>
    <row r="559" spans="1:26" ht="12.75" customHeight="1">
      <c r="A559" s="324"/>
      <c r="B559" s="322"/>
      <c r="C559" s="322"/>
      <c r="D559" s="322"/>
      <c r="E559" s="322"/>
      <c r="F559" s="323"/>
      <c r="G559" s="323"/>
      <c r="H559" s="323"/>
      <c r="I559" s="323"/>
      <c r="J559" s="323"/>
      <c r="K559" s="324"/>
      <c r="L559" s="324"/>
      <c r="M559" s="324"/>
      <c r="N559" s="324"/>
      <c r="O559" s="324"/>
      <c r="P559" s="324"/>
      <c r="Q559" s="324"/>
      <c r="R559" s="324"/>
      <c r="S559" s="324"/>
      <c r="T559" s="324"/>
      <c r="U559" s="324"/>
      <c r="V559" s="324"/>
      <c r="W559" s="324"/>
      <c r="X559" s="324"/>
      <c r="Y559" s="324"/>
      <c r="Z559" s="324"/>
    </row>
    <row r="560" spans="1:26" ht="12.75" customHeight="1">
      <c r="A560" s="324"/>
      <c r="B560" s="322"/>
      <c r="C560" s="322"/>
      <c r="D560" s="322"/>
      <c r="E560" s="322"/>
      <c r="F560" s="323"/>
      <c r="G560" s="323"/>
      <c r="H560" s="323"/>
      <c r="I560" s="323"/>
      <c r="J560" s="323"/>
      <c r="K560" s="324"/>
      <c r="L560" s="324"/>
      <c r="M560" s="324"/>
      <c r="N560" s="324"/>
      <c r="O560" s="324"/>
      <c r="P560" s="324"/>
      <c r="Q560" s="324"/>
      <c r="R560" s="324"/>
      <c r="S560" s="324"/>
      <c r="T560" s="324"/>
      <c r="U560" s="324"/>
      <c r="V560" s="324"/>
      <c r="W560" s="324"/>
      <c r="X560" s="324"/>
      <c r="Y560" s="324"/>
      <c r="Z560" s="324"/>
    </row>
    <row r="561" spans="1:26" ht="12.75" customHeight="1">
      <c r="A561" s="324"/>
      <c r="B561" s="322"/>
      <c r="C561" s="322"/>
      <c r="D561" s="322"/>
      <c r="E561" s="322"/>
      <c r="F561" s="323"/>
      <c r="G561" s="323"/>
      <c r="H561" s="323"/>
      <c r="I561" s="323"/>
      <c r="J561" s="323"/>
      <c r="K561" s="324"/>
      <c r="L561" s="324"/>
      <c r="M561" s="324"/>
      <c r="N561" s="324"/>
      <c r="O561" s="324"/>
      <c r="P561" s="324"/>
      <c r="Q561" s="324"/>
      <c r="R561" s="324"/>
      <c r="S561" s="324"/>
      <c r="T561" s="324"/>
      <c r="U561" s="324"/>
      <c r="V561" s="324"/>
      <c r="W561" s="324"/>
      <c r="X561" s="324"/>
      <c r="Y561" s="324"/>
      <c r="Z561" s="324"/>
    </row>
    <row r="562" spans="1:26" ht="12.75" customHeight="1">
      <c r="A562" s="324"/>
      <c r="B562" s="322"/>
      <c r="C562" s="322"/>
      <c r="D562" s="322"/>
      <c r="E562" s="322"/>
      <c r="F562" s="323"/>
      <c r="G562" s="323"/>
      <c r="H562" s="323"/>
      <c r="I562" s="323"/>
      <c r="J562" s="323"/>
      <c r="K562" s="324"/>
      <c r="L562" s="324"/>
      <c r="M562" s="324"/>
      <c r="N562" s="324"/>
      <c r="O562" s="324"/>
      <c r="P562" s="324"/>
      <c r="Q562" s="324"/>
      <c r="R562" s="324"/>
      <c r="S562" s="324"/>
      <c r="T562" s="324"/>
      <c r="U562" s="324"/>
      <c r="V562" s="324"/>
      <c r="W562" s="324"/>
      <c r="X562" s="324"/>
      <c r="Y562" s="324"/>
      <c r="Z562" s="324"/>
    </row>
    <row r="563" spans="1:26" ht="12.75" customHeight="1">
      <c r="A563" s="324"/>
      <c r="B563" s="322"/>
      <c r="C563" s="322"/>
      <c r="D563" s="322"/>
      <c r="E563" s="322"/>
      <c r="F563" s="323"/>
      <c r="G563" s="323"/>
      <c r="H563" s="323"/>
      <c r="I563" s="323"/>
      <c r="J563" s="323"/>
      <c r="K563" s="324"/>
      <c r="L563" s="324"/>
      <c r="M563" s="324"/>
      <c r="N563" s="324"/>
      <c r="O563" s="324"/>
      <c r="P563" s="324"/>
      <c r="Q563" s="324"/>
      <c r="R563" s="324"/>
      <c r="S563" s="324"/>
      <c r="T563" s="324"/>
      <c r="U563" s="324"/>
      <c r="V563" s="324"/>
      <c r="W563" s="324"/>
      <c r="X563" s="324"/>
      <c r="Y563" s="324"/>
      <c r="Z563" s="324"/>
    </row>
    <row r="564" spans="1:26" ht="12.75" customHeight="1">
      <c r="A564" s="324"/>
      <c r="B564" s="322"/>
      <c r="C564" s="322"/>
      <c r="D564" s="322"/>
      <c r="E564" s="322"/>
      <c r="F564" s="323"/>
      <c r="G564" s="323"/>
      <c r="H564" s="323"/>
      <c r="I564" s="323"/>
      <c r="J564" s="323"/>
      <c r="K564" s="324"/>
      <c r="L564" s="324"/>
      <c r="M564" s="324"/>
      <c r="N564" s="324"/>
      <c r="O564" s="324"/>
      <c r="P564" s="324"/>
      <c r="Q564" s="324"/>
      <c r="R564" s="324"/>
      <c r="S564" s="324"/>
      <c r="T564" s="324"/>
      <c r="U564" s="324"/>
      <c r="V564" s="324"/>
      <c r="W564" s="324"/>
      <c r="X564" s="324"/>
      <c r="Y564" s="324"/>
      <c r="Z564" s="324"/>
    </row>
    <row r="565" spans="1:26" ht="12.75" customHeight="1">
      <c r="A565" s="324"/>
      <c r="B565" s="322"/>
      <c r="C565" s="322"/>
      <c r="D565" s="322"/>
      <c r="E565" s="322"/>
      <c r="F565" s="323"/>
      <c r="G565" s="323"/>
      <c r="H565" s="323"/>
      <c r="I565" s="323"/>
      <c r="J565" s="323"/>
      <c r="K565" s="324"/>
      <c r="L565" s="324"/>
      <c r="M565" s="324"/>
      <c r="N565" s="324"/>
      <c r="O565" s="324"/>
      <c r="P565" s="324"/>
      <c r="Q565" s="324"/>
      <c r="R565" s="324"/>
      <c r="S565" s="324"/>
      <c r="T565" s="324"/>
      <c r="U565" s="324"/>
      <c r="V565" s="324"/>
      <c r="W565" s="324"/>
      <c r="X565" s="324"/>
      <c r="Y565" s="324"/>
      <c r="Z565" s="324"/>
    </row>
    <row r="566" spans="1:26" ht="12.75" customHeight="1">
      <c r="A566" s="324"/>
      <c r="B566" s="322"/>
      <c r="C566" s="322"/>
      <c r="D566" s="322"/>
      <c r="E566" s="322"/>
      <c r="F566" s="323"/>
      <c r="G566" s="323"/>
      <c r="H566" s="323"/>
      <c r="I566" s="323"/>
      <c r="J566" s="323"/>
      <c r="K566" s="324"/>
      <c r="L566" s="324"/>
      <c r="M566" s="324"/>
      <c r="N566" s="324"/>
      <c r="O566" s="324"/>
      <c r="P566" s="324"/>
      <c r="Q566" s="324"/>
      <c r="R566" s="324"/>
      <c r="S566" s="324"/>
      <c r="T566" s="324"/>
      <c r="U566" s="324"/>
      <c r="V566" s="324"/>
      <c r="W566" s="324"/>
      <c r="X566" s="324"/>
      <c r="Y566" s="324"/>
      <c r="Z566" s="324"/>
    </row>
    <row r="567" spans="1:26" ht="12.75" customHeight="1">
      <c r="A567" s="324"/>
      <c r="B567" s="322"/>
      <c r="C567" s="322"/>
      <c r="D567" s="322"/>
      <c r="E567" s="322"/>
      <c r="F567" s="323"/>
      <c r="G567" s="323"/>
      <c r="H567" s="323"/>
      <c r="I567" s="323"/>
      <c r="J567" s="323"/>
      <c r="K567" s="324"/>
      <c r="L567" s="324"/>
      <c r="M567" s="324"/>
      <c r="N567" s="324"/>
      <c r="O567" s="324"/>
      <c r="P567" s="324"/>
      <c r="Q567" s="324"/>
      <c r="R567" s="324"/>
      <c r="S567" s="324"/>
      <c r="T567" s="324"/>
      <c r="U567" s="324"/>
      <c r="V567" s="324"/>
      <c r="W567" s="324"/>
      <c r="X567" s="324"/>
      <c r="Y567" s="324"/>
      <c r="Z567" s="324"/>
    </row>
    <row r="568" spans="1:26" ht="12.75" customHeight="1">
      <c r="A568" s="324"/>
      <c r="B568" s="322"/>
      <c r="C568" s="322"/>
      <c r="D568" s="322"/>
      <c r="E568" s="322"/>
      <c r="F568" s="323"/>
      <c r="G568" s="323"/>
      <c r="H568" s="323"/>
      <c r="I568" s="323"/>
      <c r="J568" s="323"/>
      <c r="K568" s="324"/>
      <c r="L568" s="324"/>
      <c r="M568" s="324"/>
      <c r="N568" s="324"/>
      <c r="O568" s="324"/>
      <c r="P568" s="324"/>
      <c r="Q568" s="324"/>
      <c r="R568" s="324"/>
      <c r="S568" s="324"/>
      <c r="T568" s="324"/>
      <c r="U568" s="324"/>
      <c r="V568" s="324"/>
      <c r="W568" s="324"/>
      <c r="X568" s="324"/>
      <c r="Y568" s="324"/>
      <c r="Z568" s="324"/>
    </row>
    <row r="569" spans="1:26" ht="12.75" customHeight="1">
      <c r="A569" s="324"/>
      <c r="B569" s="322"/>
      <c r="C569" s="322"/>
      <c r="D569" s="322"/>
      <c r="E569" s="322"/>
      <c r="F569" s="323"/>
      <c r="G569" s="323"/>
      <c r="H569" s="323"/>
      <c r="I569" s="323"/>
      <c r="J569" s="323"/>
      <c r="K569" s="324"/>
      <c r="L569" s="324"/>
      <c r="M569" s="324"/>
      <c r="N569" s="324"/>
      <c r="O569" s="324"/>
      <c r="P569" s="324"/>
      <c r="Q569" s="324"/>
      <c r="R569" s="324"/>
      <c r="S569" s="324"/>
      <c r="T569" s="324"/>
      <c r="U569" s="324"/>
      <c r="V569" s="324"/>
      <c r="W569" s="324"/>
      <c r="X569" s="324"/>
      <c r="Y569" s="324"/>
      <c r="Z569" s="324"/>
    </row>
    <row r="570" spans="1:26" ht="12.75" customHeight="1">
      <c r="A570" s="324"/>
      <c r="B570" s="322"/>
      <c r="C570" s="322"/>
      <c r="D570" s="322"/>
      <c r="E570" s="322"/>
      <c r="F570" s="323"/>
      <c r="G570" s="323"/>
      <c r="H570" s="323"/>
      <c r="I570" s="323"/>
      <c r="J570" s="323"/>
      <c r="K570" s="324"/>
      <c r="L570" s="324"/>
      <c r="M570" s="324"/>
      <c r="N570" s="324"/>
      <c r="O570" s="324"/>
      <c r="P570" s="324"/>
      <c r="Q570" s="324"/>
      <c r="R570" s="324"/>
      <c r="S570" s="324"/>
      <c r="T570" s="324"/>
      <c r="U570" s="324"/>
      <c r="V570" s="324"/>
      <c r="W570" s="324"/>
      <c r="X570" s="324"/>
      <c r="Y570" s="324"/>
      <c r="Z570" s="324"/>
    </row>
    <row r="571" spans="1:26" ht="12.75" customHeight="1">
      <c r="A571" s="324"/>
      <c r="B571" s="322"/>
      <c r="C571" s="322"/>
      <c r="D571" s="322"/>
      <c r="E571" s="322"/>
      <c r="F571" s="323"/>
      <c r="G571" s="323"/>
      <c r="H571" s="323"/>
      <c r="I571" s="323"/>
      <c r="J571" s="323"/>
      <c r="K571" s="324"/>
      <c r="L571" s="324"/>
      <c r="M571" s="324"/>
      <c r="N571" s="324"/>
      <c r="O571" s="324"/>
      <c r="P571" s="324"/>
      <c r="Q571" s="324"/>
      <c r="R571" s="324"/>
      <c r="S571" s="324"/>
      <c r="T571" s="324"/>
      <c r="U571" s="324"/>
      <c r="V571" s="324"/>
      <c r="W571" s="324"/>
      <c r="X571" s="324"/>
      <c r="Y571" s="324"/>
      <c r="Z571" s="324"/>
    </row>
    <row r="572" spans="1:26" ht="12.75" customHeight="1">
      <c r="A572" s="324"/>
      <c r="B572" s="322"/>
      <c r="C572" s="322"/>
      <c r="D572" s="322"/>
      <c r="E572" s="322"/>
      <c r="F572" s="323"/>
      <c r="G572" s="323"/>
      <c r="H572" s="323"/>
      <c r="I572" s="323"/>
      <c r="J572" s="323"/>
      <c r="K572" s="324"/>
      <c r="L572" s="324"/>
      <c r="M572" s="324"/>
      <c r="N572" s="324"/>
      <c r="O572" s="324"/>
      <c r="P572" s="324"/>
      <c r="Q572" s="324"/>
      <c r="R572" s="324"/>
      <c r="S572" s="324"/>
      <c r="T572" s="324"/>
      <c r="U572" s="324"/>
      <c r="V572" s="324"/>
      <c r="W572" s="324"/>
      <c r="X572" s="324"/>
      <c r="Y572" s="324"/>
      <c r="Z572" s="324"/>
    </row>
    <row r="573" spans="1:26" ht="12.75" customHeight="1">
      <c r="A573" s="324"/>
      <c r="B573" s="322"/>
      <c r="C573" s="322"/>
      <c r="D573" s="322"/>
      <c r="E573" s="322"/>
      <c r="F573" s="323"/>
      <c r="G573" s="323"/>
      <c r="H573" s="323"/>
      <c r="I573" s="323"/>
      <c r="J573" s="323"/>
      <c r="K573" s="324"/>
      <c r="L573" s="324"/>
      <c r="M573" s="324"/>
      <c r="N573" s="324"/>
      <c r="O573" s="324"/>
      <c r="P573" s="324"/>
      <c r="Q573" s="324"/>
      <c r="R573" s="324"/>
      <c r="S573" s="324"/>
      <c r="T573" s="324"/>
      <c r="U573" s="324"/>
      <c r="V573" s="324"/>
      <c r="W573" s="324"/>
      <c r="X573" s="324"/>
      <c r="Y573" s="324"/>
      <c r="Z573" s="324"/>
    </row>
    <row r="574" spans="1:26" ht="12.75" customHeight="1">
      <c r="A574" s="324"/>
      <c r="B574" s="322"/>
      <c r="C574" s="322"/>
      <c r="D574" s="322"/>
      <c r="E574" s="322"/>
      <c r="F574" s="323"/>
      <c r="G574" s="323"/>
      <c r="H574" s="323"/>
      <c r="I574" s="323"/>
      <c r="J574" s="323"/>
      <c r="K574" s="324"/>
      <c r="L574" s="324"/>
      <c r="M574" s="324"/>
      <c r="N574" s="324"/>
      <c r="O574" s="324"/>
      <c r="P574" s="324"/>
      <c r="Q574" s="324"/>
      <c r="R574" s="324"/>
      <c r="S574" s="324"/>
      <c r="T574" s="324"/>
      <c r="U574" s="324"/>
      <c r="V574" s="324"/>
      <c r="W574" s="324"/>
      <c r="X574" s="324"/>
      <c r="Y574" s="324"/>
      <c r="Z574" s="324"/>
    </row>
    <row r="575" spans="1:26" ht="12.75" customHeight="1">
      <c r="A575" s="324"/>
      <c r="B575" s="322"/>
      <c r="C575" s="322"/>
      <c r="D575" s="322"/>
      <c r="E575" s="322"/>
      <c r="F575" s="323"/>
      <c r="G575" s="323"/>
      <c r="H575" s="323"/>
      <c r="I575" s="323"/>
      <c r="J575" s="323"/>
      <c r="K575" s="324"/>
      <c r="L575" s="324"/>
      <c r="M575" s="324"/>
      <c r="N575" s="324"/>
      <c r="O575" s="324"/>
      <c r="P575" s="324"/>
      <c r="Q575" s="324"/>
      <c r="R575" s="324"/>
      <c r="S575" s="324"/>
      <c r="T575" s="324"/>
      <c r="U575" s="324"/>
      <c r="V575" s="324"/>
      <c r="W575" s="324"/>
      <c r="X575" s="324"/>
      <c r="Y575" s="324"/>
      <c r="Z575" s="324"/>
    </row>
    <row r="576" spans="1:26" ht="12.75" customHeight="1">
      <c r="A576" s="324"/>
      <c r="B576" s="322"/>
      <c r="C576" s="322"/>
      <c r="D576" s="322"/>
      <c r="E576" s="322"/>
      <c r="F576" s="323"/>
      <c r="G576" s="323"/>
      <c r="H576" s="323"/>
      <c r="I576" s="323"/>
      <c r="J576" s="323"/>
      <c r="K576" s="324"/>
      <c r="L576" s="324"/>
      <c r="M576" s="324"/>
      <c r="N576" s="324"/>
      <c r="O576" s="324"/>
      <c r="P576" s="324"/>
      <c r="Q576" s="324"/>
      <c r="R576" s="324"/>
      <c r="S576" s="324"/>
      <c r="T576" s="324"/>
      <c r="U576" s="324"/>
      <c r="V576" s="324"/>
      <c r="W576" s="324"/>
      <c r="X576" s="324"/>
      <c r="Y576" s="324"/>
      <c r="Z576" s="324"/>
    </row>
    <row r="577" spans="1:26" ht="12.75" customHeight="1">
      <c r="A577" s="324"/>
      <c r="B577" s="322"/>
      <c r="C577" s="322"/>
      <c r="D577" s="322"/>
      <c r="E577" s="322"/>
      <c r="F577" s="323"/>
      <c r="G577" s="323"/>
      <c r="H577" s="323"/>
      <c r="I577" s="323"/>
      <c r="J577" s="323"/>
      <c r="K577" s="324"/>
      <c r="L577" s="324"/>
      <c r="M577" s="324"/>
      <c r="N577" s="324"/>
      <c r="O577" s="324"/>
      <c r="P577" s="324"/>
      <c r="Q577" s="324"/>
      <c r="R577" s="324"/>
      <c r="S577" s="324"/>
      <c r="T577" s="324"/>
      <c r="U577" s="324"/>
      <c r="V577" s="324"/>
      <c r="W577" s="324"/>
      <c r="X577" s="324"/>
      <c r="Y577" s="324"/>
      <c r="Z577" s="324"/>
    </row>
    <row r="578" spans="1:26" ht="12.75" customHeight="1">
      <c r="A578" s="324"/>
      <c r="B578" s="322"/>
      <c r="C578" s="322"/>
      <c r="D578" s="322"/>
      <c r="E578" s="322"/>
      <c r="F578" s="323"/>
      <c r="G578" s="323"/>
      <c r="H578" s="323"/>
      <c r="I578" s="323"/>
      <c r="J578" s="323"/>
      <c r="K578" s="324"/>
      <c r="L578" s="324"/>
      <c r="M578" s="324"/>
      <c r="N578" s="324"/>
      <c r="O578" s="324"/>
      <c r="P578" s="324"/>
      <c r="Q578" s="324"/>
      <c r="R578" s="324"/>
      <c r="S578" s="324"/>
      <c r="T578" s="324"/>
      <c r="U578" s="324"/>
      <c r="V578" s="324"/>
      <c r="W578" s="324"/>
      <c r="X578" s="324"/>
      <c r="Y578" s="324"/>
      <c r="Z578" s="324"/>
    </row>
    <row r="579" spans="1:26" ht="12.75" customHeight="1">
      <c r="A579" s="324"/>
      <c r="B579" s="322"/>
      <c r="C579" s="322"/>
      <c r="D579" s="322"/>
      <c r="E579" s="322"/>
      <c r="F579" s="323"/>
      <c r="G579" s="323"/>
      <c r="H579" s="323"/>
      <c r="I579" s="323"/>
      <c r="J579" s="323"/>
      <c r="K579" s="324"/>
      <c r="L579" s="324"/>
      <c r="M579" s="324"/>
      <c r="N579" s="324"/>
      <c r="O579" s="324"/>
      <c r="P579" s="324"/>
      <c r="Q579" s="324"/>
      <c r="R579" s="324"/>
      <c r="S579" s="324"/>
      <c r="T579" s="324"/>
      <c r="U579" s="324"/>
      <c r="V579" s="324"/>
      <c r="W579" s="324"/>
      <c r="X579" s="324"/>
      <c r="Y579" s="324"/>
      <c r="Z579" s="324"/>
    </row>
    <row r="580" spans="1:26" ht="12.75" customHeight="1">
      <c r="A580" s="324"/>
      <c r="B580" s="322"/>
      <c r="C580" s="322"/>
      <c r="D580" s="322"/>
      <c r="E580" s="322"/>
      <c r="F580" s="323"/>
      <c r="G580" s="323"/>
      <c r="H580" s="323"/>
      <c r="I580" s="323"/>
      <c r="J580" s="323"/>
      <c r="K580" s="324"/>
      <c r="L580" s="324"/>
      <c r="M580" s="324"/>
      <c r="N580" s="324"/>
      <c r="O580" s="324"/>
      <c r="P580" s="324"/>
      <c r="Q580" s="324"/>
      <c r="R580" s="324"/>
      <c r="S580" s="324"/>
      <c r="T580" s="324"/>
      <c r="U580" s="324"/>
      <c r="V580" s="324"/>
      <c r="W580" s="324"/>
      <c r="X580" s="324"/>
      <c r="Y580" s="324"/>
      <c r="Z580" s="324"/>
    </row>
    <row r="581" spans="1:26" ht="12.75" customHeight="1">
      <c r="A581" s="324"/>
      <c r="B581" s="322"/>
      <c r="C581" s="322"/>
      <c r="D581" s="322"/>
      <c r="E581" s="322"/>
      <c r="F581" s="323"/>
      <c r="G581" s="323"/>
      <c r="H581" s="323"/>
      <c r="I581" s="323"/>
      <c r="J581" s="323"/>
      <c r="K581" s="324"/>
      <c r="L581" s="324"/>
      <c r="M581" s="324"/>
      <c r="N581" s="324"/>
      <c r="O581" s="324"/>
      <c r="P581" s="324"/>
      <c r="Q581" s="324"/>
      <c r="R581" s="324"/>
      <c r="S581" s="324"/>
      <c r="T581" s="324"/>
      <c r="U581" s="324"/>
      <c r="V581" s="324"/>
      <c r="W581" s="324"/>
      <c r="X581" s="324"/>
      <c r="Y581" s="324"/>
      <c r="Z581" s="324"/>
    </row>
    <row r="582" spans="1:26" ht="12.75" customHeight="1">
      <c r="A582" s="324"/>
      <c r="B582" s="322"/>
      <c r="C582" s="322"/>
      <c r="D582" s="322"/>
      <c r="E582" s="322"/>
      <c r="F582" s="323"/>
      <c r="G582" s="323"/>
      <c r="H582" s="323"/>
      <c r="I582" s="323"/>
      <c r="J582" s="323"/>
      <c r="K582" s="324"/>
      <c r="L582" s="324"/>
      <c r="M582" s="324"/>
      <c r="N582" s="324"/>
      <c r="O582" s="324"/>
      <c r="P582" s="324"/>
      <c r="Q582" s="324"/>
      <c r="R582" s="324"/>
      <c r="S582" s="324"/>
      <c r="T582" s="324"/>
      <c r="U582" s="324"/>
      <c r="V582" s="324"/>
      <c r="W582" s="324"/>
      <c r="X582" s="324"/>
      <c r="Y582" s="324"/>
      <c r="Z582" s="324"/>
    </row>
    <row r="583" spans="1:26" ht="12.75" customHeight="1">
      <c r="A583" s="324"/>
      <c r="B583" s="322"/>
      <c r="C583" s="322"/>
      <c r="D583" s="322"/>
      <c r="E583" s="322"/>
      <c r="F583" s="323"/>
      <c r="G583" s="323"/>
      <c r="H583" s="323"/>
      <c r="I583" s="323"/>
      <c r="J583" s="323"/>
      <c r="K583" s="324"/>
      <c r="L583" s="324"/>
      <c r="M583" s="324"/>
      <c r="N583" s="324"/>
      <c r="O583" s="324"/>
      <c r="P583" s="324"/>
      <c r="Q583" s="324"/>
      <c r="R583" s="324"/>
      <c r="S583" s="324"/>
      <c r="T583" s="324"/>
      <c r="U583" s="324"/>
      <c r="V583" s="324"/>
      <c r="W583" s="324"/>
      <c r="X583" s="324"/>
      <c r="Y583" s="324"/>
      <c r="Z583" s="324"/>
    </row>
    <row r="584" spans="1:26" ht="12.75" customHeight="1">
      <c r="A584" s="324"/>
      <c r="B584" s="322"/>
      <c r="C584" s="322"/>
      <c r="D584" s="322"/>
      <c r="E584" s="322"/>
      <c r="F584" s="323"/>
      <c r="G584" s="323"/>
      <c r="H584" s="323"/>
      <c r="I584" s="323"/>
      <c r="J584" s="323"/>
      <c r="K584" s="324"/>
      <c r="L584" s="324"/>
      <c r="M584" s="324"/>
      <c r="N584" s="324"/>
      <c r="O584" s="324"/>
      <c r="P584" s="324"/>
      <c r="Q584" s="324"/>
      <c r="R584" s="324"/>
      <c r="S584" s="324"/>
      <c r="T584" s="324"/>
      <c r="U584" s="324"/>
      <c r="V584" s="324"/>
      <c r="W584" s="324"/>
      <c r="X584" s="324"/>
      <c r="Y584" s="324"/>
      <c r="Z584" s="324"/>
    </row>
    <row r="585" spans="1:26" ht="12.75" customHeight="1">
      <c r="A585" s="324"/>
      <c r="B585" s="322"/>
      <c r="C585" s="322"/>
      <c r="D585" s="322"/>
      <c r="E585" s="322"/>
      <c r="F585" s="323"/>
      <c r="G585" s="323"/>
      <c r="H585" s="323"/>
      <c r="I585" s="323"/>
      <c r="J585" s="323"/>
      <c r="K585" s="324"/>
      <c r="L585" s="324"/>
      <c r="M585" s="324"/>
      <c r="N585" s="324"/>
      <c r="O585" s="324"/>
      <c r="P585" s="324"/>
      <c r="Q585" s="324"/>
      <c r="R585" s="324"/>
      <c r="S585" s="324"/>
      <c r="T585" s="324"/>
      <c r="U585" s="324"/>
      <c r="V585" s="324"/>
      <c r="W585" s="324"/>
      <c r="X585" s="324"/>
      <c r="Y585" s="324"/>
      <c r="Z585" s="324"/>
    </row>
    <row r="586" spans="1:26" ht="12.75" customHeight="1">
      <c r="A586" s="324"/>
      <c r="B586" s="322"/>
      <c r="C586" s="322"/>
      <c r="D586" s="322"/>
      <c r="E586" s="322"/>
      <c r="F586" s="323"/>
      <c r="G586" s="323"/>
      <c r="H586" s="323"/>
      <c r="I586" s="323"/>
      <c r="J586" s="323"/>
      <c r="K586" s="324"/>
      <c r="L586" s="324"/>
      <c r="M586" s="324"/>
      <c r="N586" s="324"/>
      <c r="O586" s="324"/>
      <c r="P586" s="324"/>
      <c r="Q586" s="324"/>
      <c r="R586" s="324"/>
      <c r="S586" s="324"/>
      <c r="T586" s="324"/>
      <c r="U586" s="324"/>
      <c r="V586" s="324"/>
      <c r="W586" s="324"/>
      <c r="X586" s="324"/>
      <c r="Y586" s="324"/>
      <c r="Z586" s="324"/>
    </row>
    <row r="587" spans="1:26" ht="12.75" customHeight="1">
      <c r="A587" s="324"/>
      <c r="B587" s="322"/>
      <c r="C587" s="322"/>
      <c r="D587" s="322"/>
      <c r="E587" s="322"/>
      <c r="F587" s="323"/>
      <c r="G587" s="323"/>
      <c r="H587" s="323"/>
      <c r="I587" s="323"/>
      <c r="J587" s="323"/>
      <c r="K587" s="324"/>
      <c r="L587" s="324"/>
      <c r="M587" s="324"/>
      <c r="N587" s="324"/>
      <c r="O587" s="324"/>
      <c r="P587" s="324"/>
      <c r="Q587" s="324"/>
      <c r="R587" s="324"/>
      <c r="S587" s="324"/>
      <c r="T587" s="324"/>
      <c r="U587" s="324"/>
      <c r="V587" s="324"/>
      <c r="W587" s="324"/>
      <c r="X587" s="324"/>
      <c r="Y587" s="324"/>
      <c r="Z587" s="324"/>
    </row>
    <row r="588" spans="1:26" ht="12.75" customHeight="1">
      <c r="A588" s="324"/>
      <c r="B588" s="322"/>
      <c r="C588" s="322"/>
      <c r="D588" s="322"/>
      <c r="E588" s="322"/>
      <c r="F588" s="323"/>
      <c r="G588" s="323"/>
      <c r="H588" s="323"/>
      <c r="I588" s="323"/>
      <c r="J588" s="323"/>
      <c r="K588" s="324"/>
      <c r="L588" s="324"/>
      <c r="M588" s="324"/>
      <c r="N588" s="324"/>
      <c r="O588" s="324"/>
      <c r="P588" s="324"/>
      <c r="Q588" s="324"/>
      <c r="R588" s="324"/>
      <c r="S588" s="324"/>
      <c r="T588" s="324"/>
      <c r="U588" s="324"/>
      <c r="V588" s="324"/>
      <c r="W588" s="324"/>
      <c r="X588" s="324"/>
      <c r="Y588" s="324"/>
      <c r="Z588" s="324"/>
    </row>
    <row r="589" spans="1:26" ht="12.75" customHeight="1">
      <c r="A589" s="324"/>
      <c r="B589" s="322"/>
      <c r="C589" s="322"/>
      <c r="D589" s="322"/>
      <c r="E589" s="322"/>
      <c r="F589" s="323"/>
      <c r="G589" s="323"/>
      <c r="H589" s="323"/>
      <c r="I589" s="323"/>
      <c r="J589" s="323"/>
      <c r="K589" s="324"/>
      <c r="L589" s="324"/>
      <c r="M589" s="324"/>
      <c r="N589" s="324"/>
      <c r="O589" s="324"/>
      <c r="P589" s="324"/>
      <c r="Q589" s="324"/>
      <c r="R589" s="324"/>
      <c r="S589" s="324"/>
      <c r="T589" s="324"/>
      <c r="U589" s="324"/>
      <c r="V589" s="324"/>
      <c r="W589" s="324"/>
      <c r="X589" s="324"/>
      <c r="Y589" s="324"/>
      <c r="Z589" s="324"/>
    </row>
    <row r="590" spans="1:26" ht="12.75" customHeight="1">
      <c r="A590" s="324"/>
      <c r="B590" s="322"/>
      <c r="C590" s="322"/>
      <c r="D590" s="322"/>
      <c r="E590" s="322"/>
      <c r="F590" s="323"/>
      <c r="G590" s="323"/>
      <c r="H590" s="323"/>
      <c r="I590" s="323"/>
      <c r="J590" s="323"/>
      <c r="K590" s="324"/>
      <c r="L590" s="324"/>
      <c r="M590" s="324"/>
      <c r="N590" s="324"/>
      <c r="O590" s="324"/>
      <c r="P590" s="324"/>
      <c r="Q590" s="324"/>
      <c r="R590" s="324"/>
      <c r="S590" s="324"/>
      <c r="T590" s="324"/>
      <c r="U590" s="324"/>
      <c r="V590" s="324"/>
      <c r="W590" s="324"/>
      <c r="X590" s="324"/>
      <c r="Y590" s="324"/>
      <c r="Z590" s="324"/>
    </row>
    <row r="591" spans="1:26" ht="12.75" customHeight="1">
      <c r="A591" s="324"/>
      <c r="B591" s="322"/>
      <c r="C591" s="322"/>
      <c r="D591" s="322"/>
      <c r="E591" s="322"/>
      <c r="F591" s="323"/>
      <c r="G591" s="323"/>
      <c r="H591" s="323"/>
      <c r="I591" s="323"/>
      <c r="J591" s="323"/>
      <c r="K591" s="324"/>
      <c r="L591" s="324"/>
      <c r="M591" s="324"/>
      <c r="N591" s="324"/>
      <c r="O591" s="324"/>
      <c r="P591" s="324"/>
      <c r="Q591" s="324"/>
      <c r="R591" s="324"/>
      <c r="S591" s="324"/>
      <c r="T591" s="324"/>
      <c r="U591" s="324"/>
      <c r="V591" s="324"/>
      <c r="W591" s="324"/>
      <c r="X591" s="324"/>
      <c r="Y591" s="324"/>
      <c r="Z591" s="324"/>
    </row>
    <row r="592" spans="1:26" ht="12.75" customHeight="1">
      <c r="A592" s="324"/>
      <c r="B592" s="322"/>
      <c r="C592" s="322"/>
      <c r="D592" s="322"/>
      <c r="E592" s="322"/>
      <c r="F592" s="323"/>
      <c r="G592" s="323"/>
      <c r="H592" s="323"/>
      <c r="I592" s="323"/>
      <c r="J592" s="323"/>
      <c r="K592" s="324"/>
      <c r="L592" s="324"/>
      <c r="M592" s="324"/>
      <c r="N592" s="324"/>
      <c r="O592" s="324"/>
      <c r="P592" s="324"/>
      <c r="Q592" s="324"/>
      <c r="R592" s="324"/>
      <c r="S592" s="324"/>
      <c r="T592" s="324"/>
      <c r="U592" s="324"/>
      <c r="V592" s="324"/>
      <c r="W592" s="324"/>
      <c r="X592" s="324"/>
      <c r="Y592" s="324"/>
      <c r="Z592" s="324"/>
    </row>
    <row r="593" spans="1:26" ht="12.75" customHeight="1">
      <c r="A593" s="324"/>
      <c r="B593" s="322"/>
      <c r="C593" s="322"/>
      <c r="D593" s="322"/>
      <c r="E593" s="322"/>
      <c r="F593" s="323"/>
      <c r="G593" s="323"/>
      <c r="H593" s="323"/>
      <c r="I593" s="323"/>
      <c r="J593" s="323"/>
      <c r="K593" s="324"/>
      <c r="L593" s="324"/>
      <c r="M593" s="324"/>
      <c r="N593" s="324"/>
      <c r="O593" s="324"/>
      <c r="P593" s="324"/>
      <c r="Q593" s="324"/>
      <c r="R593" s="324"/>
      <c r="S593" s="324"/>
      <c r="T593" s="324"/>
      <c r="U593" s="324"/>
      <c r="V593" s="324"/>
      <c r="W593" s="324"/>
      <c r="X593" s="324"/>
      <c r="Y593" s="324"/>
      <c r="Z593" s="324"/>
    </row>
    <row r="594" spans="1:26" ht="12.75" customHeight="1">
      <c r="A594" s="324"/>
      <c r="B594" s="322"/>
      <c r="C594" s="322"/>
      <c r="D594" s="322"/>
      <c r="E594" s="322"/>
      <c r="F594" s="323"/>
      <c r="G594" s="323"/>
      <c r="H594" s="323"/>
      <c r="I594" s="323"/>
      <c r="J594" s="323"/>
      <c r="K594" s="324"/>
      <c r="L594" s="324"/>
      <c r="M594" s="324"/>
      <c r="N594" s="324"/>
      <c r="O594" s="324"/>
      <c r="P594" s="324"/>
      <c r="Q594" s="324"/>
      <c r="R594" s="324"/>
      <c r="S594" s="324"/>
      <c r="T594" s="324"/>
      <c r="U594" s="324"/>
      <c r="V594" s="324"/>
      <c r="W594" s="324"/>
      <c r="X594" s="324"/>
      <c r="Y594" s="324"/>
      <c r="Z594" s="324"/>
    </row>
    <row r="595" spans="1:26" ht="12.75" customHeight="1">
      <c r="A595" s="324"/>
      <c r="B595" s="322"/>
      <c r="C595" s="322"/>
      <c r="D595" s="322"/>
      <c r="E595" s="322"/>
      <c r="F595" s="323"/>
      <c r="G595" s="323"/>
      <c r="H595" s="323"/>
      <c r="I595" s="323"/>
      <c r="J595" s="323"/>
      <c r="K595" s="324"/>
      <c r="L595" s="324"/>
      <c r="M595" s="324"/>
      <c r="N595" s="324"/>
      <c r="O595" s="324"/>
      <c r="P595" s="324"/>
      <c r="Q595" s="324"/>
      <c r="R595" s="324"/>
      <c r="S595" s="324"/>
      <c r="T595" s="324"/>
      <c r="U595" s="324"/>
      <c r="V595" s="324"/>
      <c r="W595" s="324"/>
      <c r="X595" s="324"/>
      <c r="Y595" s="324"/>
      <c r="Z595" s="324"/>
    </row>
    <row r="596" spans="1:26" ht="12.75" customHeight="1">
      <c r="A596" s="324"/>
      <c r="B596" s="322"/>
      <c r="C596" s="322"/>
      <c r="D596" s="322"/>
      <c r="E596" s="322"/>
      <c r="F596" s="323"/>
      <c r="G596" s="323"/>
      <c r="H596" s="323"/>
      <c r="I596" s="323"/>
      <c r="J596" s="323"/>
      <c r="K596" s="324"/>
      <c r="L596" s="324"/>
      <c r="M596" s="324"/>
      <c r="N596" s="324"/>
      <c r="O596" s="324"/>
      <c r="P596" s="324"/>
      <c r="Q596" s="324"/>
      <c r="R596" s="324"/>
      <c r="S596" s="324"/>
      <c r="T596" s="324"/>
      <c r="U596" s="324"/>
      <c r="V596" s="324"/>
      <c r="W596" s="324"/>
      <c r="X596" s="324"/>
      <c r="Y596" s="324"/>
      <c r="Z596" s="324"/>
    </row>
    <row r="597" spans="1:26" ht="12.75" customHeight="1">
      <c r="A597" s="324"/>
      <c r="B597" s="322"/>
      <c r="C597" s="322"/>
      <c r="D597" s="322"/>
      <c r="E597" s="322"/>
      <c r="F597" s="323"/>
      <c r="G597" s="323"/>
      <c r="H597" s="323"/>
      <c r="I597" s="323"/>
      <c r="J597" s="323"/>
      <c r="K597" s="324"/>
      <c r="L597" s="324"/>
      <c r="M597" s="324"/>
      <c r="N597" s="324"/>
      <c r="O597" s="324"/>
      <c r="P597" s="324"/>
      <c r="Q597" s="324"/>
      <c r="R597" s="324"/>
      <c r="S597" s="324"/>
      <c r="T597" s="324"/>
      <c r="U597" s="324"/>
      <c r="V597" s="324"/>
      <c r="W597" s="324"/>
      <c r="X597" s="324"/>
      <c r="Y597" s="324"/>
      <c r="Z597" s="324"/>
    </row>
    <row r="598" spans="1:26" ht="12.75" customHeight="1">
      <c r="A598" s="324"/>
      <c r="B598" s="322"/>
      <c r="C598" s="322"/>
      <c r="D598" s="322"/>
      <c r="E598" s="322"/>
      <c r="F598" s="323"/>
      <c r="G598" s="323"/>
      <c r="H598" s="323"/>
      <c r="I598" s="323"/>
      <c r="J598" s="323"/>
      <c r="K598" s="324"/>
      <c r="L598" s="324"/>
      <c r="M598" s="324"/>
      <c r="N598" s="324"/>
      <c r="O598" s="324"/>
      <c r="P598" s="324"/>
      <c r="Q598" s="324"/>
      <c r="R598" s="324"/>
      <c r="S598" s="324"/>
      <c r="T598" s="324"/>
      <c r="U598" s="324"/>
      <c r="V598" s="324"/>
      <c r="W598" s="324"/>
      <c r="X598" s="324"/>
      <c r="Y598" s="324"/>
      <c r="Z598" s="324"/>
    </row>
    <row r="599" spans="1:26" ht="12.75" customHeight="1">
      <c r="A599" s="324"/>
      <c r="B599" s="322"/>
      <c r="C599" s="322"/>
      <c r="D599" s="322"/>
      <c r="E599" s="322"/>
      <c r="F599" s="323"/>
      <c r="G599" s="323"/>
      <c r="H599" s="323"/>
      <c r="I599" s="323"/>
      <c r="J599" s="323"/>
      <c r="K599" s="324"/>
      <c r="L599" s="324"/>
      <c r="M599" s="324"/>
      <c r="N599" s="324"/>
      <c r="O599" s="324"/>
      <c r="P599" s="324"/>
      <c r="Q599" s="324"/>
      <c r="R599" s="324"/>
      <c r="S599" s="324"/>
      <c r="T599" s="324"/>
      <c r="U599" s="324"/>
      <c r="V599" s="324"/>
      <c r="W599" s="324"/>
      <c r="X599" s="324"/>
      <c r="Y599" s="324"/>
      <c r="Z599" s="324"/>
    </row>
    <row r="600" spans="1:26" ht="12.75" customHeight="1">
      <c r="A600" s="324"/>
      <c r="B600" s="322"/>
      <c r="C600" s="322"/>
      <c r="D600" s="322"/>
      <c r="E600" s="322"/>
      <c r="F600" s="323"/>
      <c r="G600" s="323"/>
      <c r="H600" s="323"/>
      <c r="I600" s="323"/>
      <c r="J600" s="323"/>
      <c r="K600" s="324"/>
      <c r="L600" s="324"/>
      <c r="M600" s="324"/>
      <c r="N600" s="324"/>
      <c r="O600" s="324"/>
      <c r="P600" s="324"/>
      <c r="Q600" s="324"/>
      <c r="R600" s="324"/>
      <c r="S600" s="324"/>
      <c r="T600" s="324"/>
      <c r="U600" s="324"/>
      <c r="V600" s="324"/>
      <c r="W600" s="324"/>
      <c r="X600" s="324"/>
      <c r="Y600" s="324"/>
      <c r="Z600" s="324"/>
    </row>
    <row r="601" spans="1:26" ht="12.75" customHeight="1">
      <c r="A601" s="324"/>
      <c r="B601" s="322"/>
      <c r="C601" s="322"/>
      <c r="D601" s="322"/>
      <c r="E601" s="322"/>
      <c r="F601" s="323"/>
      <c r="G601" s="323"/>
      <c r="H601" s="323"/>
      <c r="I601" s="323"/>
      <c r="J601" s="323"/>
      <c r="K601" s="324"/>
      <c r="L601" s="324"/>
      <c r="M601" s="324"/>
      <c r="N601" s="324"/>
      <c r="O601" s="324"/>
      <c r="P601" s="324"/>
      <c r="Q601" s="324"/>
      <c r="R601" s="324"/>
      <c r="S601" s="324"/>
      <c r="T601" s="324"/>
      <c r="U601" s="324"/>
      <c r="V601" s="324"/>
      <c r="W601" s="324"/>
      <c r="X601" s="324"/>
      <c r="Y601" s="324"/>
      <c r="Z601" s="324"/>
    </row>
    <row r="602" spans="1:26" ht="12.75" customHeight="1">
      <c r="A602" s="324"/>
      <c r="B602" s="322"/>
      <c r="C602" s="322"/>
      <c r="D602" s="322"/>
      <c r="E602" s="322"/>
      <c r="F602" s="323"/>
      <c r="G602" s="323"/>
      <c r="H602" s="323"/>
      <c r="I602" s="323"/>
      <c r="J602" s="323"/>
      <c r="K602" s="324"/>
      <c r="L602" s="324"/>
      <c r="M602" s="324"/>
      <c r="N602" s="324"/>
      <c r="O602" s="324"/>
      <c r="P602" s="324"/>
      <c r="Q602" s="324"/>
      <c r="R602" s="324"/>
      <c r="S602" s="324"/>
      <c r="T602" s="324"/>
      <c r="U602" s="324"/>
      <c r="V602" s="324"/>
      <c r="W602" s="324"/>
      <c r="X602" s="324"/>
      <c r="Y602" s="324"/>
      <c r="Z602" s="324"/>
    </row>
    <row r="603" spans="1:26" ht="12.75" customHeight="1">
      <c r="A603" s="324"/>
      <c r="B603" s="322"/>
      <c r="C603" s="322"/>
      <c r="D603" s="322"/>
      <c r="E603" s="322"/>
      <c r="F603" s="323"/>
      <c r="G603" s="323"/>
      <c r="H603" s="323"/>
      <c r="I603" s="323"/>
      <c r="J603" s="323"/>
      <c r="K603" s="324"/>
      <c r="L603" s="324"/>
      <c r="M603" s="324"/>
      <c r="N603" s="324"/>
      <c r="O603" s="324"/>
      <c r="P603" s="324"/>
      <c r="Q603" s="324"/>
      <c r="R603" s="324"/>
      <c r="S603" s="324"/>
      <c r="T603" s="324"/>
      <c r="U603" s="324"/>
      <c r="V603" s="324"/>
      <c r="W603" s="324"/>
      <c r="X603" s="324"/>
      <c r="Y603" s="324"/>
      <c r="Z603" s="324"/>
    </row>
    <row r="604" spans="1:26" ht="12.75" customHeight="1">
      <c r="A604" s="324"/>
      <c r="B604" s="322"/>
      <c r="C604" s="322"/>
      <c r="D604" s="322"/>
      <c r="E604" s="322"/>
      <c r="F604" s="323"/>
      <c r="G604" s="323"/>
      <c r="H604" s="323"/>
      <c r="I604" s="323"/>
      <c r="J604" s="323"/>
      <c r="K604" s="324"/>
      <c r="L604" s="324"/>
      <c r="M604" s="324"/>
      <c r="N604" s="324"/>
      <c r="O604" s="324"/>
      <c r="P604" s="324"/>
      <c r="Q604" s="324"/>
      <c r="R604" s="324"/>
      <c r="S604" s="324"/>
      <c r="T604" s="324"/>
      <c r="U604" s="324"/>
      <c r="V604" s="324"/>
      <c r="W604" s="324"/>
      <c r="X604" s="324"/>
      <c r="Y604" s="324"/>
      <c r="Z604" s="324"/>
    </row>
    <row r="605" spans="1:26" ht="12.75" customHeight="1">
      <c r="A605" s="324"/>
      <c r="B605" s="322"/>
      <c r="C605" s="322"/>
      <c r="D605" s="322"/>
      <c r="E605" s="322"/>
      <c r="F605" s="323"/>
      <c r="G605" s="323"/>
      <c r="H605" s="323"/>
      <c r="I605" s="323"/>
      <c r="J605" s="323"/>
      <c r="K605" s="324"/>
      <c r="L605" s="324"/>
      <c r="M605" s="324"/>
      <c r="N605" s="324"/>
      <c r="O605" s="324"/>
      <c r="P605" s="324"/>
      <c r="Q605" s="324"/>
      <c r="R605" s="324"/>
      <c r="S605" s="324"/>
      <c r="T605" s="324"/>
      <c r="U605" s="324"/>
      <c r="V605" s="324"/>
      <c r="W605" s="324"/>
      <c r="X605" s="324"/>
      <c r="Y605" s="324"/>
      <c r="Z605" s="324"/>
    </row>
    <row r="606" spans="1:26" ht="12.75" customHeight="1">
      <c r="A606" s="324"/>
      <c r="B606" s="322"/>
      <c r="C606" s="322"/>
      <c r="D606" s="322"/>
      <c r="E606" s="322"/>
      <c r="F606" s="323"/>
      <c r="G606" s="323"/>
      <c r="H606" s="323"/>
      <c r="I606" s="323"/>
      <c r="J606" s="323"/>
      <c r="K606" s="324"/>
      <c r="L606" s="324"/>
      <c r="M606" s="324"/>
      <c r="N606" s="324"/>
      <c r="O606" s="324"/>
      <c r="P606" s="324"/>
      <c r="Q606" s="324"/>
      <c r="R606" s="324"/>
      <c r="S606" s="324"/>
      <c r="T606" s="324"/>
      <c r="U606" s="324"/>
      <c r="V606" s="324"/>
      <c r="W606" s="324"/>
      <c r="X606" s="324"/>
      <c r="Y606" s="324"/>
      <c r="Z606" s="324"/>
    </row>
    <row r="607" spans="1:26" ht="12.75" customHeight="1">
      <c r="A607" s="324"/>
      <c r="B607" s="322"/>
      <c r="C607" s="322"/>
      <c r="D607" s="322"/>
      <c r="E607" s="322"/>
      <c r="F607" s="323"/>
      <c r="G607" s="323"/>
      <c r="H607" s="323"/>
      <c r="I607" s="323"/>
      <c r="J607" s="323"/>
      <c r="K607" s="324"/>
      <c r="L607" s="324"/>
      <c r="M607" s="324"/>
      <c r="N607" s="324"/>
      <c r="O607" s="324"/>
      <c r="P607" s="324"/>
      <c r="Q607" s="324"/>
      <c r="R607" s="324"/>
      <c r="S607" s="324"/>
      <c r="T607" s="324"/>
      <c r="U607" s="324"/>
      <c r="V607" s="324"/>
      <c r="W607" s="324"/>
      <c r="X607" s="324"/>
      <c r="Y607" s="324"/>
      <c r="Z607" s="324"/>
    </row>
    <row r="608" spans="1:26" ht="12.75" customHeight="1">
      <c r="A608" s="324"/>
      <c r="B608" s="322"/>
      <c r="C608" s="322"/>
      <c r="D608" s="322"/>
      <c r="E608" s="322"/>
      <c r="F608" s="323"/>
      <c r="G608" s="323"/>
      <c r="H608" s="323"/>
      <c r="I608" s="323"/>
      <c r="J608" s="323"/>
      <c r="K608" s="324"/>
      <c r="L608" s="324"/>
      <c r="M608" s="324"/>
      <c r="N608" s="324"/>
      <c r="O608" s="324"/>
      <c r="P608" s="324"/>
      <c r="Q608" s="324"/>
      <c r="R608" s="324"/>
      <c r="S608" s="324"/>
      <c r="T608" s="324"/>
      <c r="U608" s="324"/>
      <c r="V608" s="324"/>
      <c r="W608" s="324"/>
      <c r="X608" s="324"/>
      <c r="Y608" s="324"/>
      <c r="Z608" s="324"/>
    </row>
    <row r="609" spans="1:26" ht="12.75" customHeight="1">
      <c r="A609" s="324"/>
      <c r="B609" s="322"/>
      <c r="C609" s="322"/>
      <c r="D609" s="322"/>
      <c r="E609" s="322"/>
      <c r="F609" s="323"/>
      <c r="G609" s="323"/>
      <c r="H609" s="323"/>
      <c r="I609" s="323"/>
      <c r="J609" s="323"/>
      <c r="K609" s="324"/>
      <c r="L609" s="324"/>
      <c r="M609" s="324"/>
      <c r="N609" s="324"/>
      <c r="O609" s="324"/>
      <c r="P609" s="324"/>
      <c r="Q609" s="324"/>
      <c r="R609" s="324"/>
      <c r="S609" s="324"/>
      <c r="T609" s="324"/>
      <c r="U609" s="324"/>
      <c r="V609" s="324"/>
      <c r="W609" s="324"/>
      <c r="X609" s="324"/>
      <c r="Y609" s="324"/>
      <c r="Z609" s="324"/>
    </row>
    <row r="610" spans="1:26" ht="12.75" customHeight="1">
      <c r="A610" s="324"/>
      <c r="B610" s="322"/>
      <c r="C610" s="322"/>
      <c r="D610" s="322"/>
      <c r="E610" s="322"/>
      <c r="F610" s="323"/>
      <c r="G610" s="323"/>
      <c r="H610" s="323"/>
      <c r="I610" s="323"/>
      <c r="J610" s="323"/>
      <c r="K610" s="324"/>
      <c r="L610" s="324"/>
      <c r="M610" s="324"/>
      <c r="N610" s="324"/>
      <c r="O610" s="324"/>
      <c r="P610" s="324"/>
      <c r="Q610" s="324"/>
      <c r="R610" s="324"/>
      <c r="S610" s="324"/>
      <c r="T610" s="324"/>
      <c r="U610" s="324"/>
      <c r="V610" s="324"/>
      <c r="W610" s="324"/>
      <c r="X610" s="324"/>
      <c r="Y610" s="324"/>
      <c r="Z610" s="324"/>
    </row>
    <row r="611" spans="1:26" ht="12.75" customHeight="1">
      <c r="A611" s="324"/>
      <c r="B611" s="322"/>
      <c r="C611" s="322"/>
      <c r="D611" s="322"/>
      <c r="E611" s="322"/>
      <c r="F611" s="323"/>
      <c r="G611" s="323"/>
      <c r="H611" s="323"/>
      <c r="I611" s="323"/>
      <c r="J611" s="323"/>
      <c r="K611" s="324"/>
      <c r="L611" s="324"/>
      <c r="M611" s="324"/>
      <c r="N611" s="324"/>
      <c r="O611" s="324"/>
      <c r="P611" s="324"/>
      <c r="Q611" s="324"/>
      <c r="R611" s="324"/>
      <c r="S611" s="324"/>
      <c r="T611" s="324"/>
      <c r="U611" s="324"/>
      <c r="V611" s="324"/>
      <c r="W611" s="324"/>
      <c r="X611" s="324"/>
      <c r="Y611" s="324"/>
      <c r="Z611" s="324"/>
    </row>
    <row r="612" spans="1:26" ht="12.75" customHeight="1">
      <c r="A612" s="324"/>
      <c r="B612" s="322"/>
      <c r="C612" s="322"/>
      <c r="D612" s="322"/>
      <c r="E612" s="322"/>
      <c r="F612" s="323"/>
      <c r="G612" s="323"/>
      <c r="H612" s="323"/>
      <c r="I612" s="323"/>
      <c r="J612" s="323"/>
      <c r="K612" s="324"/>
      <c r="L612" s="324"/>
      <c r="M612" s="324"/>
      <c r="N612" s="324"/>
      <c r="O612" s="324"/>
      <c r="P612" s="324"/>
      <c r="Q612" s="324"/>
      <c r="R612" s="324"/>
      <c r="S612" s="324"/>
      <c r="T612" s="324"/>
      <c r="U612" s="324"/>
      <c r="V612" s="324"/>
      <c r="W612" s="324"/>
      <c r="X612" s="324"/>
      <c r="Y612" s="324"/>
      <c r="Z612" s="324"/>
    </row>
    <row r="613" spans="1:26" ht="12.75" customHeight="1">
      <c r="A613" s="324"/>
      <c r="B613" s="322"/>
      <c r="C613" s="322"/>
      <c r="D613" s="322"/>
      <c r="E613" s="322"/>
      <c r="F613" s="323"/>
      <c r="G613" s="323"/>
      <c r="H613" s="323"/>
      <c r="I613" s="323"/>
      <c r="J613" s="323"/>
      <c r="K613" s="324"/>
      <c r="L613" s="324"/>
      <c r="M613" s="324"/>
      <c r="N613" s="324"/>
      <c r="O613" s="324"/>
      <c r="P613" s="324"/>
      <c r="Q613" s="324"/>
      <c r="R613" s="324"/>
      <c r="S613" s="324"/>
      <c r="T613" s="324"/>
      <c r="U613" s="324"/>
      <c r="V613" s="324"/>
      <c r="W613" s="324"/>
      <c r="X613" s="324"/>
      <c r="Y613" s="324"/>
      <c r="Z613" s="324"/>
    </row>
    <row r="614" spans="1:26" ht="12.75" customHeight="1">
      <c r="A614" s="324"/>
      <c r="B614" s="322"/>
      <c r="C614" s="322"/>
      <c r="D614" s="322"/>
      <c r="E614" s="322"/>
      <c r="F614" s="323"/>
      <c r="G614" s="323"/>
      <c r="H614" s="323"/>
      <c r="I614" s="323"/>
      <c r="J614" s="323"/>
      <c r="K614" s="324"/>
      <c r="L614" s="324"/>
      <c r="M614" s="324"/>
      <c r="N614" s="324"/>
      <c r="O614" s="324"/>
      <c r="P614" s="324"/>
      <c r="Q614" s="324"/>
      <c r="R614" s="324"/>
      <c r="S614" s="324"/>
      <c r="T614" s="324"/>
      <c r="U614" s="324"/>
      <c r="V614" s="324"/>
      <c r="W614" s="324"/>
      <c r="X614" s="324"/>
      <c r="Y614" s="324"/>
      <c r="Z614" s="324"/>
    </row>
    <row r="615" spans="1:26" ht="12.75" customHeight="1">
      <c r="A615" s="324"/>
      <c r="B615" s="322"/>
      <c r="C615" s="322"/>
      <c r="D615" s="322"/>
      <c r="E615" s="322"/>
      <c r="F615" s="323"/>
      <c r="G615" s="323"/>
      <c r="H615" s="323"/>
      <c r="I615" s="323"/>
      <c r="J615" s="323"/>
      <c r="K615" s="324"/>
      <c r="L615" s="324"/>
      <c r="M615" s="324"/>
      <c r="N615" s="324"/>
      <c r="O615" s="324"/>
      <c r="P615" s="324"/>
      <c r="Q615" s="324"/>
      <c r="R615" s="324"/>
      <c r="S615" s="324"/>
      <c r="T615" s="324"/>
      <c r="U615" s="324"/>
      <c r="V615" s="324"/>
      <c r="W615" s="324"/>
      <c r="X615" s="324"/>
      <c r="Y615" s="324"/>
      <c r="Z615" s="324"/>
    </row>
    <row r="616" spans="1:26" ht="12.75" customHeight="1">
      <c r="A616" s="324"/>
      <c r="B616" s="322"/>
      <c r="C616" s="322"/>
      <c r="D616" s="322"/>
      <c r="E616" s="322"/>
      <c r="F616" s="323"/>
      <c r="G616" s="323"/>
      <c r="H616" s="323"/>
      <c r="I616" s="323"/>
      <c r="J616" s="323"/>
      <c r="K616" s="324"/>
      <c r="L616" s="324"/>
      <c r="M616" s="324"/>
      <c r="N616" s="324"/>
      <c r="O616" s="324"/>
      <c r="P616" s="324"/>
      <c r="Q616" s="324"/>
      <c r="R616" s="324"/>
      <c r="S616" s="324"/>
      <c r="T616" s="324"/>
      <c r="U616" s="324"/>
      <c r="V616" s="324"/>
      <c r="W616" s="324"/>
      <c r="X616" s="324"/>
      <c r="Y616" s="324"/>
      <c r="Z616" s="324"/>
    </row>
    <row r="617" spans="1:26" ht="12.75" customHeight="1">
      <c r="A617" s="324"/>
      <c r="B617" s="322"/>
      <c r="C617" s="322"/>
      <c r="D617" s="322"/>
      <c r="E617" s="322"/>
      <c r="F617" s="323"/>
      <c r="G617" s="323"/>
      <c r="H617" s="323"/>
      <c r="I617" s="323"/>
      <c r="J617" s="323"/>
      <c r="K617" s="324"/>
      <c r="L617" s="324"/>
      <c r="M617" s="324"/>
      <c r="N617" s="324"/>
      <c r="O617" s="324"/>
      <c r="P617" s="324"/>
      <c r="Q617" s="324"/>
      <c r="R617" s="324"/>
      <c r="S617" s="324"/>
      <c r="T617" s="324"/>
      <c r="U617" s="324"/>
      <c r="V617" s="324"/>
      <c r="W617" s="324"/>
      <c r="X617" s="324"/>
      <c r="Y617" s="324"/>
      <c r="Z617" s="324"/>
    </row>
    <row r="618" spans="1:26" ht="12.75" customHeight="1">
      <c r="A618" s="324"/>
      <c r="B618" s="322"/>
      <c r="C618" s="322"/>
      <c r="D618" s="322"/>
      <c r="E618" s="322"/>
      <c r="F618" s="323"/>
      <c r="G618" s="323"/>
      <c r="H618" s="323"/>
      <c r="I618" s="323"/>
      <c r="J618" s="323"/>
      <c r="K618" s="324"/>
      <c r="L618" s="324"/>
      <c r="M618" s="324"/>
      <c r="N618" s="324"/>
      <c r="O618" s="324"/>
      <c r="P618" s="324"/>
      <c r="Q618" s="324"/>
      <c r="R618" s="324"/>
      <c r="S618" s="324"/>
      <c r="T618" s="324"/>
      <c r="U618" s="324"/>
      <c r="V618" s="324"/>
      <c r="W618" s="324"/>
      <c r="X618" s="324"/>
      <c r="Y618" s="324"/>
      <c r="Z618" s="324"/>
    </row>
    <row r="619" spans="1:26" ht="12.75" customHeight="1">
      <c r="A619" s="324"/>
      <c r="B619" s="322"/>
      <c r="C619" s="322"/>
      <c r="D619" s="322"/>
      <c r="E619" s="322"/>
      <c r="F619" s="323"/>
      <c r="G619" s="323"/>
      <c r="H619" s="323"/>
      <c r="I619" s="323"/>
      <c r="J619" s="323"/>
      <c r="K619" s="324"/>
      <c r="L619" s="324"/>
      <c r="M619" s="324"/>
      <c r="N619" s="324"/>
      <c r="O619" s="324"/>
      <c r="P619" s="324"/>
      <c r="Q619" s="324"/>
      <c r="R619" s="324"/>
      <c r="S619" s="324"/>
      <c r="T619" s="324"/>
      <c r="U619" s="324"/>
      <c r="V619" s="324"/>
      <c r="W619" s="324"/>
      <c r="X619" s="324"/>
      <c r="Y619" s="324"/>
      <c r="Z619" s="324"/>
    </row>
    <row r="620" spans="1:26" ht="12.75" customHeight="1">
      <c r="A620" s="324"/>
      <c r="B620" s="322"/>
      <c r="C620" s="322"/>
      <c r="D620" s="322"/>
      <c r="E620" s="322"/>
      <c r="F620" s="323"/>
      <c r="G620" s="323"/>
      <c r="H620" s="323"/>
      <c r="I620" s="323"/>
      <c r="J620" s="323"/>
      <c r="K620" s="324"/>
      <c r="L620" s="324"/>
      <c r="M620" s="324"/>
      <c r="N620" s="324"/>
      <c r="O620" s="324"/>
      <c r="P620" s="324"/>
      <c r="Q620" s="324"/>
      <c r="R620" s="324"/>
      <c r="S620" s="324"/>
      <c r="T620" s="324"/>
      <c r="U620" s="324"/>
      <c r="V620" s="324"/>
      <c r="W620" s="324"/>
      <c r="X620" s="324"/>
      <c r="Y620" s="324"/>
      <c r="Z620" s="324"/>
    </row>
    <row r="621" spans="1:26" ht="12.75" customHeight="1">
      <c r="A621" s="324"/>
      <c r="B621" s="322"/>
      <c r="C621" s="322"/>
      <c r="D621" s="322"/>
      <c r="E621" s="322"/>
      <c r="F621" s="323"/>
      <c r="G621" s="323"/>
      <c r="H621" s="323"/>
      <c r="I621" s="323"/>
      <c r="J621" s="323"/>
      <c r="K621" s="324"/>
      <c r="L621" s="324"/>
      <c r="M621" s="324"/>
      <c r="N621" s="324"/>
      <c r="O621" s="324"/>
      <c r="P621" s="324"/>
      <c r="Q621" s="324"/>
      <c r="R621" s="324"/>
      <c r="S621" s="324"/>
      <c r="T621" s="324"/>
      <c r="U621" s="324"/>
      <c r="V621" s="324"/>
      <c r="W621" s="324"/>
      <c r="X621" s="324"/>
      <c r="Y621" s="324"/>
      <c r="Z621" s="324"/>
    </row>
    <row r="622" spans="1:26" ht="12.75" customHeight="1">
      <c r="A622" s="324"/>
      <c r="B622" s="322"/>
      <c r="C622" s="322"/>
      <c r="D622" s="322"/>
      <c r="E622" s="322"/>
      <c r="F622" s="323"/>
      <c r="G622" s="323"/>
      <c r="H622" s="323"/>
      <c r="I622" s="323"/>
      <c r="J622" s="323"/>
      <c r="K622" s="324"/>
      <c r="L622" s="324"/>
      <c r="M622" s="324"/>
      <c r="N622" s="324"/>
      <c r="O622" s="324"/>
      <c r="P622" s="324"/>
      <c r="Q622" s="324"/>
      <c r="R622" s="324"/>
      <c r="S622" s="324"/>
      <c r="T622" s="324"/>
      <c r="U622" s="324"/>
      <c r="V622" s="324"/>
      <c r="W622" s="324"/>
      <c r="X622" s="324"/>
      <c r="Y622" s="324"/>
      <c r="Z622" s="324"/>
    </row>
    <row r="623" spans="1:26" ht="12.75" customHeight="1">
      <c r="A623" s="324"/>
      <c r="B623" s="322"/>
      <c r="C623" s="322"/>
      <c r="D623" s="322"/>
      <c r="E623" s="322"/>
      <c r="F623" s="323"/>
      <c r="G623" s="323"/>
      <c r="H623" s="323"/>
      <c r="I623" s="323"/>
      <c r="J623" s="323"/>
      <c r="K623" s="324"/>
      <c r="L623" s="324"/>
      <c r="M623" s="324"/>
      <c r="N623" s="324"/>
      <c r="O623" s="324"/>
      <c r="P623" s="324"/>
      <c r="Q623" s="324"/>
      <c r="R623" s="324"/>
      <c r="S623" s="324"/>
      <c r="T623" s="324"/>
      <c r="U623" s="324"/>
      <c r="V623" s="324"/>
      <c r="W623" s="324"/>
      <c r="X623" s="324"/>
      <c r="Y623" s="324"/>
      <c r="Z623" s="324"/>
    </row>
    <row r="624" spans="1:26" ht="12.75" customHeight="1">
      <c r="A624" s="324"/>
      <c r="B624" s="322"/>
      <c r="C624" s="322"/>
      <c r="D624" s="322"/>
      <c r="E624" s="322"/>
      <c r="F624" s="323"/>
      <c r="G624" s="323"/>
      <c r="H624" s="323"/>
      <c r="I624" s="323"/>
      <c r="J624" s="323"/>
      <c r="K624" s="324"/>
      <c r="L624" s="324"/>
      <c r="M624" s="324"/>
      <c r="N624" s="324"/>
      <c r="O624" s="324"/>
      <c r="P624" s="324"/>
      <c r="Q624" s="324"/>
      <c r="R624" s="324"/>
      <c r="S624" s="324"/>
      <c r="T624" s="324"/>
      <c r="U624" s="324"/>
      <c r="V624" s="324"/>
      <c r="W624" s="324"/>
      <c r="X624" s="324"/>
      <c r="Y624" s="324"/>
      <c r="Z624" s="324"/>
    </row>
    <row r="625" spans="1:26" ht="12.75" customHeight="1">
      <c r="A625" s="324"/>
      <c r="B625" s="322"/>
      <c r="C625" s="322"/>
      <c r="D625" s="322"/>
      <c r="E625" s="322"/>
      <c r="F625" s="323"/>
      <c r="G625" s="323"/>
      <c r="H625" s="323"/>
      <c r="I625" s="323"/>
      <c r="J625" s="323"/>
      <c r="K625" s="324"/>
      <c r="L625" s="324"/>
      <c r="M625" s="324"/>
      <c r="N625" s="324"/>
      <c r="O625" s="324"/>
      <c r="P625" s="324"/>
      <c r="Q625" s="324"/>
      <c r="R625" s="324"/>
      <c r="S625" s="324"/>
      <c r="T625" s="324"/>
      <c r="U625" s="324"/>
      <c r="V625" s="324"/>
      <c r="W625" s="324"/>
      <c r="X625" s="324"/>
      <c r="Y625" s="324"/>
      <c r="Z625" s="324"/>
    </row>
    <row r="626" spans="1:26" ht="12.75" customHeight="1">
      <c r="A626" s="324"/>
      <c r="B626" s="322"/>
      <c r="C626" s="322"/>
      <c r="D626" s="322"/>
      <c r="E626" s="322"/>
      <c r="F626" s="323"/>
      <c r="G626" s="323"/>
      <c r="H626" s="323"/>
      <c r="I626" s="323"/>
      <c r="J626" s="323"/>
      <c r="K626" s="324"/>
      <c r="L626" s="324"/>
      <c r="M626" s="324"/>
      <c r="N626" s="324"/>
      <c r="O626" s="324"/>
      <c r="P626" s="324"/>
      <c r="Q626" s="324"/>
      <c r="R626" s="324"/>
      <c r="S626" s="324"/>
      <c r="T626" s="324"/>
      <c r="U626" s="324"/>
      <c r="V626" s="324"/>
      <c r="W626" s="324"/>
      <c r="X626" s="324"/>
      <c r="Y626" s="324"/>
      <c r="Z626" s="324"/>
    </row>
    <row r="627" spans="1:26" ht="12.75" customHeight="1">
      <c r="A627" s="324"/>
      <c r="B627" s="322"/>
      <c r="C627" s="322"/>
      <c r="D627" s="322"/>
      <c r="E627" s="322"/>
      <c r="F627" s="323"/>
      <c r="G627" s="323"/>
      <c r="H627" s="323"/>
      <c r="I627" s="323"/>
      <c r="J627" s="323"/>
      <c r="K627" s="324"/>
      <c r="L627" s="324"/>
      <c r="M627" s="324"/>
      <c r="N627" s="324"/>
      <c r="O627" s="324"/>
      <c r="P627" s="324"/>
      <c r="Q627" s="324"/>
      <c r="R627" s="324"/>
      <c r="S627" s="324"/>
      <c r="T627" s="324"/>
      <c r="U627" s="324"/>
      <c r="V627" s="324"/>
      <c r="W627" s="324"/>
      <c r="X627" s="324"/>
      <c r="Y627" s="324"/>
      <c r="Z627" s="324"/>
    </row>
    <row r="628" spans="1:26" ht="12.75" customHeight="1">
      <c r="A628" s="324"/>
      <c r="B628" s="322"/>
      <c r="C628" s="322"/>
      <c r="D628" s="322"/>
      <c r="E628" s="322"/>
      <c r="F628" s="323"/>
      <c r="G628" s="323"/>
      <c r="H628" s="323"/>
      <c r="I628" s="323"/>
      <c r="J628" s="323"/>
      <c r="K628" s="324"/>
      <c r="L628" s="324"/>
      <c r="M628" s="324"/>
      <c r="N628" s="324"/>
      <c r="O628" s="324"/>
      <c r="P628" s="324"/>
      <c r="Q628" s="324"/>
      <c r="R628" s="324"/>
      <c r="S628" s="324"/>
      <c r="T628" s="324"/>
      <c r="U628" s="324"/>
      <c r="V628" s="324"/>
      <c r="W628" s="324"/>
      <c r="X628" s="324"/>
      <c r="Y628" s="324"/>
      <c r="Z628" s="324"/>
    </row>
    <row r="629" spans="1:26" ht="12.75" customHeight="1">
      <c r="A629" s="324"/>
      <c r="B629" s="322"/>
      <c r="C629" s="322"/>
      <c r="D629" s="322"/>
      <c r="E629" s="322"/>
      <c r="F629" s="323"/>
      <c r="G629" s="323"/>
      <c r="H629" s="323"/>
      <c r="I629" s="323"/>
      <c r="J629" s="323"/>
      <c r="K629" s="324"/>
      <c r="L629" s="324"/>
      <c r="M629" s="324"/>
      <c r="N629" s="324"/>
      <c r="O629" s="324"/>
      <c r="P629" s="324"/>
      <c r="Q629" s="324"/>
      <c r="R629" s="324"/>
      <c r="S629" s="324"/>
      <c r="T629" s="324"/>
      <c r="U629" s="324"/>
      <c r="V629" s="324"/>
      <c r="W629" s="324"/>
      <c r="X629" s="324"/>
      <c r="Y629" s="324"/>
      <c r="Z629" s="324"/>
    </row>
    <row r="630" spans="1:26" ht="12.75" customHeight="1">
      <c r="A630" s="324"/>
      <c r="B630" s="322"/>
      <c r="C630" s="322"/>
      <c r="D630" s="322"/>
      <c r="E630" s="322"/>
      <c r="F630" s="323"/>
      <c r="G630" s="323"/>
      <c r="H630" s="323"/>
      <c r="I630" s="323"/>
      <c r="J630" s="323"/>
      <c r="K630" s="324"/>
      <c r="L630" s="324"/>
      <c r="M630" s="324"/>
      <c r="N630" s="324"/>
      <c r="O630" s="324"/>
      <c r="P630" s="324"/>
      <c r="Q630" s="324"/>
      <c r="R630" s="324"/>
      <c r="S630" s="324"/>
      <c r="T630" s="324"/>
      <c r="U630" s="324"/>
      <c r="V630" s="324"/>
      <c r="W630" s="324"/>
      <c r="X630" s="324"/>
      <c r="Y630" s="324"/>
      <c r="Z630" s="324"/>
    </row>
    <row r="631" spans="1:26" ht="12.75" customHeight="1">
      <c r="A631" s="324"/>
      <c r="B631" s="322"/>
      <c r="C631" s="322"/>
      <c r="D631" s="322"/>
      <c r="E631" s="322"/>
      <c r="F631" s="323"/>
      <c r="G631" s="323"/>
      <c r="H631" s="323"/>
      <c r="I631" s="323"/>
      <c r="J631" s="323"/>
      <c r="K631" s="324"/>
      <c r="L631" s="324"/>
      <c r="M631" s="324"/>
      <c r="N631" s="324"/>
      <c r="O631" s="324"/>
      <c r="P631" s="324"/>
      <c r="Q631" s="324"/>
      <c r="R631" s="324"/>
      <c r="S631" s="324"/>
      <c r="T631" s="324"/>
      <c r="U631" s="324"/>
      <c r="V631" s="324"/>
      <c r="W631" s="324"/>
      <c r="X631" s="324"/>
      <c r="Y631" s="324"/>
      <c r="Z631" s="324"/>
    </row>
    <row r="632" spans="1:26" ht="12.75" customHeight="1">
      <c r="A632" s="324"/>
      <c r="B632" s="322"/>
      <c r="C632" s="322"/>
      <c r="D632" s="322"/>
      <c r="E632" s="322"/>
      <c r="F632" s="323"/>
      <c r="G632" s="323"/>
      <c r="H632" s="323"/>
      <c r="I632" s="323"/>
      <c r="J632" s="323"/>
      <c r="K632" s="324"/>
      <c r="L632" s="324"/>
      <c r="M632" s="324"/>
      <c r="N632" s="324"/>
      <c r="O632" s="324"/>
      <c r="P632" s="324"/>
      <c r="Q632" s="324"/>
      <c r="R632" s="324"/>
      <c r="S632" s="324"/>
      <c r="T632" s="324"/>
      <c r="U632" s="324"/>
      <c r="V632" s="324"/>
      <c r="W632" s="324"/>
      <c r="X632" s="324"/>
      <c r="Y632" s="324"/>
      <c r="Z632" s="324"/>
    </row>
    <row r="633" spans="1:26" ht="12.75" customHeight="1">
      <c r="A633" s="324"/>
      <c r="B633" s="322"/>
      <c r="C633" s="322"/>
      <c r="D633" s="322"/>
      <c r="E633" s="322"/>
      <c r="F633" s="323"/>
      <c r="G633" s="323"/>
      <c r="H633" s="323"/>
      <c r="I633" s="323"/>
      <c r="J633" s="323"/>
      <c r="K633" s="324"/>
      <c r="L633" s="324"/>
      <c r="M633" s="324"/>
      <c r="N633" s="324"/>
      <c r="O633" s="324"/>
      <c r="P633" s="324"/>
      <c r="Q633" s="324"/>
      <c r="R633" s="324"/>
      <c r="S633" s="324"/>
      <c r="T633" s="324"/>
      <c r="U633" s="324"/>
      <c r="V633" s="324"/>
      <c r="W633" s="324"/>
      <c r="X633" s="324"/>
      <c r="Y633" s="324"/>
      <c r="Z633" s="324"/>
    </row>
    <row r="634" spans="1:26" ht="12.75" customHeight="1">
      <c r="A634" s="324"/>
      <c r="B634" s="322"/>
      <c r="C634" s="322"/>
      <c r="D634" s="322"/>
      <c r="E634" s="322"/>
      <c r="F634" s="323"/>
      <c r="G634" s="323"/>
      <c r="H634" s="323"/>
      <c r="I634" s="323"/>
      <c r="J634" s="323"/>
      <c r="K634" s="324"/>
      <c r="L634" s="324"/>
      <c r="M634" s="324"/>
      <c r="N634" s="324"/>
      <c r="O634" s="324"/>
      <c r="P634" s="324"/>
      <c r="Q634" s="324"/>
      <c r="R634" s="324"/>
      <c r="S634" s="324"/>
      <c r="T634" s="324"/>
      <c r="U634" s="324"/>
      <c r="V634" s="324"/>
      <c r="W634" s="324"/>
      <c r="X634" s="324"/>
      <c r="Y634" s="324"/>
      <c r="Z634" s="324"/>
    </row>
    <row r="635" spans="1:26" ht="12.75" customHeight="1">
      <c r="A635" s="324"/>
      <c r="B635" s="322"/>
      <c r="C635" s="322"/>
      <c r="D635" s="322"/>
      <c r="E635" s="322"/>
      <c r="F635" s="323"/>
      <c r="G635" s="323"/>
      <c r="H635" s="323"/>
      <c r="I635" s="323"/>
      <c r="J635" s="323"/>
      <c r="K635" s="324"/>
      <c r="L635" s="324"/>
      <c r="M635" s="324"/>
      <c r="N635" s="324"/>
      <c r="O635" s="324"/>
      <c r="P635" s="324"/>
      <c r="Q635" s="324"/>
      <c r="R635" s="324"/>
      <c r="S635" s="324"/>
      <c r="T635" s="324"/>
      <c r="U635" s="324"/>
      <c r="V635" s="324"/>
      <c r="W635" s="324"/>
      <c r="X635" s="324"/>
      <c r="Y635" s="324"/>
      <c r="Z635" s="324"/>
    </row>
    <row r="636" spans="1:26" ht="12.75" customHeight="1">
      <c r="A636" s="324"/>
      <c r="B636" s="322"/>
      <c r="C636" s="322"/>
      <c r="D636" s="322"/>
      <c r="E636" s="322"/>
      <c r="F636" s="323"/>
      <c r="G636" s="323"/>
      <c r="H636" s="323"/>
      <c r="I636" s="323"/>
      <c r="J636" s="323"/>
      <c r="K636" s="324"/>
      <c r="L636" s="324"/>
      <c r="M636" s="324"/>
      <c r="N636" s="324"/>
      <c r="O636" s="324"/>
      <c r="P636" s="324"/>
      <c r="Q636" s="324"/>
      <c r="R636" s="324"/>
      <c r="S636" s="324"/>
      <c r="T636" s="324"/>
      <c r="U636" s="324"/>
      <c r="V636" s="324"/>
      <c r="W636" s="324"/>
      <c r="X636" s="324"/>
      <c r="Y636" s="324"/>
      <c r="Z636" s="324"/>
    </row>
    <row r="637" spans="1:26" ht="12.75" customHeight="1">
      <c r="A637" s="324"/>
      <c r="B637" s="322"/>
      <c r="C637" s="322"/>
      <c r="D637" s="322"/>
      <c r="E637" s="322"/>
      <c r="F637" s="323"/>
      <c r="G637" s="323"/>
      <c r="H637" s="323"/>
      <c r="I637" s="323"/>
      <c r="J637" s="323"/>
      <c r="K637" s="324"/>
      <c r="L637" s="324"/>
      <c r="M637" s="324"/>
      <c r="N637" s="324"/>
      <c r="O637" s="324"/>
      <c r="P637" s="324"/>
      <c r="Q637" s="324"/>
      <c r="R637" s="324"/>
      <c r="S637" s="324"/>
      <c r="T637" s="324"/>
      <c r="U637" s="324"/>
      <c r="V637" s="324"/>
      <c r="W637" s="324"/>
      <c r="X637" s="324"/>
      <c r="Y637" s="324"/>
      <c r="Z637" s="324"/>
    </row>
    <row r="638" spans="1:26" ht="12.75" customHeight="1">
      <c r="A638" s="324"/>
      <c r="B638" s="322"/>
      <c r="C638" s="322"/>
      <c r="D638" s="322"/>
      <c r="E638" s="322"/>
      <c r="F638" s="323"/>
      <c r="G638" s="323"/>
      <c r="H638" s="323"/>
      <c r="I638" s="323"/>
      <c r="J638" s="323"/>
      <c r="K638" s="324"/>
      <c r="L638" s="324"/>
      <c r="M638" s="324"/>
      <c r="N638" s="324"/>
      <c r="O638" s="324"/>
      <c r="P638" s="324"/>
      <c r="Q638" s="324"/>
      <c r="R638" s="324"/>
      <c r="S638" s="324"/>
      <c r="T638" s="324"/>
      <c r="U638" s="324"/>
      <c r="V638" s="324"/>
      <c r="W638" s="324"/>
      <c r="X638" s="324"/>
      <c r="Y638" s="324"/>
      <c r="Z638" s="324"/>
    </row>
    <row r="639" spans="1:26" ht="12.75" customHeight="1">
      <c r="A639" s="324"/>
      <c r="B639" s="322"/>
      <c r="C639" s="322"/>
      <c r="D639" s="322"/>
      <c r="E639" s="322"/>
      <c r="F639" s="323"/>
      <c r="G639" s="323"/>
      <c r="H639" s="323"/>
      <c r="I639" s="323"/>
      <c r="J639" s="323"/>
      <c r="K639" s="324"/>
      <c r="L639" s="324"/>
      <c r="M639" s="324"/>
      <c r="N639" s="324"/>
      <c r="O639" s="324"/>
      <c r="P639" s="324"/>
      <c r="Q639" s="324"/>
      <c r="R639" s="324"/>
      <c r="S639" s="324"/>
      <c r="T639" s="324"/>
      <c r="U639" s="324"/>
      <c r="V639" s="324"/>
      <c r="W639" s="324"/>
      <c r="X639" s="324"/>
      <c r="Y639" s="324"/>
      <c r="Z639" s="324"/>
    </row>
    <row r="640" spans="1:26" ht="12.75" customHeight="1">
      <c r="A640" s="324"/>
      <c r="B640" s="322"/>
      <c r="C640" s="322"/>
      <c r="D640" s="322"/>
      <c r="E640" s="322"/>
      <c r="F640" s="323"/>
      <c r="G640" s="323"/>
      <c r="H640" s="323"/>
      <c r="I640" s="323"/>
      <c r="J640" s="323"/>
      <c r="K640" s="324"/>
      <c r="L640" s="324"/>
      <c r="M640" s="324"/>
      <c r="N640" s="324"/>
      <c r="O640" s="324"/>
      <c r="P640" s="324"/>
      <c r="Q640" s="324"/>
      <c r="R640" s="324"/>
      <c r="S640" s="324"/>
      <c r="T640" s="324"/>
      <c r="U640" s="324"/>
      <c r="V640" s="324"/>
      <c r="W640" s="324"/>
      <c r="X640" s="324"/>
      <c r="Y640" s="324"/>
      <c r="Z640" s="324"/>
    </row>
    <row r="641" spans="1:26" ht="12.75" customHeight="1">
      <c r="A641" s="324"/>
      <c r="B641" s="322"/>
      <c r="C641" s="322"/>
      <c r="D641" s="322"/>
      <c r="E641" s="322"/>
      <c r="F641" s="323"/>
      <c r="G641" s="323"/>
      <c r="H641" s="323"/>
      <c r="I641" s="323"/>
      <c r="J641" s="323"/>
      <c r="K641" s="324"/>
      <c r="L641" s="324"/>
      <c r="M641" s="324"/>
      <c r="N641" s="324"/>
      <c r="O641" s="324"/>
      <c r="P641" s="324"/>
      <c r="Q641" s="324"/>
      <c r="R641" s="324"/>
      <c r="S641" s="324"/>
      <c r="T641" s="324"/>
      <c r="U641" s="324"/>
      <c r="V641" s="324"/>
      <c r="W641" s="324"/>
      <c r="X641" s="324"/>
      <c r="Y641" s="324"/>
      <c r="Z641" s="324"/>
    </row>
    <row r="642" spans="1:26" ht="12.75" customHeight="1">
      <c r="A642" s="324"/>
      <c r="B642" s="322"/>
      <c r="C642" s="322"/>
      <c r="D642" s="322"/>
      <c r="E642" s="322"/>
      <c r="F642" s="323"/>
      <c r="G642" s="323"/>
      <c r="H642" s="323"/>
      <c r="I642" s="323"/>
      <c r="J642" s="323"/>
      <c r="K642" s="324"/>
      <c r="L642" s="324"/>
      <c r="M642" s="324"/>
      <c r="N642" s="324"/>
      <c r="O642" s="324"/>
      <c r="P642" s="324"/>
      <c r="Q642" s="324"/>
      <c r="R642" s="324"/>
      <c r="S642" s="324"/>
      <c r="T642" s="324"/>
      <c r="U642" s="324"/>
      <c r="V642" s="324"/>
      <c r="W642" s="324"/>
      <c r="X642" s="324"/>
      <c r="Y642" s="324"/>
      <c r="Z642" s="324"/>
    </row>
    <row r="643" spans="1:26" ht="12.75" customHeight="1">
      <c r="A643" s="324"/>
      <c r="B643" s="322"/>
      <c r="C643" s="322"/>
      <c r="D643" s="322"/>
      <c r="E643" s="322"/>
      <c r="F643" s="323"/>
      <c r="G643" s="323"/>
      <c r="H643" s="323"/>
      <c r="I643" s="323"/>
      <c r="J643" s="323"/>
      <c r="K643" s="324"/>
      <c r="L643" s="324"/>
      <c r="M643" s="324"/>
      <c r="N643" s="324"/>
      <c r="O643" s="324"/>
      <c r="P643" s="324"/>
      <c r="Q643" s="324"/>
      <c r="R643" s="324"/>
      <c r="S643" s="324"/>
      <c r="T643" s="324"/>
      <c r="U643" s="324"/>
      <c r="V643" s="324"/>
      <c r="W643" s="324"/>
      <c r="X643" s="324"/>
      <c r="Y643" s="324"/>
      <c r="Z643" s="324"/>
    </row>
    <row r="644" spans="1:26" ht="12.75" customHeight="1">
      <c r="A644" s="324"/>
      <c r="B644" s="322"/>
      <c r="C644" s="322"/>
      <c r="D644" s="322"/>
      <c r="E644" s="322"/>
      <c r="F644" s="323"/>
      <c r="G644" s="323"/>
      <c r="H644" s="323"/>
      <c r="I644" s="323"/>
      <c r="J644" s="323"/>
      <c r="K644" s="324"/>
      <c r="L644" s="324"/>
      <c r="M644" s="324"/>
      <c r="N644" s="324"/>
      <c r="O644" s="324"/>
      <c r="P644" s="324"/>
      <c r="Q644" s="324"/>
      <c r="R644" s="324"/>
      <c r="S644" s="324"/>
      <c r="T644" s="324"/>
      <c r="U644" s="324"/>
      <c r="V644" s="324"/>
      <c r="W644" s="324"/>
      <c r="X644" s="324"/>
      <c r="Y644" s="324"/>
      <c r="Z644" s="324"/>
    </row>
    <row r="645" spans="1:26" ht="12.75" customHeight="1">
      <c r="A645" s="324"/>
      <c r="B645" s="322"/>
      <c r="C645" s="322"/>
      <c r="D645" s="322"/>
      <c r="E645" s="322"/>
      <c r="F645" s="323"/>
      <c r="G645" s="323"/>
      <c r="H645" s="323"/>
      <c r="I645" s="323"/>
      <c r="J645" s="323"/>
      <c r="K645" s="324"/>
      <c r="L645" s="324"/>
      <c r="M645" s="324"/>
      <c r="N645" s="324"/>
      <c r="O645" s="324"/>
      <c r="P645" s="324"/>
      <c r="Q645" s="324"/>
      <c r="R645" s="324"/>
      <c r="S645" s="324"/>
      <c r="T645" s="324"/>
      <c r="U645" s="324"/>
      <c r="V645" s="324"/>
      <c r="W645" s="324"/>
      <c r="X645" s="324"/>
      <c r="Y645" s="324"/>
      <c r="Z645" s="324"/>
    </row>
    <row r="646" spans="1:26" ht="12.75" customHeight="1">
      <c r="A646" s="324"/>
      <c r="B646" s="322"/>
      <c r="C646" s="322"/>
      <c r="D646" s="322"/>
      <c r="E646" s="322"/>
      <c r="F646" s="323"/>
      <c r="G646" s="323"/>
      <c r="H646" s="323"/>
      <c r="I646" s="323"/>
      <c r="J646" s="323"/>
      <c r="K646" s="324"/>
      <c r="L646" s="324"/>
      <c r="M646" s="324"/>
      <c r="N646" s="324"/>
      <c r="O646" s="324"/>
      <c r="P646" s="324"/>
      <c r="Q646" s="324"/>
      <c r="R646" s="324"/>
      <c r="S646" s="324"/>
      <c r="T646" s="324"/>
      <c r="U646" s="324"/>
      <c r="V646" s="324"/>
      <c r="W646" s="324"/>
      <c r="X646" s="324"/>
      <c r="Y646" s="324"/>
      <c r="Z646" s="324"/>
    </row>
    <row r="647" spans="1:26" ht="12.75" customHeight="1">
      <c r="A647" s="324"/>
      <c r="B647" s="322"/>
      <c r="C647" s="322"/>
      <c r="D647" s="322"/>
      <c r="E647" s="322"/>
      <c r="F647" s="323"/>
      <c r="G647" s="323"/>
      <c r="H647" s="323"/>
      <c r="I647" s="323"/>
      <c r="J647" s="323"/>
      <c r="K647" s="324"/>
      <c r="L647" s="324"/>
      <c r="M647" s="324"/>
      <c r="N647" s="324"/>
      <c r="O647" s="324"/>
      <c r="P647" s="324"/>
      <c r="Q647" s="324"/>
      <c r="R647" s="324"/>
      <c r="S647" s="324"/>
      <c r="T647" s="324"/>
      <c r="U647" s="324"/>
      <c r="V647" s="324"/>
      <c r="W647" s="324"/>
      <c r="X647" s="324"/>
      <c r="Y647" s="324"/>
      <c r="Z647" s="324"/>
    </row>
    <row r="648" spans="1:26" ht="12.75" customHeight="1">
      <c r="A648" s="324"/>
      <c r="B648" s="322"/>
      <c r="C648" s="322"/>
      <c r="D648" s="322"/>
      <c r="E648" s="322"/>
      <c r="F648" s="323"/>
      <c r="G648" s="323"/>
      <c r="H648" s="323"/>
      <c r="I648" s="323"/>
      <c r="J648" s="323"/>
      <c r="K648" s="324"/>
      <c r="L648" s="324"/>
      <c r="M648" s="324"/>
      <c r="N648" s="324"/>
      <c r="O648" s="324"/>
      <c r="P648" s="324"/>
      <c r="Q648" s="324"/>
      <c r="R648" s="324"/>
      <c r="S648" s="324"/>
      <c r="T648" s="324"/>
      <c r="U648" s="324"/>
      <c r="V648" s="324"/>
      <c r="W648" s="324"/>
      <c r="X648" s="324"/>
      <c r="Y648" s="324"/>
      <c r="Z648" s="324"/>
    </row>
    <row r="649" spans="1:26" ht="12.75" customHeight="1">
      <c r="A649" s="324"/>
      <c r="B649" s="322"/>
      <c r="C649" s="322"/>
      <c r="D649" s="322"/>
      <c r="E649" s="322"/>
      <c r="F649" s="323"/>
      <c r="G649" s="323"/>
      <c r="H649" s="323"/>
      <c r="I649" s="323"/>
      <c r="J649" s="323"/>
      <c r="K649" s="324"/>
      <c r="L649" s="324"/>
      <c r="M649" s="324"/>
      <c r="N649" s="324"/>
      <c r="O649" s="324"/>
      <c r="P649" s="324"/>
      <c r="Q649" s="324"/>
      <c r="R649" s="324"/>
      <c r="S649" s="324"/>
      <c r="T649" s="324"/>
      <c r="U649" s="324"/>
      <c r="V649" s="324"/>
      <c r="W649" s="324"/>
      <c r="X649" s="324"/>
      <c r="Y649" s="324"/>
      <c r="Z649" s="324"/>
    </row>
    <row r="650" spans="1:26" ht="12.75" customHeight="1">
      <c r="A650" s="324"/>
      <c r="B650" s="322"/>
      <c r="C650" s="322"/>
      <c r="D650" s="322"/>
      <c r="E650" s="322"/>
      <c r="F650" s="323"/>
      <c r="G650" s="323"/>
      <c r="H650" s="323"/>
      <c r="I650" s="323"/>
      <c r="J650" s="323"/>
      <c r="K650" s="324"/>
      <c r="L650" s="324"/>
      <c r="M650" s="324"/>
      <c r="N650" s="324"/>
      <c r="O650" s="324"/>
      <c r="P650" s="324"/>
      <c r="Q650" s="324"/>
      <c r="R650" s="324"/>
      <c r="S650" s="324"/>
      <c r="T650" s="324"/>
      <c r="U650" s="324"/>
      <c r="V650" s="324"/>
      <c r="W650" s="324"/>
      <c r="X650" s="324"/>
      <c r="Y650" s="324"/>
      <c r="Z650" s="324"/>
    </row>
    <row r="651" spans="1:26" ht="12.75" customHeight="1">
      <c r="A651" s="324"/>
      <c r="B651" s="322"/>
      <c r="C651" s="322"/>
      <c r="D651" s="322"/>
      <c r="E651" s="322"/>
      <c r="F651" s="323"/>
      <c r="G651" s="323"/>
      <c r="H651" s="323"/>
      <c r="I651" s="323"/>
      <c r="J651" s="323"/>
      <c r="K651" s="324"/>
      <c r="L651" s="324"/>
      <c r="M651" s="324"/>
      <c r="N651" s="324"/>
      <c r="O651" s="324"/>
      <c r="P651" s="324"/>
      <c r="Q651" s="324"/>
      <c r="R651" s="324"/>
      <c r="S651" s="324"/>
      <c r="T651" s="324"/>
      <c r="U651" s="324"/>
      <c r="V651" s="324"/>
      <c r="W651" s="324"/>
      <c r="X651" s="324"/>
      <c r="Y651" s="324"/>
      <c r="Z651" s="324"/>
    </row>
    <row r="652" spans="1:26" ht="12.75" customHeight="1">
      <c r="A652" s="324"/>
      <c r="B652" s="322"/>
      <c r="C652" s="322"/>
      <c r="D652" s="322"/>
      <c r="E652" s="322"/>
      <c r="F652" s="323"/>
      <c r="G652" s="323"/>
      <c r="H652" s="323"/>
      <c r="I652" s="323"/>
      <c r="J652" s="323"/>
      <c r="K652" s="324"/>
      <c r="L652" s="324"/>
      <c r="M652" s="324"/>
      <c r="N652" s="324"/>
      <c r="O652" s="324"/>
      <c r="P652" s="324"/>
      <c r="Q652" s="324"/>
      <c r="R652" s="324"/>
      <c r="S652" s="324"/>
      <c r="T652" s="324"/>
      <c r="U652" s="324"/>
      <c r="V652" s="324"/>
      <c r="W652" s="324"/>
      <c r="X652" s="324"/>
      <c r="Y652" s="324"/>
      <c r="Z652" s="324"/>
    </row>
    <row r="653" spans="1:26" ht="12.75" customHeight="1">
      <c r="A653" s="324"/>
      <c r="B653" s="322"/>
      <c r="C653" s="322"/>
      <c r="D653" s="322"/>
      <c r="E653" s="322"/>
      <c r="F653" s="323"/>
      <c r="G653" s="323"/>
      <c r="H653" s="323"/>
      <c r="I653" s="323"/>
      <c r="J653" s="323"/>
      <c r="K653" s="324"/>
      <c r="L653" s="324"/>
      <c r="M653" s="324"/>
      <c r="N653" s="324"/>
      <c r="O653" s="324"/>
      <c r="P653" s="324"/>
      <c r="Q653" s="324"/>
      <c r="R653" s="324"/>
      <c r="S653" s="324"/>
      <c r="T653" s="324"/>
      <c r="U653" s="324"/>
      <c r="V653" s="324"/>
      <c r="W653" s="324"/>
      <c r="X653" s="324"/>
      <c r="Y653" s="324"/>
      <c r="Z653" s="324"/>
    </row>
    <row r="654" spans="1:26" ht="12.75" customHeight="1">
      <c r="A654" s="324"/>
      <c r="B654" s="322"/>
      <c r="C654" s="322"/>
      <c r="D654" s="322"/>
      <c r="E654" s="322"/>
      <c r="F654" s="323"/>
      <c r="G654" s="323"/>
      <c r="H654" s="323"/>
      <c r="I654" s="323"/>
      <c r="J654" s="323"/>
      <c r="K654" s="324"/>
      <c r="L654" s="324"/>
      <c r="M654" s="324"/>
      <c r="N654" s="324"/>
      <c r="O654" s="324"/>
      <c r="P654" s="324"/>
      <c r="Q654" s="324"/>
      <c r="R654" s="324"/>
      <c r="S654" s="324"/>
      <c r="T654" s="324"/>
      <c r="U654" s="324"/>
      <c r="V654" s="324"/>
      <c r="W654" s="324"/>
      <c r="X654" s="324"/>
      <c r="Y654" s="324"/>
      <c r="Z654" s="324"/>
    </row>
    <row r="655" spans="1:26" ht="12.75" customHeight="1">
      <c r="A655" s="324"/>
      <c r="B655" s="322"/>
      <c r="C655" s="322"/>
      <c r="D655" s="322"/>
      <c r="E655" s="322"/>
      <c r="F655" s="323"/>
      <c r="G655" s="323"/>
      <c r="H655" s="323"/>
      <c r="I655" s="323"/>
      <c r="J655" s="323"/>
      <c r="K655" s="324"/>
      <c r="L655" s="324"/>
      <c r="M655" s="324"/>
      <c r="N655" s="324"/>
      <c r="O655" s="324"/>
      <c r="P655" s="324"/>
      <c r="Q655" s="324"/>
      <c r="R655" s="324"/>
      <c r="S655" s="324"/>
      <c r="T655" s="324"/>
      <c r="U655" s="324"/>
      <c r="V655" s="324"/>
      <c r="W655" s="324"/>
      <c r="X655" s="324"/>
      <c r="Y655" s="324"/>
      <c r="Z655" s="324"/>
    </row>
    <row r="656" spans="1:26" ht="12.75" customHeight="1">
      <c r="A656" s="324"/>
      <c r="B656" s="322"/>
      <c r="C656" s="322"/>
      <c r="D656" s="322"/>
      <c r="E656" s="322"/>
      <c r="F656" s="323"/>
      <c r="G656" s="323"/>
      <c r="H656" s="323"/>
      <c r="I656" s="323"/>
      <c r="J656" s="323"/>
      <c r="K656" s="324"/>
      <c r="L656" s="324"/>
      <c r="M656" s="324"/>
      <c r="N656" s="324"/>
      <c r="O656" s="324"/>
      <c r="P656" s="324"/>
      <c r="Q656" s="324"/>
      <c r="R656" s="324"/>
      <c r="S656" s="324"/>
      <c r="T656" s="324"/>
      <c r="U656" s="324"/>
      <c r="V656" s="324"/>
      <c r="W656" s="324"/>
      <c r="X656" s="324"/>
      <c r="Y656" s="324"/>
      <c r="Z656" s="324"/>
    </row>
    <row r="657" spans="1:26" ht="12.75" customHeight="1">
      <c r="A657" s="324"/>
      <c r="B657" s="322"/>
      <c r="C657" s="322"/>
      <c r="D657" s="322"/>
      <c r="E657" s="322"/>
      <c r="F657" s="323"/>
      <c r="G657" s="323"/>
      <c r="H657" s="323"/>
      <c r="I657" s="323"/>
      <c r="J657" s="323"/>
      <c r="K657" s="324"/>
      <c r="L657" s="324"/>
      <c r="M657" s="324"/>
      <c r="N657" s="324"/>
      <c r="O657" s="324"/>
      <c r="P657" s="324"/>
      <c r="Q657" s="324"/>
      <c r="R657" s="324"/>
      <c r="S657" s="324"/>
      <c r="T657" s="324"/>
      <c r="U657" s="324"/>
      <c r="V657" s="324"/>
      <c r="W657" s="324"/>
      <c r="X657" s="324"/>
      <c r="Y657" s="324"/>
      <c r="Z657" s="324"/>
    </row>
    <row r="658" spans="1:26" ht="12.75" customHeight="1">
      <c r="A658" s="324"/>
      <c r="B658" s="322"/>
      <c r="C658" s="322"/>
      <c r="D658" s="322"/>
      <c r="E658" s="322"/>
      <c r="F658" s="323"/>
      <c r="G658" s="323"/>
      <c r="H658" s="323"/>
      <c r="I658" s="323"/>
      <c r="J658" s="323"/>
      <c r="K658" s="324"/>
      <c r="L658" s="324"/>
      <c r="M658" s="324"/>
      <c r="N658" s="324"/>
      <c r="O658" s="324"/>
      <c r="P658" s="324"/>
      <c r="Q658" s="324"/>
      <c r="R658" s="324"/>
      <c r="S658" s="324"/>
      <c r="T658" s="324"/>
      <c r="U658" s="324"/>
      <c r="V658" s="324"/>
      <c r="W658" s="324"/>
      <c r="X658" s="324"/>
      <c r="Y658" s="324"/>
      <c r="Z658" s="324"/>
    </row>
    <row r="659" spans="1:26" ht="12.75" customHeight="1">
      <c r="A659" s="324"/>
      <c r="B659" s="322"/>
      <c r="C659" s="322"/>
      <c r="D659" s="322"/>
      <c r="E659" s="322"/>
      <c r="F659" s="323"/>
      <c r="G659" s="323"/>
      <c r="H659" s="323"/>
      <c r="I659" s="323"/>
      <c r="J659" s="323"/>
      <c r="K659" s="324"/>
      <c r="L659" s="324"/>
      <c r="M659" s="324"/>
      <c r="N659" s="324"/>
      <c r="O659" s="324"/>
      <c r="P659" s="324"/>
      <c r="Q659" s="324"/>
      <c r="R659" s="324"/>
      <c r="S659" s="324"/>
      <c r="T659" s="324"/>
      <c r="U659" s="324"/>
      <c r="V659" s="324"/>
      <c r="W659" s="324"/>
      <c r="X659" s="324"/>
      <c r="Y659" s="324"/>
      <c r="Z659" s="324"/>
    </row>
    <row r="660" spans="1:26" ht="12.75" customHeight="1">
      <c r="A660" s="324"/>
      <c r="B660" s="322"/>
      <c r="C660" s="322"/>
      <c r="D660" s="322"/>
      <c r="E660" s="322"/>
      <c r="F660" s="323"/>
      <c r="G660" s="323"/>
      <c r="H660" s="323"/>
      <c r="I660" s="323"/>
      <c r="J660" s="323"/>
      <c r="K660" s="324"/>
      <c r="L660" s="324"/>
      <c r="M660" s="324"/>
      <c r="N660" s="324"/>
      <c r="O660" s="324"/>
      <c r="P660" s="324"/>
      <c r="Q660" s="324"/>
      <c r="R660" s="324"/>
      <c r="S660" s="324"/>
      <c r="T660" s="324"/>
      <c r="U660" s="324"/>
      <c r="V660" s="324"/>
      <c r="W660" s="324"/>
      <c r="X660" s="324"/>
      <c r="Y660" s="324"/>
      <c r="Z660" s="324"/>
    </row>
    <row r="661" spans="1:26" ht="12.75" customHeight="1">
      <c r="A661" s="324"/>
      <c r="B661" s="322"/>
      <c r="C661" s="322"/>
      <c r="D661" s="322"/>
      <c r="E661" s="322"/>
      <c r="F661" s="323"/>
      <c r="G661" s="323"/>
      <c r="H661" s="323"/>
      <c r="I661" s="323"/>
      <c r="J661" s="323"/>
      <c r="K661" s="324"/>
      <c r="L661" s="324"/>
      <c r="M661" s="324"/>
      <c r="N661" s="324"/>
      <c r="O661" s="324"/>
      <c r="P661" s="324"/>
      <c r="Q661" s="324"/>
      <c r="R661" s="324"/>
      <c r="S661" s="324"/>
      <c r="T661" s="324"/>
      <c r="U661" s="324"/>
      <c r="V661" s="324"/>
      <c r="W661" s="324"/>
      <c r="X661" s="324"/>
      <c r="Y661" s="324"/>
      <c r="Z661" s="324"/>
    </row>
    <row r="662" spans="1:26" ht="12.75" customHeight="1">
      <c r="A662" s="324"/>
      <c r="B662" s="322"/>
      <c r="C662" s="322"/>
      <c r="D662" s="322"/>
      <c r="E662" s="322"/>
      <c r="F662" s="323"/>
      <c r="G662" s="323"/>
      <c r="H662" s="323"/>
      <c r="I662" s="323"/>
      <c r="J662" s="323"/>
      <c r="K662" s="324"/>
      <c r="L662" s="324"/>
      <c r="M662" s="324"/>
      <c r="N662" s="324"/>
      <c r="O662" s="324"/>
      <c r="P662" s="324"/>
      <c r="Q662" s="324"/>
      <c r="R662" s="324"/>
      <c r="S662" s="324"/>
      <c r="T662" s="324"/>
      <c r="U662" s="324"/>
      <c r="V662" s="324"/>
      <c r="W662" s="324"/>
      <c r="X662" s="324"/>
      <c r="Y662" s="324"/>
      <c r="Z662" s="324"/>
    </row>
    <row r="663" spans="1:26" ht="12.75" customHeight="1">
      <c r="A663" s="324"/>
      <c r="B663" s="322"/>
      <c r="C663" s="322"/>
      <c r="D663" s="322"/>
      <c r="E663" s="322"/>
      <c r="F663" s="323"/>
      <c r="G663" s="323"/>
      <c r="H663" s="323"/>
      <c r="I663" s="323"/>
      <c r="J663" s="323"/>
      <c r="K663" s="324"/>
      <c r="L663" s="324"/>
      <c r="M663" s="324"/>
      <c r="N663" s="324"/>
      <c r="O663" s="324"/>
      <c r="P663" s="324"/>
      <c r="Q663" s="324"/>
      <c r="R663" s="324"/>
      <c r="S663" s="324"/>
      <c r="T663" s="324"/>
      <c r="U663" s="324"/>
      <c r="V663" s="324"/>
      <c r="W663" s="324"/>
      <c r="X663" s="324"/>
      <c r="Y663" s="324"/>
      <c r="Z663" s="324"/>
    </row>
    <row r="664" spans="1:26" ht="12.75" customHeight="1">
      <c r="A664" s="324"/>
      <c r="B664" s="322"/>
      <c r="C664" s="322"/>
      <c r="D664" s="322"/>
      <c r="E664" s="322"/>
      <c r="F664" s="323"/>
      <c r="G664" s="323"/>
      <c r="H664" s="323"/>
      <c r="I664" s="323"/>
      <c r="J664" s="323"/>
      <c r="K664" s="324"/>
      <c r="L664" s="324"/>
      <c r="M664" s="324"/>
      <c r="N664" s="324"/>
      <c r="O664" s="324"/>
      <c r="P664" s="324"/>
      <c r="Q664" s="324"/>
      <c r="R664" s="324"/>
      <c r="S664" s="324"/>
      <c r="T664" s="324"/>
      <c r="U664" s="324"/>
      <c r="V664" s="324"/>
      <c r="W664" s="324"/>
      <c r="X664" s="324"/>
      <c r="Y664" s="324"/>
      <c r="Z664" s="324"/>
    </row>
    <row r="665" spans="1:26" ht="12.75" customHeight="1">
      <c r="A665" s="324"/>
      <c r="B665" s="322"/>
      <c r="C665" s="322"/>
      <c r="D665" s="322"/>
      <c r="E665" s="322"/>
      <c r="F665" s="323"/>
      <c r="G665" s="323"/>
      <c r="H665" s="323"/>
      <c r="I665" s="323"/>
      <c r="J665" s="323"/>
      <c r="K665" s="324"/>
      <c r="L665" s="324"/>
      <c r="M665" s="324"/>
      <c r="N665" s="324"/>
      <c r="O665" s="324"/>
      <c r="P665" s="324"/>
      <c r="Q665" s="324"/>
      <c r="R665" s="324"/>
      <c r="S665" s="324"/>
      <c r="T665" s="324"/>
      <c r="U665" s="324"/>
      <c r="V665" s="324"/>
      <c r="W665" s="324"/>
      <c r="X665" s="324"/>
      <c r="Y665" s="324"/>
      <c r="Z665" s="324"/>
    </row>
    <row r="666" spans="1:26" ht="12.75" customHeight="1">
      <c r="A666" s="324"/>
      <c r="B666" s="322"/>
      <c r="C666" s="322"/>
      <c r="D666" s="322"/>
      <c r="E666" s="322"/>
      <c r="F666" s="323"/>
      <c r="G666" s="323"/>
      <c r="H666" s="323"/>
      <c r="I666" s="323"/>
      <c r="J666" s="323"/>
      <c r="K666" s="324"/>
      <c r="L666" s="324"/>
      <c r="M666" s="324"/>
      <c r="N666" s="324"/>
      <c r="O666" s="324"/>
      <c r="P666" s="324"/>
      <c r="Q666" s="324"/>
      <c r="R666" s="324"/>
      <c r="S666" s="324"/>
      <c r="T666" s="324"/>
      <c r="U666" s="324"/>
      <c r="V666" s="324"/>
      <c r="W666" s="324"/>
      <c r="X666" s="324"/>
      <c r="Y666" s="324"/>
      <c r="Z666" s="324"/>
    </row>
    <row r="667" spans="1:26" ht="12.75" customHeight="1">
      <c r="A667" s="324"/>
      <c r="B667" s="322"/>
      <c r="C667" s="322"/>
      <c r="D667" s="322"/>
      <c r="E667" s="322"/>
      <c r="F667" s="323"/>
      <c r="G667" s="323"/>
      <c r="H667" s="323"/>
      <c r="I667" s="323"/>
      <c r="J667" s="323"/>
      <c r="K667" s="324"/>
      <c r="L667" s="324"/>
      <c r="M667" s="324"/>
      <c r="N667" s="324"/>
      <c r="O667" s="324"/>
      <c r="P667" s="324"/>
      <c r="Q667" s="324"/>
      <c r="R667" s="324"/>
      <c r="S667" s="324"/>
      <c r="T667" s="324"/>
      <c r="U667" s="324"/>
      <c r="V667" s="324"/>
      <c r="W667" s="324"/>
      <c r="X667" s="324"/>
      <c r="Y667" s="324"/>
      <c r="Z667" s="324"/>
    </row>
    <row r="668" spans="1:26" ht="12.75" customHeight="1">
      <c r="A668" s="324"/>
      <c r="B668" s="322"/>
      <c r="C668" s="322"/>
      <c r="D668" s="322"/>
      <c r="E668" s="322"/>
      <c r="F668" s="323"/>
      <c r="G668" s="323"/>
      <c r="H668" s="323"/>
      <c r="I668" s="323"/>
      <c r="J668" s="323"/>
      <c r="K668" s="324"/>
      <c r="L668" s="324"/>
      <c r="M668" s="324"/>
      <c r="N668" s="324"/>
      <c r="O668" s="324"/>
      <c r="P668" s="324"/>
      <c r="Q668" s="324"/>
      <c r="R668" s="324"/>
      <c r="S668" s="324"/>
      <c r="T668" s="324"/>
      <c r="U668" s="324"/>
      <c r="V668" s="324"/>
      <c r="W668" s="324"/>
      <c r="X668" s="324"/>
      <c r="Y668" s="324"/>
      <c r="Z668" s="324"/>
    </row>
    <row r="669" spans="1:26" ht="12.75" customHeight="1">
      <c r="A669" s="324"/>
      <c r="B669" s="322"/>
      <c r="C669" s="322"/>
      <c r="D669" s="322"/>
      <c r="E669" s="322"/>
      <c r="F669" s="323"/>
      <c r="G669" s="323"/>
      <c r="H669" s="323"/>
      <c r="I669" s="323"/>
      <c r="J669" s="323"/>
      <c r="K669" s="324"/>
      <c r="L669" s="324"/>
      <c r="M669" s="324"/>
      <c r="N669" s="324"/>
      <c r="O669" s="324"/>
      <c r="P669" s="324"/>
      <c r="Q669" s="324"/>
      <c r="R669" s="324"/>
      <c r="S669" s="324"/>
      <c r="T669" s="324"/>
      <c r="U669" s="324"/>
      <c r="V669" s="324"/>
      <c r="W669" s="324"/>
      <c r="X669" s="324"/>
      <c r="Y669" s="324"/>
      <c r="Z669" s="324"/>
    </row>
    <row r="670" spans="1:26" ht="12.75" customHeight="1">
      <c r="A670" s="324"/>
      <c r="B670" s="322"/>
      <c r="C670" s="322"/>
      <c r="D670" s="322"/>
      <c r="E670" s="322"/>
      <c r="F670" s="323"/>
      <c r="G670" s="323"/>
      <c r="H670" s="323"/>
      <c r="I670" s="323"/>
      <c r="J670" s="323"/>
      <c r="K670" s="324"/>
      <c r="L670" s="324"/>
      <c r="M670" s="324"/>
      <c r="N670" s="324"/>
      <c r="O670" s="324"/>
      <c r="P670" s="324"/>
      <c r="Q670" s="324"/>
      <c r="R670" s="324"/>
      <c r="S670" s="324"/>
      <c r="T670" s="324"/>
      <c r="U670" s="324"/>
      <c r="V670" s="324"/>
      <c r="W670" s="324"/>
      <c r="X670" s="324"/>
      <c r="Y670" s="324"/>
      <c r="Z670" s="324"/>
    </row>
    <row r="671" spans="1:26" ht="12.75" customHeight="1">
      <c r="A671" s="324"/>
      <c r="B671" s="322"/>
      <c r="C671" s="322"/>
      <c r="D671" s="322"/>
      <c r="E671" s="322"/>
      <c r="F671" s="323"/>
      <c r="G671" s="323"/>
      <c r="H671" s="323"/>
      <c r="I671" s="323"/>
      <c r="J671" s="323"/>
      <c r="K671" s="324"/>
      <c r="L671" s="324"/>
      <c r="M671" s="324"/>
      <c r="N671" s="324"/>
      <c r="O671" s="324"/>
      <c r="P671" s="324"/>
      <c r="Q671" s="324"/>
      <c r="R671" s="324"/>
      <c r="S671" s="324"/>
      <c r="T671" s="324"/>
      <c r="U671" s="324"/>
      <c r="V671" s="324"/>
      <c r="W671" s="324"/>
      <c r="X671" s="324"/>
      <c r="Y671" s="324"/>
      <c r="Z671" s="324"/>
    </row>
    <row r="672" spans="1:26" ht="12.75" customHeight="1">
      <c r="A672" s="324"/>
      <c r="B672" s="322"/>
      <c r="C672" s="322"/>
      <c r="D672" s="322"/>
      <c r="E672" s="322"/>
      <c r="F672" s="323"/>
      <c r="G672" s="323"/>
      <c r="H672" s="323"/>
      <c r="I672" s="323"/>
      <c r="J672" s="323"/>
      <c r="K672" s="324"/>
      <c r="L672" s="324"/>
      <c r="M672" s="324"/>
      <c r="N672" s="324"/>
      <c r="O672" s="324"/>
      <c r="P672" s="324"/>
      <c r="Q672" s="324"/>
      <c r="R672" s="324"/>
      <c r="S672" s="324"/>
      <c r="T672" s="324"/>
      <c r="U672" s="324"/>
      <c r="V672" s="324"/>
      <c r="W672" s="324"/>
      <c r="X672" s="324"/>
      <c r="Y672" s="324"/>
      <c r="Z672" s="324"/>
    </row>
    <row r="673" spans="1:26" ht="12.75" customHeight="1">
      <c r="A673" s="324"/>
      <c r="B673" s="322"/>
      <c r="C673" s="322"/>
      <c r="D673" s="322"/>
      <c r="E673" s="322"/>
      <c r="F673" s="323"/>
      <c r="G673" s="323"/>
      <c r="H673" s="323"/>
      <c r="I673" s="323"/>
      <c r="J673" s="323"/>
      <c r="K673" s="324"/>
      <c r="L673" s="324"/>
      <c r="M673" s="324"/>
      <c r="N673" s="324"/>
      <c r="O673" s="324"/>
      <c r="P673" s="324"/>
      <c r="Q673" s="324"/>
      <c r="R673" s="324"/>
      <c r="S673" s="324"/>
      <c r="T673" s="324"/>
      <c r="U673" s="324"/>
      <c r="V673" s="324"/>
      <c r="W673" s="324"/>
      <c r="X673" s="324"/>
      <c r="Y673" s="324"/>
      <c r="Z673" s="324"/>
    </row>
    <row r="674" spans="1:26" ht="12.75" customHeight="1">
      <c r="A674" s="324"/>
      <c r="B674" s="322"/>
      <c r="C674" s="322"/>
      <c r="D674" s="322"/>
      <c r="E674" s="322"/>
      <c r="F674" s="323"/>
      <c r="G674" s="323"/>
      <c r="H674" s="323"/>
      <c r="I674" s="323"/>
      <c r="J674" s="323"/>
      <c r="K674" s="324"/>
      <c r="L674" s="324"/>
      <c r="M674" s="324"/>
      <c r="N674" s="324"/>
      <c r="O674" s="324"/>
      <c r="P674" s="324"/>
      <c r="Q674" s="324"/>
      <c r="R674" s="324"/>
      <c r="S674" s="324"/>
      <c r="T674" s="324"/>
      <c r="U674" s="324"/>
      <c r="V674" s="324"/>
      <c r="W674" s="324"/>
      <c r="X674" s="324"/>
      <c r="Y674" s="324"/>
      <c r="Z674" s="324"/>
    </row>
    <row r="675" spans="1:26" ht="12.75" customHeight="1">
      <c r="A675" s="324"/>
      <c r="B675" s="322"/>
      <c r="C675" s="322"/>
      <c r="D675" s="322"/>
      <c r="E675" s="322"/>
      <c r="F675" s="323"/>
      <c r="G675" s="323"/>
      <c r="H675" s="323"/>
      <c r="I675" s="323"/>
      <c r="J675" s="323"/>
      <c r="K675" s="324"/>
      <c r="L675" s="324"/>
      <c r="M675" s="324"/>
      <c r="N675" s="324"/>
      <c r="O675" s="324"/>
      <c r="P675" s="324"/>
      <c r="Q675" s="324"/>
      <c r="R675" s="324"/>
      <c r="S675" s="324"/>
      <c r="T675" s="324"/>
      <c r="U675" s="324"/>
      <c r="V675" s="324"/>
      <c r="W675" s="324"/>
      <c r="X675" s="324"/>
      <c r="Y675" s="324"/>
      <c r="Z675" s="324"/>
    </row>
    <row r="676" spans="1:26" ht="12.75" customHeight="1">
      <c r="A676" s="324"/>
      <c r="B676" s="322"/>
      <c r="C676" s="322"/>
      <c r="D676" s="322"/>
      <c r="E676" s="322"/>
      <c r="F676" s="323"/>
      <c r="G676" s="323"/>
      <c r="H676" s="323"/>
      <c r="I676" s="323"/>
      <c r="J676" s="323"/>
      <c r="K676" s="324"/>
      <c r="L676" s="324"/>
      <c r="M676" s="324"/>
      <c r="N676" s="324"/>
      <c r="O676" s="324"/>
      <c r="P676" s="324"/>
      <c r="Q676" s="324"/>
      <c r="R676" s="324"/>
      <c r="S676" s="324"/>
      <c r="T676" s="324"/>
      <c r="U676" s="324"/>
      <c r="V676" s="324"/>
      <c r="W676" s="324"/>
      <c r="X676" s="324"/>
      <c r="Y676" s="324"/>
      <c r="Z676" s="324"/>
    </row>
    <row r="677" spans="1:26" ht="12.75" customHeight="1">
      <c r="A677" s="324"/>
      <c r="B677" s="322"/>
      <c r="C677" s="322"/>
      <c r="D677" s="322"/>
      <c r="E677" s="322"/>
      <c r="F677" s="323"/>
      <c r="G677" s="323"/>
      <c r="H677" s="323"/>
      <c r="I677" s="323"/>
      <c r="J677" s="323"/>
      <c r="K677" s="324"/>
      <c r="L677" s="324"/>
      <c r="M677" s="324"/>
      <c r="N677" s="324"/>
      <c r="O677" s="324"/>
      <c r="P677" s="324"/>
      <c r="Q677" s="324"/>
      <c r="R677" s="324"/>
      <c r="S677" s="324"/>
      <c r="T677" s="324"/>
      <c r="U677" s="324"/>
      <c r="V677" s="324"/>
      <c r="W677" s="324"/>
      <c r="X677" s="324"/>
      <c r="Y677" s="324"/>
      <c r="Z677" s="324"/>
    </row>
    <row r="678" spans="1:26" ht="12.75" customHeight="1">
      <c r="A678" s="324"/>
      <c r="B678" s="322"/>
      <c r="C678" s="322"/>
      <c r="D678" s="322"/>
      <c r="E678" s="322"/>
      <c r="F678" s="323"/>
      <c r="G678" s="323"/>
      <c r="H678" s="323"/>
      <c r="I678" s="323"/>
      <c r="J678" s="323"/>
      <c r="K678" s="324"/>
      <c r="L678" s="324"/>
      <c r="M678" s="324"/>
      <c r="N678" s="324"/>
      <c r="O678" s="324"/>
      <c r="P678" s="324"/>
      <c r="Q678" s="324"/>
      <c r="R678" s="324"/>
      <c r="S678" s="324"/>
      <c r="T678" s="324"/>
      <c r="U678" s="324"/>
      <c r="V678" s="324"/>
      <c r="W678" s="324"/>
      <c r="X678" s="324"/>
      <c r="Y678" s="324"/>
      <c r="Z678" s="324"/>
    </row>
    <row r="679" spans="1:26" ht="12.75" customHeight="1">
      <c r="A679" s="324"/>
      <c r="B679" s="322"/>
      <c r="C679" s="322"/>
      <c r="D679" s="322"/>
      <c r="E679" s="322"/>
      <c r="F679" s="323"/>
      <c r="G679" s="323"/>
      <c r="H679" s="323"/>
      <c r="I679" s="323"/>
      <c r="J679" s="323"/>
      <c r="K679" s="324"/>
      <c r="L679" s="324"/>
      <c r="M679" s="324"/>
      <c r="N679" s="324"/>
      <c r="O679" s="324"/>
      <c r="P679" s="324"/>
      <c r="Q679" s="324"/>
      <c r="R679" s="324"/>
      <c r="S679" s="324"/>
      <c r="T679" s="324"/>
      <c r="U679" s="324"/>
      <c r="V679" s="324"/>
      <c r="W679" s="324"/>
      <c r="X679" s="324"/>
      <c r="Y679" s="324"/>
      <c r="Z679" s="324"/>
    </row>
    <row r="680" spans="1:26" ht="12.75" customHeight="1">
      <c r="A680" s="324"/>
      <c r="B680" s="322"/>
      <c r="C680" s="322"/>
      <c r="D680" s="322"/>
      <c r="E680" s="322"/>
      <c r="F680" s="323"/>
      <c r="G680" s="323"/>
      <c r="H680" s="323"/>
      <c r="I680" s="323"/>
      <c r="J680" s="323"/>
      <c r="K680" s="324"/>
      <c r="L680" s="324"/>
      <c r="M680" s="324"/>
      <c r="N680" s="324"/>
      <c r="O680" s="324"/>
      <c r="P680" s="324"/>
      <c r="Q680" s="324"/>
      <c r="R680" s="324"/>
      <c r="S680" s="324"/>
      <c r="T680" s="324"/>
      <c r="U680" s="324"/>
      <c r="V680" s="324"/>
      <c r="W680" s="324"/>
      <c r="X680" s="324"/>
      <c r="Y680" s="324"/>
      <c r="Z680" s="324"/>
    </row>
    <row r="681" spans="1:26" ht="12.75" customHeight="1">
      <c r="A681" s="324"/>
      <c r="B681" s="322"/>
      <c r="C681" s="322"/>
      <c r="D681" s="322"/>
      <c r="E681" s="322"/>
      <c r="F681" s="323"/>
      <c r="G681" s="323"/>
      <c r="H681" s="323"/>
      <c r="I681" s="323"/>
      <c r="J681" s="323"/>
      <c r="K681" s="324"/>
      <c r="L681" s="324"/>
      <c r="M681" s="324"/>
      <c r="N681" s="324"/>
      <c r="O681" s="324"/>
      <c r="P681" s="324"/>
      <c r="Q681" s="324"/>
      <c r="R681" s="324"/>
      <c r="S681" s="324"/>
      <c r="T681" s="324"/>
      <c r="U681" s="324"/>
      <c r="V681" s="324"/>
      <c r="W681" s="324"/>
      <c r="X681" s="324"/>
      <c r="Y681" s="324"/>
      <c r="Z681" s="324"/>
    </row>
    <row r="682" spans="1:26" ht="12.75" customHeight="1">
      <c r="A682" s="324"/>
      <c r="B682" s="322"/>
      <c r="C682" s="322"/>
      <c r="D682" s="322"/>
      <c r="E682" s="322"/>
      <c r="F682" s="323"/>
      <c r="G682" s="323"/>
      <c r="H682" s="323"/>
      <c r="I682" s="323"/>
      <c r="J682" s="323"/>
      <c r="K682" s="324"/>
      <c r="L682" s="324"/>
      <c r="M682" s="324"/>
      <c r="N682" s="324"/>
      <c r="O682" s="324"/>
      <c r="P682" s="324"/>
      <c r="Q682" s="324"/>
      <c r="R682" s="324"/>
      <c r="S682" s="324"/>
      <c r="T682" s="324"/>
      <c r="U682" s="324"/>
      <c r="V682" s="324"/>
      <c r="W682" s="324"/>
      <c r="X682" s="324"/>
      <c r="Y682" s="324"/>
      <c r="Z682" s="324"/>
    </row>
    <row r="683" spans="1:26" ht="12.75" customHeight="1">
      <c r="A683" s="324"/>
      <c r="B683" s="322"/>
      <c r="C683" s="322"/>
      <c r="D683" s="322"/>
      <c r="E683" s="322"/>
      <c r="F683" s="323"/>
      <c r="G683" s="323"/>
      <c r="H683" s="323"/>
      <c r="I683" s="323"/>
      <c r="J683" s="323"/>
      <c r="K683" s="324"/>
      <c r="L683" s="324"/>
      <c r="M683" s="324"/>
      <c r="N683" s="324"/>
      <c r="O683" s="324"/>
      <c r="P683" s="324"/>
      <c r="Q683" s="324"/>
      <c r="R683" s="324"/>
      <c r="S683" s="324"/>
      <c r="T683" s="324"/>
      <c r="U683" s="324"/>
      <c r="V683" s="324"/>
      <c r="W683" s="324"/>
      <c r="X683" s="324"/>
      <c r="Y683" s="324"/>
      <c r="Z683" s="324"/>
    </row>
    <row r="684" spans="1:26" ht="12.75" customHeight="1">
      <c r="A684" s="324"/>
      <c r="B684" s="322"/>
      <c r="C684" s="322"/>
      <c r="D684" s="322"/>
      <c r="E684" s="322"/>
      <c r="F684" s="323"/>
      <c r="G684" s="323"/>
      <c r="H684" s="323"/>
      <c r="I684" s="323"/>
      <c r="J684" s="323"/>
      <c r="K684" s="324"/>
      <c r="L684" s="324"/>
      <c r="M684" s="324"/>
      <c r="N684" s="324"/>
      <c r="O684" s="324"/>
      <c r="P684" s="324"/>
      <c r="Q684" s="324"/>
      <c r="R684" s="324"/>
      <c r="S684" s="324"/>
      <c r="T684" s="324"/>
      <c r="U684" s="324"/>
      <c r="V684" s="324"/>
      <c r="W684" s="324"/>
      <c r="X684" s="324"/>
      <c r="Y684" s="324"/>
      <c r="Z684" s="324"/>
    </row>
    <row r="685" spans="1:26" ht="12.75" customHeight="1">
      <c r="A685" s="324"/>
      <c r="B685" s="322"/>
      <c r="C685" s="322"/>
      <c r="D685" s="322"/>
      <c r="E685" s="322"/>
      <c r="F685" s="323"/>
      <c r="G685" s="323"/>
      <c r="H685" s="323"/>
      <c r="I685" s="323"/>
      <c r="J685" s="323"/>
      <c r="K685" s="324"/>
      <c r="L685" s="324"/>
      <c r="M685" s="324"/>
      <c r="N685" s="324"/>
      <c r="O685" s="324"/>
      <c r="P685" s="324"/>
      <c r="Q685" s="324"/>
      <c r="R685" s="324"/>
      <c r="S685" s="324"/>
      <c r="T685" s="324"/>
      <c r="U685" s="324"/>
      <c r="V685" s="324"/>
      <c r="W685" s="324"/>
      <c r="X685" s="324"/>
      <c r="Y685" s="324"/>
      <c r="Z685" s="324"/>
    </row>
    <row r="686" spans="1:26" ht="12.75" customHeight="1">
      <c r="A686" s="324"/>
      <c r="B686" s="322"/>
      <c r="C686" s="322"/>
      <c r="D686" s="322"/>
      <c r="E686" s="322"/>
      <c r="F686" s="323"/>
      <c r="G686" s="323"/>
      <c r="H686" s="323"/>
      <c r="I686" s="323"/>
      <c r="J686" s="323"/>
      <c r="K686" s="324"/>
      <c r="L686" s="324"/>
      <c r="M686" s="324"/>
      <c r="N686" s="324"/>
      <c r="O686" s="324"/>
      <c r="P686" s="324"/>
      <c r="Q686" s="324"/>
      <c r="R686" s="324"/>
      <c r="S686" s="324"/>
      <c r="T686" s="324"/>
      <c r="U686" s="324"/>
      <c r="V686" s="324"/>
      <c r="W686" s="324"/>
      <c r="X686" s="324"/>
      <c r="Y686" s="324"/>
      <c r="Z686" s="324"/>
    </row>
    <row r="687" spans="1:26" ht="12.75" customHeight="1">
      <c r="A687" s="324"/>
      <c r="B687" s="322"/>
      <c r="C687" s="322"/>
      <c r="D687" s="322"/>
      <c r="E687" s="322"/>
      <c r="F687" s="323"/>
      <c r="G687" s="323"/>
      <c r="H687" s="323"/>
      <c r="I687" s="323"/>
      <c r="J687" s="323"/>
      <c r="K687" s="324"/>
      <c r="L687" s="324"/>
      <c r="M687" s="324"/>
      <c r="N687" s="324"/>
      <c r="O687" s="324"/>
      <c r="P687" s="324"/>
      <c r="Q687" s="324"/>
      <c r="R687" s="324"/>
      <c r="S687" s="324"/>
      <c r="T687" s="324"/>
      <c r="U687" s="324"/>
      <c r="V687" s="324"/>
      <c r="W687" s="324"/>
      <c r="X687" s="324"/>
      <c r="Y687" s="324"/>
      <c r="Z687" s="324"/>
    </row>
    <row r="688" spans="1:26" ht="12.75" customHeight="1">
      <c r="A688" s="324"/>
      <c r="B688" s="322"/>
      <c r="C688" s="322"/>
      <c r="D688" s="322"/>
      <c r="E688" s="322"/>
      <c r="F688" s="323"/>
      <c r="G688" s="323"/>
      <c r="H688" s="323"/>
      <c r="I688" s="323"/>
      <c r="J688" s="323"/>
      <c r="K688" s="324"/>
      <c r="L688" s="324"/>
      <c r="M688" s="324"/>
      <c r="N688" s="324"/>
      <c r="O688" s="324"/>
      <c r="P688" s="324"/>
      <c r="Q688" s="324"/>
      <c r="R688" s="324"/>
      <c r="S688" s="324"/>
      <c r="T688" s="324"/>
      <c r="U688" s="324"/>
      <c r="V688" s="324"/>
      <c r="W688" s="324"/>
      <c r="X688" s="324"/>
      <c r="Y688" s="324"/>
      <c r="Z688" s="324"/>
    </row>
    <row r="689" spans="1:26" ht="12.75" customHeight="1">
      <c r="A689" s="324"/>
      <c r="B689" s="322"/>
      <c r="C689" s="322"/>
      <c r="D689" s="322"/>
      <c r="E689" s="322"/>
      <c r="F689" s="323"/>
      <c r="G689" s="323"/>
      <c r="H689" s="323"/>
      <c r="I689" s="323"/>
      <c r="J689" s="323"/>
      <c r="K689" s="324"/>
      <c r="L689" s="324"/>
      <c r="M689" s="324"/>
      <c r="N689" s="324"/>
      <c r="O689" s="324"/>
      <c r="P689" s="324"/>
      <c r="Q689" s="324"/>
      <c r="R689" s="324"/>
      <c r="S689" s="324"/>
      <c r="T689" s="324"/>
      <c r="U689" s="324"/>
      <c r="V689" s="324"/>
      <c r="W689" s="324"/>
      <c r="X689" s="324"/>
      <c r="Y689" s="324"/>
      <c r="Z689" s="324"/>
    </row>
    <row r="690" spans="1:26" ht="12.75" customHeight="1">
      <c r="A690" s="324"/>
      <c r="B690" s="322"/>
      <c r="C690" s="322"/>
      <c r="D690" s="322"/>
      <c r="E690" s="322"/>
      <c r="F690" s="323"/>
      <c r="G690" s="323"/>
      <c r="H690" s="323"/>
      <c r="I690" s="323"/>
      <c r="J690" s="323"/>
      <c r="K690" s="324"/>
      <c r="L690" s="324"/>
      <c r="M690" s="324"/>
      <c r="N690" s="324"/>
      <c r="O690" s="324"/>
      <c r="P690" s="324"/>
      <c r="Q690" s="324"/>
      <c r="R690" s="324"/>
      <c r="S690" s="324"/>
      <c r="T690" s="324"/>
      <c r="U690" s="324"/>
      <c r="V690" s="324"/>
      <c r="W690" s="324"/>
      <c r="X690" s="324"/>
      <c r="Y690" s="324"/>
      <c r="Z690" s="324"/>
    </row>
    <row r="691" spans="1:26" ht="12.75" customHeight="1">
      <c r="A691" s="324"/>
      <c r="B691" s="322"/>
      <c r="C691" s="322"/>
      <c r="D691" s="322"/>
      <c r="E691" s="322"/>
      <c r="F691" s="323"/>
      <c r="G691" s="323"/>
      <c r="H691" s="323"/>
      <c r="I691" s="323"/>
      <c r="J691" s="323"/>
      <c r="K691" s="324"/>
      <c r="L691" s="324"/>
      <c r="M691" s="324"/>
      <c r="N691" s="324"/>
      <c r="O691" s="324"/>
      <c r="P691" s="324"/>
      <c r="Q691" s="324"/>
      <c r="R691" s="324"/>
      <c r="S691" s="324"/>
      <c r="T691" s="324"/>
      <c r="U691" s="324"/>
      <c r="V691" s="324"/>
      <c r="W691" s="324"/>
      <c r="X691" s="324"/>
      <c r="Y691" s="324"/>
      <c r="Z691" s="324"/>
    </row>
    <row r="692" spans="1:26" ht="12.75" customHeight="1">
      <c r="A692" s="324"/>
      <c r="B692" s="322"/>
      <c r="C692" s="322"/>
      <c r="D692" s="322"/>
      <c r="E692" s="322"/>
      <c r="F692" s="323"/>
      <c r="G692" s="323"/>
      <c r="H692" s="323"/>
      <c r="I692" s="323"/>
      <c r="J692" s="323"/>
      <c r="K692" s="324"/>
      <c r="L692" s="324"/>
      <c r="M692" s="324"/>
      <c r="N692" s="324"/>
      <c r="O692" s="324"/>
      <c r="P692" s="324"/>
      <c r="Q692" s="324"/>
      <c r="R692" s="324"/>
      <c r="S692" s="324"/>
      <c r="T692" s="324"/>
      <c r="U692" s="324"/>
      <c r="V692" s="324"/>
      <c r="W692" s="324"/>
      <c r="X692" s="324"/>
      <c r="Y692" s="324"/>
      <c r="Z692" s="324"/>
    </row>
    <row r="693" spans="1:26" ht="12.75" customHeight="1">
      <c r="A693" s="324"/>
      <c r="B693" s="322"/>
      <c r="C693" s="322"/>
      <c r="D693" s="322"/>
      <c r="E693" s="322"/>
      <c r="F693" s="323"/>
      <c r="G693" s="323"/>
      <c r="H693" s="323"/>
      <c r="I693" s="323"/>
      <c r="J693" s="323"/>
      <c r="K693" s="324"/>
      <c r="L693" s="324"/>
      <c r="M693" s="324"/>
      <c r="N693" s="324"/>
      <c r="O693" s="324"/>
      <c r="P693" s="324"/>
      <c r="Q693" s="324"/>
      <c r="R693" s="324"/>
      <c r="S693" s="324"/>
      <c r="T693" s="324"/>
      <c r="U693" s="324"/>
      <c r="V693" s="324"/>
      <c r="W693" s="324"/>
      <c r="X693" s="324"/>
      <c r="Y693" s="324"/>
      <c r="Z693" s="324"/>
    </row>
    <row r="694" spans="1:26" ht="12.75" customHeight="1">
      <c r="A694" s="324"/>
      <c r="B694" s="322"/>
      <c r="C694" s="322"/>
      <c r="D694" s="322"/>
      <c r="E694" s="322"/>
      <c r="F694" s="323"/>
      <c r="G694" s="323"/>
      <c r="H694" s="323"/>
      <c r="I694" s="323"/>
      <c r="J694" s="323"/>
      <c r="K694" s="324"/>
      <c r="L694" s="324"/>
      <c r="M694" s="324"/>
      <c r="N694" s="324"/>
      <c r="O694" s="324"/>
      <c r="P694" s="324"/>
      <c r="Q694" s="324"/>
      <c r="R694" s="324"/>
      <c r="S694" s="324"/>
      <c r="T694" s="324"/>
      <c r="U694" s="324"/>
      <c r="V694" s="324"/>
      <c r="W694" s="324"/>
      <c r="X694" s="324"/>
      <c r="Y694" s="324"/>
      <c r="Z694" s="324"/>
    </row>
    <row r="695" spans="1:26" ht="12.75" customHeight="1">
      <c r="A695" s="324"/>
      <c r="B695" s="322"/>
      <c r="C695" s="322"/>
      <c r="D695" s="322"/>
      <c r="E695" s="322"/>
      <c r="F695" s="323"/>
      <c r="G695" s="323"/>
      <c r="H695" s="323"/>
      <c r="I695" s="323"/>
      <c r="J695" s="323"/>
      <c r="K695" s="324"/>
      <c r="L695" s="324"/>
      <c r="M695" s="324"/>
      <c r="N695" s="324"/>
      <c r="O695" s="324"/>
      <c r="P695" s="324"/>
      <c r="Q695" s="324"/>
      <c r="R695" s="324"/>
      <c r="S695" s="324"/>
      <c r="T695" s="324"/>
      <c r="U695" s="324"/>
      <c r="V695" s="324"/>
      <c r="W695" s="324"/>
      <c r="X695" s="324"/>
      <c r="Y695" s="324"/>
      <c r="Z695" s="324"/>
    </row>
    <row r="696" spans="1:26" ht="12.75" customHeight="1">
      <c r="A696" s="324"/>
      <c r="B696" s="322"/>
      <c r="C696" s="322"/>
      <c r="D696" s="322"/>
      <c r="E696" s="322"/>
      <c r="F696" s="323"/>
      <c r="G696" s="323"/>
      <c r="H696" s="323"/>
      <c r="I696" s="323"/>
      <c r="J696" s="323"/>
      <c r="K696" s="324"/>
      <c r="L696" s="324"/>
      <c r="M696" s="324"/>
      <c r="N696" s="324"/>
      <c r="O696" s="324"/>
      <c r="P696" s="324"/>
      <c r="Q696" s="324"/>
      <c r="R696" s="324"/>
      <c r="S696" s="324"/>
      <c r="T696" s="324"/>
      <c r="U696" s="324"/>
      <c r="V696" s="324"/>
      <c r="W696" s="324"/>
      <c r="X696" s="324"/>
      <c r="Y696" s="324"/>
      <c r="Z696" s="324"/>
    </row>
    <row r="697" spans="1:26" ht="12.75" customHeight="1">
      <c r="A697" s="324"/>
      <c r="B697" s="322"/>
      <c r="C697" s="322"/>
      <c r="D697" s="322"/>
      <c r="E697" s="322"/>
      <c r="F697" s="323"/>
      <c r="G697" s="323"/>
      <c r="H697" s="323"/>
      <c r="I697" s="323"/>
      <c r="J697" s="323"/>
      <c r="K697" s="324"/>
      <c r="L697" s="324"/>
      <c r="M697" s="324"/>
      <c r="N697" s="324"/>
      <c r="O697" s="324"/>
      <c r="P697" s="324"/>
      <c r="Q697" s="324"/>
      <c r="R697" s="324"/>
      <c r="S697" s="324"/>
      <c r="T697" s="324"/>
      <c r="U697" s="324"/>
      <c r="V697" s="324"/>
      <c r="W697" s="324"/>
      <c r="X697" s="324"/>
      <c r="Y697" s="324"/>
      <c r="Z697" s="324"/>
    </row>
    <row r="698" spans="1:26" ht="12.75" customHeight="1">
      <c r="A698" s="324"/>
      <c r="B698" s="322"/>
      <c r="C698" s="322"/>
      <c r="D698" s="322"/>
      <c r="E698" s="322"/>
      <c r="F698" s="323"/>
      <c r="G698" s="323"/>
      <c r="H698" s="323"/>
      <c r="I698" s="323"/>
      <c r="J698" s="323"/>
      <c r="K698" s="324"/>
      <c r="L698" s="324"/>
      <c r="M698" s="324"/>
      <c r="N698" s="324"/>
      <c r="O698" s="324"/>
      <c r="P698" s="324"/>
      <c r="Q698" s="324"/>
      <c r="R698" s="324"/>
      <c r="S698" s="324"/>
      <c r="T698" s="324"/>
      <c r="U698" s="324"/>
      <c r="V698" s="324"/>
      <c r="W698" s="324"/>
      <c r="X698" s="324"/>
      <c r="Y698" s="324"/>
      <c r="Z698" s="324"/>
    </row>
    <row r="699" spans="1:26" ht="12.75" customHeight="1">
      <c r="A699" s="324"/>
      <c r="B699" s="322"/>
      <c r="C699" s="322"/>
      <c r="D699" s="322"/>
      <c r="E699" s="322"/>
      <c r="F699" s="323"/>
      <c r="G699" s="323"/>
      <c r="H699" s="323"/>
      <c r="I699" s="323"/>
      <c r="J699" s="323"/>
      <c r="K699" s="324"/>
      <c r="L699" s="324"/>
      <c r="M699" s="324"/>
      <c r="N699" s="324"/>
      <c r="O699" s="324"/>
      <c r="P699" s="324"/>
      <c r="Q699" s="324"/>
      <c r="R699" s="324"/>
      <c r="S699" s="324"/>
      <c r="T699" s="324"/>
      <c r="U699" s="324"/>
      <c r="V699" s="324"/>
      <c r="W699" s="324"/>
      <c r="X699" s="324"/>
      <c r="Y699" s="324"/>
      <c r="Z699" s="324"/>
    </row>
    <row r="700" spans="1:26" ht="12.75" customHeight="1">
      <c r="A700" s="324"/>
      <c r="B700" s="322"/>
      <c r="C700" s="322"/>
      <c r="D700" s="322"/>
      <c r="E700" s="322"/>
      <c r="F700" s="323"/>
      <c r="G700" s="323"/>
      <c r="H700" s="323"/>
      <c r="I700" s="323"/>
      <c r="J700" s="323"/>
      <c r="K700" s="324"/>
      <c r="L700" s="324"/>
      <c r="M700" s="324"/>
      <c r="N700" s="324"/>
      <c r="O700" s="324"/>
      <c r="P700" s="324"/>
      <c r="Q700" s="324"/>
      <c r="R700" s="324"/>
      <c r="S700" s="324"/>
      <c r="T700" s="324"/>
      <c r="U700" s="324"/>
      <c r="V700" s="324"/>
      <c r="W700" s="324"/>
      <c r="X700" s="324"/>
      <c r="Y700" s="324"/>
      <c r="Z700" s="324"/>
    </row>
    <row r="701" spans="1:26" ht="12.75" customHeight="1">
      <c r="A701" s="324"/>
      <c r="B701" s="322"/>
      <c r="C701" s="322"/>
      <c r="D701" s="322"/>
      <c r="E701" s="322"/>
      <c r="F701" s="323"/>
      <c r="G701" s="323"/>
      <c r="H701" s="323"/>
      <c r="I701" s="323"/>
      <c r="J701" s="323"/>
      <c r="K701" s="324"/>
      <c r="L701" s="324"/>
      <c r="M701" s="324"/>
      <c r="N701" s="324"/>
      <c r="O701" s="324"/>
      <c r="P701" s="324"/>
      <c r="Q701" s="324"/>
      <c r="R701" s="324"/>
      <c r="S701" s="324"/>
      <c r="T701" s="324"/>
      <c r="U701" s="324"/>
      <c r="V701" s="324"/>
      <c r="W701" s="324"/>
      <c r="X701" s="324"/>
      <c r="Y701" s="324"/>
      <c r="Z701" s="324"/>
    </row>
    <row r="702" spans="1:26" ht="12.75" customHeight="1">
      <c r="A702" s="324"/>
      <c r="B702" s="322"/>
      <c r="C702" s="322"/>
      <c r="D702" s="322"/>
      <c r="E702" s="322"/>
      <c r="F702" s="323"/>
      <c r="G702" s="323"/>
      <c r="H702" s="323"/>
      <c r="I702" s="323"/>
      <c r="J702" s="323"/>
      <c r="K702" s="324"/>
      <c r="L702" s="324"/>
      <c r="M702" s="324"/>
      <c r="N702" s="324"/>
      <c r="O702" s="324"/>
      <c r="P702" s="324"/>
      <c r="Q702" s="324"/>
      <c r="R702" s="324"/>
      <c r="S702" s="324"/>
      <c r="T702" s="324"/>
      <c r="U702" s="324"/>
      <c r="V702" s="324"/>
      <c r="W702" s="324"/>
      <c r="X702" s="324"/>
      <c r="Y702" s="324"/>
      <c r="Z702" s="324"/>
    </row>
    <row r="703" spans="1:26" ht="12.75" customHeight="1">
      <c r="A703" s="324"/>
      <c r="B703" s="322"/>
      <c r="C703" s="322"/>
      <c r="D703" s="322"/>
      <c r="E703" s="322"/>
      <c r="F703" s="323"/>
      <c r="G703" s="323"/>
      <c r="H703" s="323"/>
      <c r="I703" s="323"/>
      <c r="J703" s="323"/>
      <c r="K703" s="324"/>
      <c r="L703" s="324"/>
      <c r="M703" s="324"/>
      <c r="N703" s="324"/>
      <c r="O703" s="324"/>
      <c r="P703" s="324"/>
      <c r="Q703" s="324"/>
      <c r="R703" s="324"/>
      <c r="S703" s="324"/>
      <c r="T703" s="324"/>
      <c r="U703" s="324"/>
      <c r="V703" s="324"/>
      <c r="W703" s="324"/>
      <c r="X703" s="324"/>
      <c r="Y703" s="324"/>
      <c r="Z703" s="324"/>
    </row>
    <row r="704" spans="1:26" ht="12.75" customHeight="1">
      <c r="A704" s="324"/>
      <c r="B704" s="322"/>
      <c r="C704" s="322"/>
      <c r="D704" s="322"/>
      <c r="E704" s="322"/>
      <c r="F704" s="323"/>
      <c r="G704" s="323"/>
      <c r="H704" s="323"/>
      <c r="I704" s="323"/>
      <c r="J704" s="323"/>
      <c r="K704" s="324"/>
      <c r="L704" s="324"/>
      <c r="M704" s="324"/>
      <c r="N704" s="324"/>
      <c r="O704" s="324"/>
      <c r="P704" s="324"/>
      <c r="Q704" s="324"/>
      <c r="R704" s="324"/>
      <c r="S704" s="324"/>
      <c r="T704" s="324"/>
      <c r="U704" s="324"/>
      <c r="V704" s="324"/>
      <c r="W704" s="324"/>
      <c r="X704" s="324"/>
      <c r="Y704" s="324"/>
      <c r="Z704" s="324"/>
    </row>
    <row r="705" spans="1:26" ht="12.75" customHeight="1">
      <c r="A705" s="324"/>
      <c r="B705" s="322"/>
      <c r="C705" s="322"/>
      <c r="D705" s="322"/>
      <c r="E705" s="322"/>
      <c r="F705" s="323"/>
      <c r="G705" s="323"/>
      <c r="H705" s="323"/>
      <c r="I705" s="323"/>
      <c r="J705" s="323"/>
      <c r="K705" s="324"/>
      <c r="L705" s="324"/>
      <c r="M705" s="324"/>
      <c r="N705" s="324"/>
      <c r="O705" s="324"/>
      <c r="P705" s="324"/>
      <c r="Q705" s="324"/>
      <c r="R705" s="324"/>
      <c r="S705" s="324"/>
      <c r="T705" s="324"/>
      <c r="U705" s="324"/>
      <c r="V705" s="324"/>
      <c r="W705" s="324"/>
      <c r="X705" s="324"/>
      <c r="Y705" s="324"/>
      <c r="Z705" s="324"/>
    </row>
    <row r="706" spans="1:26" ht="12.75" customHeight="1">
      <c r="A706" s="324"/>
      <c r="B706" s="322"/>
      <c r="C706" s="322"/>
      <c r="D706" s="322"/>
      <c r="E706" s="322"/>
      <c r="F706" s="323"/>
      <c r="G706" s="323"/>
      <c r="H706" s="323"/>
      <c r="I706" s="323"/>
      <c r="J706" s="323"/>
      <c r="K706" s="324"/>
      <c r="L706" s="324"/>
      <c r="M706" s="324"/>
      <c r="N706" s="324"/>
      <c r="O706" s="324"/>
      <c r="P706" s="324"/>
      <c r="Q706" s="324"/>
      <c r="R706" s="324"/>
      <c r="S706" s="324"/>
      <c r="T706" s="324"/>
      <c r="U706" s="324"/>
      <c r="V706" s="324"/>
      <c r="W706" s="324"/>
      <c r="X706" s="324"/>
      <c r="Y706" s="324"/>
      <c r="Z706" s="324"/>
    </row>
    <row r="707" spans="1:26" ht="12.75" customHeight="1">
      <c r="A707" s="324"/>
      <c r="B707" s="322"/>
      <c r="C707" s="322"/>
      <c r="D707" s="322"/>
      <c r="E707" s="322"/>
      <c r="F707" s="323"/>
      <c r="G707" s="323"/>
      <c r="H707" s="323"/>
      <c r="I707" s="323"/>
      <c r="J707" s="323"/>
      <c r="K707" s="324"/>
      <c r="L707" s="324"/>
      <c r="M707" s="324"/>
      <c r="N707" s="324"/>
      <c r="O707" s="324"/>
      <c r="P707" s="324"/>
      <c r="Q707" s="324"/>
      <c r="R707" s="324"/>
      <c r="S707" s="324"/>
      <c r="T707" s="324"/>
      <c r="U707" s="324"/>
      <c r="V707" s="324"/>
      <c r="W707" s="324"/>
      <c r="X707" s="324"/>
      <c r="Y707" s="324"/>
      <c r="Z707" s="324"/>
    </row>
    <row r="708" spans="1:26" ht="12.75" customHeight="1">
      <c r="A708" s="324"/>
      <c r="B708" s="322"/>
      <c r="C708" s="322"/>
      <c r="D708" s="322"/>
      <c r="E708" s="322"/>
      <c r="F708" s="323"/>
      <c r="G708" s="323"/>
      <c r="H708" s="323"/>
      <c r="I708" s="323"/>
      <c r="J708" s="323"/>
      <c r="K708" s="324"/>
      <c r="L708" s="324"/>
      <c r="M708" s="324"/>
      <c r="N708" s="324"/>
      <c r="O708" s="324"/>
      <c r="P708" s="324"/>
      <c r="Q708" s="324"/>
      <c r="R708" s="324"/>
      <c r="S708" s="324"/>
      <c r="T708" s="324"/>
      <c r="U708" s="324"/>
      <c r="V708" s="324"/>
      <c r="W708" s="324"/>
      <c r="X708" s="324"/>
      <c r="Y708" s="324"/>
      <c r="Z708" s="324"/>
    </row>
    <row r="709" spans="1:26" ht="12.75" customHeight="1">
      <c r="A709" s="324"/>
      <c r="B709" s="322"/>
      <c r="C709" s="322"/>
      <c r="D709" s="322"/>
      <c r="E709" s="322"/>
      <c r="F709" s="323"/>
      <c r="G709" s="323"/>
      <c r="H709" s="323"/>
      <c r="I709" s="323"/>
      <c r="J709" s="323"/>
      <c r="K709" s="324"/>
      <c r="L709" s="324"/>
      <c r="M709" s="324"/>
      <c r="N709" s="324"/>
      <c r="O709" s="324"/>
      <c r="P709" s="324"/>
      <c r="Q709" s="324"/>
      <c r="R709" s="324"/>
      <c r="S709" s="324"/>
      <c r="T709" s="324"/>
      <c r="U709" s="324"/>
      <c r="V709" s="324"/>
      <c r="W709" s="324"/>
      <c r="X709" s="324"/>
      <c r="Y709" s="324"/>
      <c r="Z709" s="324"/>
    </row>
    <row r="710" spans="1:26" ht="12.75" customHeight="1">
      <c r="A710" s="324"/>
      <c r="B710" s="322"/>
      <c r="C710" s="322"/>
      <c r="D710" s="322"/>
      <c r="E710" s="322"/>
      <c r="F710" s="323"/>
      <c r="G710" s="323"/>
      <c r="H710" s="323"/>
      <c r="I710" s="323"/>
      <c r="J710" s="323"/>
      <c r="K710" s="324"/>
      <c r="L710" s="324"/>
      <c r="M710" s="324"/>
      <c r="N710" s="324"/>
      <c r="O710" s="324"/>
      <c r="P710" s="324"/>
      <c r="Q710" s="324"/>
      <c r="R710" s="324"/>
      <c r="S710" s="324"/>
      <c r="T710" s="324"/>
      <c r="U710" s="324"/>
      <c r="V710" s="324"/>
      <c r="W710" s="324"/>
      <c r="X710" s="324"/>
      <c r="Y710" s="324"/>
      <c r="Z710" s="324"/>
    </row>
    <row r="711" spans="1:26" ht="12.75" customHeight="1">
      <c r="A711" s="324"/>
      <c r="B711" s="322"/>
      <c r="C711" s="322"/>
      <c r="D711" s="322"/>
      <c r="E711" s="322"/>
      <c r="F711" s="323"/>
      <c r="G711" s="323"/>
      <c r="H711" s="323"/>
      <c r="I711" s="323"/>
      <c r="J711" s="323"/>
      <c r="K711" s="324"/>
      <c r="L711" s="324"/>
      <c r="M711" s="324"/>
      <c r="N711" s="324"/>
      <c r="O711" s="324"/>
      <c r="P711" s="324"/>
      <c r="Q711" s="324"/>
      <c r="R711" s="324"/>
      <c r="S711" s="324"/>
      <c r="T711" s="324"/>
      <c r="U711" s="324"/>
      <c r="V711" s="324"/>
      <c r="W711" s="324"/>
      <c r="X711" s="324"/>
      <c r="Y711" s="324"/>
      <c r="Z711" s="324"/>
    </row>
    <row r="712" spans="1:26" ht="12.75" customHeight="1">
      <c r="A712" s="324"/>
      <c r="B712" s="322"/>
      <c r="C712" s="322"/>
      <c r="D712" s="322"/>
      <c r="E712" s="322"/>
      <c r="F712" s="323"/>
      <c r="G712" s="323"/>
      <c r="H712" s="323"/>
      <c r="I712" s="323"/>
      <c r="J712" s="323"/>
      <c r="K712" s="324"/>
      <c r="L712" s="324"/>
      <c r="M712" s="324"/>
      <c r="N712" s="324"/>
      <c r="O712" s="324"/>
      <c r="P712" s="324"/>
      <c r="Q712" s="324"/>
      <c r="R712" s="324"/>
      <c r="S712" s="324"/>
      <c r="T712" s="324"/>
      <c r="U712" s="324"/>
      <c r="V712" s="324"/>
      <c r="W712" s="324"/>
      <c r="X712" s="324"/>
      <c r="Y712" s="324"/>
      <c r="Z712" s="324"/>
    </row>
    <row r="713" spans="1:26" ht="12.75" customHeight="1">
      <c r="A713" s="324"/>
      <c r="B713" s="322"/>
      <c r="C713" s="322"/>
      <c r="D713" s="322"/>
      <c r="E713" s="322"/>
      <c r="F713" s="323"/>
      <c r="G713" s="323"/>
      <c r="H713" s="323"/>
      <c r="I713" s="323"/>
      <c r="J713" s="323"/>
      <c r="K713" s="324"/>
      <c r="L713" s="324"/>
      <c r="M713" s="324"/>
      <c r="N713" s="324"/>
      <c r="O713" s="324"/>
      <c r="P713" s="324"/>
      <c r="Q713" s="324"/>
      <c r="R713" s="324"/>
      <c r="S713" s="324"/>
      <c r="T713" s="324"/>
      <c r="U713" s="324"/>
      <c r="V713" s="324"/>
      <c r="W713" s="324"/>
      <c r="X713" s="324"/>
      <c r="Y713" s="324"/>
      <c r="Z713" s="324"/>
    </row>
    <row r="714" spans="1:26" ht="12.75" customHeight="1">
      <c r="A714" s="324"/>
      <c r="B714" s="322"/>
      <c r="C714" s="322"/>
      <c r="D714" s="322"/>
      <c r="E714" s="322"/>
      <c r="F714" s="323"/>
      <c r="G714" s="323"/>
      <c r="H714" s="323"/>
      <c r="I714" s="323"/>
      <c r="J714" s="323"/>
      <c r="K714" s="324"/>
      <c r="L714" s="324"/>
      <c r="M714" s="324"/>
      <c r="N714" s="324"/>
      <c r="O714" s="324"/>
      <c r="P714" s="324"/>
      <c r="Q714" s="324"/>
      <c r="R714" s="324"/>
      <c r="S714" s="324"/>
      <c r="T714" s="324"/>
      <c r="U714" s="324"/>
      <c r="V714" s="324"/>
      <c r="W714" s="324"/>
      <c r="X714" s="324"/>
      <c r="Y714" s="324"/>
      <c r="Z714" s="324"/>
    </row>
    <row r="715" spans="1:26" ht="12.75" customHeight="1">
      <c r="A715" s="324"/>
      <c r="B715" s="322"/>
      <c r="C715" s="322"/>
      <c r="D715" s="322"/>
      <c r="E715" s="322"/>
      <c r="F715" s="323"/>
      <c r="G715" s="323"/>
      <c r="H715" s="323"/>
      <c r="I715" s="323"/>
      <c r="J715" s="323"/>
      <c r="K715" s="324"/>
      <c r="L715" s="324"/>
      <c r="M715" s="324"/>
      <c r="N715" s="324"/>
      <c r="O715" s="324"/>
      <c r="P715" s="324"/>
      <c r="Q715" s="324"/>
      <c r="R715" s="324"/>
      <c r="S715" s="324"/>
      <c r="T715" s="324"/>
      <c r="U715" s="324"/>
      <c r="V715" s="324"/>
      <c r="W715" s="324"/>
      <c r="X715" s="324"/>
      <c r="Y715" s="324"/>
      <c r="Z715" s="324"/>
    </row>
    <row r="716" spans="1:26" ht="12.75" customHeight="1">
      <c r="A716" s="324"/>
      <c r="B716" s="322"/>
      <c r="C716" s="322"/>
      <c r="D716" s="322"/>
      <c r="E716" s="322"/>
      <c r="F716" s="323"/>
      <c r="G716" s="323"/>
      <c r="H716" s="323"/>
      <c r="I716" s="323"/>
      <c r="J716" s="323"/>
      <c r="K716" s="324"/>
      <c r="L716" s="324"/>
      <c r="M716" s="324"/>
      <c r="N716" s="324"/>
      <c r="O716" s="324"/>
      <c r="P716" s="324"/>
      <c r="Q716" s="324"/>
      <c r="R716" s="324"/>
      <c r="S716" s="324"/>
      <c r="T716" s="324"/>
      <c r="U716" s="324"/>
      <c r="V716" s="324"/>
      <c r="W716" s="324"/>
      <c r="X716" s="324"/>
      <c r="Y716" s="324"/>
      <c r="Z716" s="324"/>
    </row>
    <row r="717" spans="1:26" ht="12.75" customHeight="1">
      <c r="A717" s="324"/>
      <c r="B717" s="322"/>
      <c r="C717" s="322"/>
      <c r="D717" s="322"/>
      <c r="E717" s="322"/>
      <c r="F717" s="323"/>
      <c r="G717" s="323"/>
      <c r="H717" s="323"/>
      <c r="I717" s="323"/>
      <c r="J717" s="323"/>
      <c r="K717" s="324"/>
      <c r="L717" s="324"/>
      <c r="M717" s="324"/>
      <c r="N717" s="324"/>
      <c r="O717" s="324"/>
      <c r="P717" s="324"/>
      <c r="Q717" s="324"/>
      <c r="R717" s="324"/>
      <c r="S717" s="324"/>
      <c r="T717" s="324"/>
      <c r="U717" s="324"/>
      <c r="V717" s="324"/>
      <c r="W717" s="324"/>
      <c r="X717" s="324"/>
      <c r="Y717" s="324"/>
      <c r="Z717" s="324"/>
    </row>
    <row r="718" spans="1:26" ht="12.75" customHeight="1">
      <c r="A718" s="324"/>
      <c r="B718" s="322"/>
      <c r="C718" s="322"/>
      <c r="D718" s="322"/>
      <c r="E718" s="322"/>
      <c r="F718" s="323"/>
      <c r="G718" s="323"/>
      <c r="H718" s="323"/>
      <c r="I718" s="323"/>
      <c r="J718" s="323"/>
      <c r="K718" s="324"/>
      <c r="L718" s="324"/>
      <c r="M718" s="324"/>
      <c r="N718" s="324"/>
      <c r="O718" s="324"/>
      <c r="P718" s="324"/>
      <c r="Q718" s="324"/>
      <c r="R718" s="324"/>
      <c r="S718" s="324"/>
      <c r="T718" s="324"/>
      <c r="U718" s="324"/>
      <c r="V718" s="324"/>
      <c r="W718" s="324"/>
      <c r="X718" s="324"/>
      <c r="Y718" s="324"/>
      <c r="Z718" s="324"/>
    </row>
    <row r="719" spans="1:26" ht="12.75" customHeight="1">
      <c r="A719" s="324"/>
      <c r="B719" s="322"/>
      <c r="C719" s="322"/>
      <c r="D719" s="322"/>
      <c r="E719" s="322"/>
      <c r="F719" s="323"/>
      <c r="G719" s="323"/>
      <c r="H719" s="323"/>
      <c r="I719" s="323"/>
      <c r="J719" s="323"/>
      <c r="K719" s="324"/>
      <c r="L719" s="324"/>
      <c r="M719" s="324"/>
      <c r="N719" s="324"/>
      <c r="O719" s="324"/>
      <c r="P719" s="324"/>
      <c r="Q719" s="324"/>
      <c r="R719" s="324"/>
      <c r="S719" s="324"/>
      <c r="T719" s="324"/>
      <c r="U719" s="324"/>
      <c r="V719" s="324"/>
      <c r="W719" s="324"/>
      <c r="X719" s="324"/>
      <c r="Y719" s="324"/>
      <c r="Z719" s="324"/>
    </row>
    <row r="720" spans="1:26" ht="12.75" customHeight="1">
      <c r="A720" s="324"/>
      <c r="B720" s="322"/>
      <c r="C720" s="322"/>
      <c r="D720" s="322"/>
      <c r="E720" s="322"/>
      <c r="F720" s="323"/>
      <c r="G720" s="323"/>
      <c r="H720" s="323"/>
      <c r="I720" s="323"/>
      <c r="J720" s="323"/>
      <c r="K720" s="324"/>
      <c r="L720" s="324"/>
      <c r="M720" s="324"/>
      <c r="N720" s="324"/>
      <c r="O720" s="324"/>
      <c r="P720" s="324"/>
      <c r="Q720" s="324"/>
      <c r="R720" s="324"/>
      <c r="S720" s="324"/>
      <c r="T720" s="324"/>
      <c r="U720" s="324"/>
      <c r="V720" s="324"/>
      <c r="W720" s="324"/>
      <c r="X720" s="324"/>
      <c r="Y720" s="324"/>
      <c r="Z720" s="324"/>
    </row>
    <row r="721" spans="1:26" ht="12.75" customHeight="1">
      <c r="A721" s="324"/>
      <c r="B721" s="322"/>
      <c r="C721" s="322"/>
      <c r="D721" s="322"/>
      <c r="E721" s="322"/>
      <c r="F721" s="323"/>
      <c r="G721" s="323"/>
      <c r="H721" s="323"/>
      <c r="I721" s="323"/>
      <c r="J721" s="323"/>
      <c r="K721" s="324"/>
      <c r="L721" s="324"/>
      <c r="M721" s="324"/>
      <c r="N721" s="324"/>
      <c r="O721" s="324"/>
      <c r="P721" s="324"/>
      <c r="Q721" s="324"/>
      <c r="R721" s="324"/>
      <c r="S721" s="324"/>
      <c r="T721" s="324"/>
      <c r="U721" s="324"/>
      <c r="V721" s="324"/>
      <c r="W721" s="324"/>
      <c r="X721" s="324"/>
      <c r="Y721" s="324"/>
      <c r="Z721" s="324"/>
    </row>
    <row r="722" spans="1:26" ht="12.75" customHeight="1">
      <c r="A722" s="324"/>
      <c r="B722" s="322"/>
      <c r="C722" s="322"/>
      <c r="D722" s="322"/>
      <c r="E722" s="322"/>
      <c r="F722" s="323"/>
      <c r="G722" s="323"/>
      <c r="H722" s="323"/>
      <c r="I722" s="323"/>
      <c r="J722" s="323"/>
      <c r="K722" s="324"/>
      <c r="L722" s="324"/>
      <c r="M722" s="324"/>
      <c r="N722" s="324"/>
      <c r="O722" s="324"/>
      <c r="P722" s="324"/>
      <c r="Q722" s="324"/>
      <c r="R722" s="324"/>
      <c r="S722" s="324"/>
      <c r="T722" s="324"/>
      <c r="U722" s="324"/>
      <c r="V722" s="324"/>
      <c r="W722" s="324"/>
      <c r="X722" s="324"/>
      <c r="Y722" s="324"/>
      <c r="Z722" s="324"/>
    </row>
    <row r="723" spans="1:26" ht="12.75" customHeight="1">
      <c r="A723" s="324"/>
      <c r="B723" s="322"/>
      <c r="C723" s="322"/>
      <c r="D723" s="322"/>
      <c r="E723" s="322"/>
      <c r="F723" s="323"/>
      <c r="G723" s="323"/>
      <c r="H723" s="323"/>
      <c r="I723" s="323"/>
      <c r="J723" s="323"/>
      <c r="K723" s="324"/>
      <c r="L723" s="324"/>
      <c r="M723" s="324"/>
      <c r="N723" s="324"/>
      <c r="O723" s="324"/>
      <c r="P723" s="324"/>
      <c r="Q723" s="324"/>
      <c r="R723" s="324"/>
      <c r="S723" s="324"/>
      <c r="T723" s="324"/>
      <c r="U723" s="324"/>
      <c r="V723" s="324"/>
      <c r="W723" s="324"/>
      <c r="X723" s="324"/>
      <c r="Y723" s="324"/>
      <c r="Z723" s="324"/>
    </row>
    <row r="724" spans="1:26" ht="12.75" customHeight="1">
      <c r="A724" s="324"/>
      <c r="B724" s="322"/>
      <c r="C724" s="322"/>
      <c r="D724" s="322"/>
      <c r="E724" s="322"/>
      <c r="F724" s="323"/>
      <c r="G724" s="323"/>
      <c r="H724" s="323"/>
      <c r="I724" s="323"/>
      <c r="J724" s="323"/>
      <c r="K724" s="324"/>
      <c r="L724" s="324"/>
      <c r="M724" s="324"/>
      <c r="N724" s="324"/>
      <c r="O724" s="324"/>
      <c r="P724" s="324"/>
      <c r="Q724" s="324"/>
      <c r="R724" s="324"/>
      <c r="S724" s="324"/>
      <c r="T724" s="324"/>
      <c r="U724" s="324"/>
      <c r="V724" s="324"/>
      <c r="W724" s="324"/>
      <c r="X724" s="324"/>
      <c r="Y724" s="324"/>
      <c r="Z724" s="324"/>
    </row>
    <row r="725" spans="1:26" ht="12.75" customHeight="1">
      <c r="A725" s="324"/>
      <c r="B725" s="322"/>
      <c r="C725" s="322"/>
      <c r="D725" s="322"/>
      <c r="E725" s="322"/>
      <c r="F725" s="323"/>
      <c r="G725" s="323"/>
      <c r="H725" s="323"/>
      <c r="I725" s="323"/>
      <c r="J725" s="323"/>
      <c r="K725" s="324"/>
      <c r="L725" s="324"/>
      <c r="M725" s="324"/>
      <c r="N725" s="324"/>
      <c r="O725" s="324"/>
      <c r="P725" s="324"/>
      <c r="Q725" s="324"/>
      <c r="R725" s="324"/>
      <c r="S725" s="324"/>
      <c r="T725" s="324"/>
      <c r="U725" s="324"/>
      <c r="V725" s="324"/>
      <c r="W725" s="324"/>
      <c r="X725" s="324"/>
      <c r="Y725" s="324"/>
      <c r="Z725" s="324"/>
    </row>
    <row r="726" spans="1:26" ht="12.75" customHeight="1">
      <c r="A726" s="324"/>
      <c r="B726" s="322"/>
      <c r="C726" s="322"/>
      <c r="D726" s="322"/>
      <c r="E726" s="322"/>
      <c r="F726" s="323"/>
      <c r="G726" s="323"/>
      <c r="H726" s="323"/>
      <c r="I726" s="323"/>
      <c r="J726" s="323"/>
      <c r="K726" s="324"/>
      <c r="L726" s="324"/>
      <c r="M726" s="324"/>
      <c r="N726" s="324"/>
      <c r="O726" s="324"/>
      <c r="P726" s="324"/>
      <c r="Q726" s="324"/>
      <c r="R726" s="324"/>
      <c r="S726" s="324"/>
      <c r="T726" s="324"/>
      <c r="U726" s="324"/>
      <c r="V726" s="324"/>
      <c r="W726" s="324"/>
      <c r="X726" s="324"/>
      <c r="Y726" s="324"/>
      <c r="Z726" s="324"/>
    </row>
    <row r="727" spans="1:26" ht="12.75" customHeight="1">
      <c r="A727" s="324"/>
      <c r="B727" s="322"/>
      <c r="C727" s="322"/>
      <c r="D727" s="322"/>
      <c r="E727" s="322"/>
      <c r="F727" s="323"/>
      <c r="G727" s="323"/>
      <c r="H727" s="323"/>
      <c r="I727" s="323"/>
      <c r="J727" s="323"/>
      <c r="K727" s="324"/>
      <c r="L727" s="324"/>
      <c r="M727" s="324"/>
      <c r="N727" s="324"/>
      <c r="O727" s="324"/>
      <c r="P727" s="324"/>
      <c r="Q727" s="324"/>
      <c r="R727" s="324"/>
      <c r="S727" s="324"/>
      <c r="T727" s="324"/>
      <c r="U727" s="324"/>
      <c r="V727" s="324"/>
      <c r="W727" s="324"/>
      <c r="X727" s="324"/>
      <c r="Y727" s="324"/>
      <c r="Z727" s="324"/>
    </row>
    <row r="728" spans="1:26" ht="12.75" customHeight="1">
      <c r="A728" s="324"/>
      <c r="B728" s="322"/>
      <c r="C728" s="322"/>
      <c r="D728" s="322"/>
      <c r="E728" s="322"/>
      <c r="F728" s="323"/>
      <c r="G728" s="323"/>
      <c r="H728" s="323"/>
      <c r="I728" s="323"/>
      <c r="J728" s="323"/>
      <c r="K728" s="324"/>
      <c r="L728" s="324"/>
      <c r="M728" s="324"/>
      <c r="N728" s="324"/>
      <c r="O728" s="324"/>
      <c r="P728" s="324"/>
      <c r="Q728" s="324"/>
      <c r="R728" s="324"/>
      <c r="S728" s="324"/>
      <c r="T728" s="324"/>
      <c r="U728" s="324"/>
      <c r="V728" s="324"/>
      <c r="W728" s="324"/>
      <c r="X728" s="324"/>
      <c r="Y728" s="324"/>
      <c r="Z728" s="324"/>
    </row>
    <row r="729" spans="1:26" ht="12.75" customHeight="1">
      <c r="A729" s="324"/>
      <c r="B729" s="322"/>
      <c r="C729" s="322"/>
      <c r="D729" s="322"/>
      <c r="E729" s="322"/>
      <c r="F729" s="323"/>
      <c r="G729" s="323"/>
      <c r="H729" s="323"/>
      <c r="I729" s="323"/>
      <c r="J729" s="323"/>
      <c r="K729" s="324"/>
      <c r="L729" s="324"/>
      <c r="M729" s="324"/>
      <c r="N729" s="324"/>
      <c r="O729" s="324"/>
      <c r="P729" s="324"/>
      <c r="Q729" s="324"/>
      <c r="R729" s="324"/>
      <c r="S729" s="324"/>
      <c r="T729" s="324"/>
      <c r="U729" s="324"/>
      <c r="V729" s="324"/>
      <c r="W729" s="324"/>
      <c r="X729" s="324"/>
      <c r="Y729" s="324"/>
      <c r="Z729" s="324"/>
    </row>
    <row r="730" spans="1:26" ht="12.75" customHeight="1">
      <c r="A730" s="324"/>
      <c r="B730" s="322"/>
      <c r="C730" s="322"/>
      <c r="D730" s="322"/>
      <c r="E730" s="322"/>
      <c r="F730" s="323"/>
      <c r="G730" s="323"/>
      <c r="H730" s="323"/>
      <c r="I730" s="323"/>
      <c r="J730" s="323"/>
      <c r="K730" s="324"/>
      <c r="L730" s="324"/>
      <c r="M730" s="324"/>
      <c r="N730" s="324"/>
      <c r="O730" s="324"/>
      <c r="P730" s="324"/>
      <c r="Q730" s="324"/>
      <c r="R730" s="324"/>
      <c r="S730" s="324"/>
      <c r="T730" s="324"/>
      <c r="U730" s="324"/>
      <c r="V730" s="324"/>
      <c r="W730" s="324"/>
      <c r="X730" s="324"/>
      <c r="Y730" s="324"/>
      <c r="Z730" s="324"/>
    </row>
    <row r="731" spans="1:26" ht="12.75" customHeight="1">
      <c r="A731" s="324"/>
      <c r="B731" s="322"/>
      <c r="C731" s="322"/>
      <c r="D731" s="322"/>
      <c r="E731" s="322"/>
      <c r="F731" s="323"/>
      <c r="G731" s="323"/>
      <c r="H731" s="323"/>
      <c r="I731" s="323"/>
      <c r="J731" s="323"/>
      <c r="K731" s="324"/>
      <c r="L731" s="324"/>
      <c r="M731" s="324"/>
      <c r="N731" s="324"/>
      <c r="O731" s="324"/>
      <c r="P731" s="324"/>
      <c r="Q731" s="324"/>
      <c r="R731" s="324"/>
      <c r="S731" s="324"/>
      <c r="T731" s="324"/>
      <c r="U731" s="324"/>
      <c r="V731" s="324"/>
      <c r="W731" s="324"/>
      <c r="X731" s="324"/>
      <c r="Y731" s="324"/>
      <c r="Z731" s="324"/>
    </row>
    <row r="732" spans="1:26" ht="12.75" customHeight="1">
      <c r="A732" s="324"/>
      <c r="B732" s="322"/>
      <c r="C732" s="322"/>
      <c r="D732" s="322"/>
      <c r="E732" s="322"/>
      <c r="F732" s="323"/>
      <c r="G732" s="323"/>
      <c r="H732" s="323"/>
      <c r="I732" s="323"/>
      <c r="J732" s="323"/>
      <c r="K732" s="324"/>
      <c r="L732" s="324"/>
      <c r="M732" s="324"/>
      <c r="N732" s="324"/>
      <c r="O732" s="324"/>
      <c r="P732" s="324"/>
      <c r="Q732" s="324"/>
      <c r="R732" s="324"/>
      <c r="S732" s="324"/>
      <c r="T732" s="324"/>
      <c r="U732" s="324"/>
      <c r="V732" s="324"/>
      <c r="W732" s="324"/>
      <c r="X732" s="324"/>
      <c r="Y732" s="324"/>
      <c r="Z732" s="324"/>
    </row>
    <row r="733" spans="1:26" ht="12.75" customHeight="1">
      <c r="A733" s="324"/>
      <c r="B733" s="322"/>
      <c r="C733" s="322"/>
      <c r="D733" s="322"/>
      <c r="E733" s="322"/>
      <c r="F733" s="323"/>
      <c r="G733" s="323"/>
      <c r="H733" s="323"/>
      <c r="I733" s="323"/>
      <c r="J733" s="323"/>
      <c r="K733" s="324"/>
      <c r="L733" s="324"/>
      <c r="M733" s="324"/>
      <c r="N733" s="324"/>
      <c r="O733" s="324"/>
      <c r="P733" s="324"/>
      <c r="Q733" s="324"/>
      <c r="R733" s="324"/>
      <c r="S733" s="324"/>
      <c r="T733" s="324"/>
      <c r="U733" s="324"/>
      <c r="V733" s="324"/>
      <c r="W733" s="324"/>
      <c r="X733" s="324"/>
      <c r="Y733" s="324"/>
      <c r="Z733" s="324"/>
    </row>
    <row r="734" spans="1:26" ht="12.75" customHeight="1">
      <c r="A734" s="324"/>
      <c r="B734" s="322"/>
      <c r="C734" s="322"/>
      <c r="D734" s="322"/>
      <c r="E734" s="322"/>
      <c r="F734" s="323"/>
      <c r="G734" s="323"/>
      <c r="H734" s="323"/>
      <c r="I734" s="323"/>
      <c r="J734" s="323"/>
      <c r="K734" s="324"/>
      <c r="L734" s="324"/>
      <c r="M734" s="324"/>
      <c r="N734" s="324"/>
      <c r="O734" s="324"/>
      <c r="P734" s="324"/>
      <c r="Q734" s="324"/>
      <c r="R734" s="324"/>
      <c r="S734" s="324"/>
      <c r="T734" s="324"/>
      <c r="U734" s="324"/>
      <c r="V734" s="324"/>
      <c r="W734" s="324"/>
      <c r="X734" s="324"/>
      <c r="Y734" s="324"/>
      <c r="Z734" s="324"/>
    </row>
    <row r="735" spans="1:26" ht="12.75" customHeight="1">
      <c r="A735" s="324"/>
      <c r="B735" s="322"/>
      <c r="C735" s="322"/>
      <c r="D735" s="322"/>
      <c r="E735" s="322"/>
      <c r="F735" s="323"/>
      <c r="G735" s="323"/>
      <c r="H735" s="323"/>
      <c r="I735" s="323"/>
      <c r="J735" s="323"/>
      <c r="K735" s="324"/>
      <c r="L735" s="324"/>
      <c r="M735" s="324"/>
      <c r="N735" s="324"/>
      <c r="O735" s="324"/>
      <c r="P735" s="324"/>
      <c r="Q735" s="324"/>
      <c r="R735" s="324"/>
      <c r="S735" s="324"/>
      <c r="T735" s="324"/>
      <c r="U735" s="324"/>
      <c r="V735" s="324"/>
      <c r="W735" s="324"/>
      <c r="X735" s="324"/>
      <c r="Y735" s="324"/>
      <c r="Z735" s="324"/>
    </row>
    <row r="736" spans="1:26" ht="12.75" customHeight="1">
      <c r="A736" s="324"/>
      <c r="B736" s="322"/>
      <c r="C736" s="322"/>
      <c r="D736" s="322"/>
      <c r="E736" s="322"/>
      <c r="F736" s="323"/>
      <c r="G736" s="323"/>
      <c r="H736" s="323"/>
      <c r="I736" s="323"/>
      <c r="J736" s="323"/>
      <c r="K736" s="324"/>
      <c r="L736" s="324"/>
      <c r="M736" s="324"/>
      <c r="N736" s="324"/>
      <c r="O736" s="324"/>
      <c r="P736" s="324"/>
      <c r="Q736" s="324"/>
      <c r="R736" s="324"/>
      <c r="S736" s="324"/>
      <c r="T736" s="324"/>
      <c r="U736" s="324"/>
      <c r="V736" s="324"/>
      <c r="W736" s="324"/>
      <c r="X736" s="324"/>
      <c r="Y736" s="324"/>
      <c r="Z736" s="324"/>
    </row>
    <row r="737" spans="1:26" ht="12.75" customHeight="1">
      <c r="A737" s="324"/>
      <c r="B737" s="322"/>
      <c r="C737" s="322"/>
      <c r="D737" s="322"/>
      <c r="E737" s="322"/>
      <c r="F737" s="323"/>
      <c r="G737" s="323"/>
      <c r="H737" s="323"/>
      <c r="I737" s="323"/>
      <c r="J737" s="323"/>
      <c r="K737" s="324"/>
      <c r="L737" s="324"/>
      <c r="M737" s="324"/>
      <c r="N737" s="324"/>
      <c r="O737" s="324"/>
      <c r="P737" s="324"/>
      <c r="Q737" s="324"/>
      <c r="R737" s="324"/>
      <c r="S737" s="324"/>
      <c r="T737" s="324"/>
      <c r="U737" s="324"/>
      <c r="V737" s="324"/>
      <c r="W737" s="324"/>
      <c r="X737" s="324"/>
      <c r="Y737" s="324"/>
      <c r="Z737" s="324"/>
    </row>
    <row r="738" spans="1:26" ht="12.75" customHeight="1">
      <c r="A738" s="324"/>
      <c r="B738" s="322"/>
      <c r="C738" s="322"/>
      <c r="D738" s="322"/>
      <c r="E738" s="322"/>
      <c r="F738" s="323"/>
      <c r="G738" s="323"/>
      <c r="H738" s="323"/>
      <c r="I738" s="323"/>
      <c r="J738" s="323"/>
      <c r="K738" s="324"/>
      <c r="L738" s="324"/>
      <c r="M738" s="324"/>
      <c r="N738" s="324"/>
      <c r="O738" s="324"/>
      <c r="P738" s="324"/>
      <c r="Q738" s="324"/>
      <c r="R738" s="324"/>
      <c r="S738" s="324"/>
      <c r="T738" s="324"/>
      <c r="U738" s="324"/>
      <c r="V738" s="324"/>
      <c r="W738" s="324"/>
      <c r="X738" s="324"/>
      <c r="Y738" s="324"/>
      <c r="Z738" s="324"/>
    </row>
    <row r="739" spans="1:26" ht="12.75" customHeight="1">
      <c r="A739" s="324"/>
      <c r="B739" s="322"/>
      <c r="C739" s="322"/>
      <c r="D739" s="322"/>
      <c r="E739" s="322"/>
      <c r="F739" s="323"/>
      <c r="G739" s="323"/>
      <c r="H739" s="323"/>
      <c r="I739" s="323"/>
      <c r="J739" s="323"/>
      <c r="K739" s="324"/>
      <c r="L739" s="324"/>
      <c r="M739" s="324"/>
      <c r="N739" s="324"/>
      <c r="O739" s="324"/>
      <c r="P739" s="324"/>
      <c r="Q739" s="324"/>
      <c r="R739" s="324"/>
      <c r="S739" s="324"/>
      <c r="T739" s="324"/>
      <c r="U739" s="324"/>
      <c r="V739" s="324"/>
      <c r="W739" s="324"/>
      <c r="X739" s="324"/>
      <c r="Y739" s="324"/>
      <c r="Z739" s="324"/>
    </row>
    <row r="740" spans="1:26" ht="12.75" customHeight="1">
      <c r="A740" s="324"/>
      <c r="B740" s="322"/>
      <c r="C740" s="322"/>
      <c r="D740" s="322"/>
      <c r="E740" s="322"/>
      <c r="F740" s="323"/>
      <c r="G740" s="323"/>
      <c r="H740" s="323"/>
      <c r="I740" s="323"/>
      <c r="J740" s="323"/>
      <c r="K740" s="324"/>
      <c r="L740" s="324"/>
      <c r="M740" s="324"/>
      <c r="N740" s="324"/>
      <c r="O740" s="324"/>
      <c r="P740" s="324"/>
      <c r="Q740" s="324"/>
      <c r="R740" s="324"/>
      <c r="S740" s="324"/>
      <c r="T740" s="324"/>
      <c r="U740" s="324"/>
      <c r="V740" s="324"/>
      <c r="W740" s="324"/>
      <c r="X740" s="324"/>
      <c r="Y740" s="324"/>
      <c r="Z740" s="324"/>
    </row>
    <row r="741" spans="1:26" ht="12.75" customHeight="1">
      <c r="A741" s="324"/>
      <c r="B741" s="322"/>
      <c r="C741" s="322"/>
      <c r="D741" s="322"/>
      <c r="E741" s="322"/>
      <c r="F741" s="323"/>
      <c r="G741" s="323"/>
      <c r="H741" s="323"/>
      <c r="I741" s="323"/>
      <c r="J741" s="323"/>
      <c r="K741" s="324"/>
      <c r="L741" s="324"/>
      <c r="M741" s="324"/>
      <c r="N741" s="324"/>
      <c r="O741" s="324"/>
      <c r="P741" s="324"/>
      <c r="Q741" s="324"/>
      <c r="R741" s="324"/>
      <c r="S741" s="324"/>
      <c r="T741" s="324"/>
      <c r="U741" s="324"/>
      <c r="V741" s="324"/>
      <c r="W741" s="324"/>
      <c r="X741" s="324"/>
      <c r="Y741" s="324"/>
      <c r="Z741" s="324"/>
    </row>
    <row r="742" spans="1:26" ht="12.75" customHeight="1">
      <c r="A742" s="324"/>
      <c r="B742" s="322"/>
      <c r="C742" s="322"/>
      <c r="D742" s="322"/>
      <c r="E742" s="322"/>
      <c r="F742" s="323"/>
      <c r="G742" s="323"/>
      <c r="H742" s="323"/>
      <c r="I742" s="323"/>
      <c r="J742" s="323"/>
      <c r="K742" s="324"/>
      <c r="L742" s="324"/>
      <c r="M742" s="324"/>
      <c r="N742" s="324"/>
      <c r="O742" s="324"/>
      <c r="P742" s="324"/>
      <c r="Q742" s="324"/>
      <c r="R742" s="324"/>
      <c r="S742" s="324"/>
      <c r="T742" s="324"/>
      <c r="U742" s="324"/>
      <c r="V742" s="324"/>
      <c r="W742" s="324"/>
      <c r="X742" s="324"/>
      <c r="Y742" s="324"/>
      <c r="Z742" s="324"/>
    </row>
    <row r="743" spans="1:26" ht="12.75" customHeight="1">
      <c r="A743" s="324"/>
      <c r="B743" s="322"/>
      <c r="C743" s="322"/>
      <c r="D743" s="322"/>
      <c r="E743" s="322"/>
      <c r="F743" s="323"/>
      <c r="G743" s="323"/>
      <c r="H743" s="323"/>
      <c r="I743" s="323"/>
      <c r="J743" s="323"/>
      <c r="K743" s="324"/>
      <c r="L743" s="324"/>
      <c r="M743" s="324"/>
      <c r="N743" s="324"/>
      <c r="O743" s="324"/>
      <c r="P743" s="324"/>
      <c r="Q743" s="324"/>
      <c r="R743" s="324"/>
      <c r="S743" s="324"/>
      <c r="T743" s="324"/>
      <c r="U743" s="324"/>
      <c r="V743" s="324"/>
      <c r="W743" s="324"/>
      <c r="X743" s="324"/>
      <c r="Y743" s="324"/>
      <c r="Z743" s="324"/>
    </row>
    <row r="744" spans="1:26" ht="12.75" customHeight="1">
      <c r="A744" s="324"/>
      <c r="B744" s="322"/>
      <c r="C744" s="322"/>
      <c r="D744" s="322"/>
      <c r="E744" s="322"/>
      <c r="F744" s="323"/>
      <c r="G744" s="323"/>
      <c r="H744" s="323"/>
      <c r="I744" s="323"/>
      <c r="J744" s="323"/>
      <c r="K744" s="324"/>
      <c r="L744" s="324"/>
      <c r="M744" s="324"/>
      <c r="N744" s="324"/>
      <c r="O744" s="324"/>
      <c r="P744" s="324"/>
      <c r="Q744" s="324"/>
      <c r="R744" s="324"/>
      <c r="S744" s="324"/>
      <c r="T744" s="324"/>
      <c r="U744" s="324"/>
      <c r="V744" s="324"/>
      <c r="W744" s="324"/>
      <c r="X744" s="324"/>
      <c r="Y744" s="324"/>
      <c r="Z744" s="324"/>
    </row>
    <row r="745" spans="1:26" ht="12.75" customHeight="1">
      <c r="A745" s="324"/>
      <c r="B745" s="322"/>
      <c r="C745" s="322"/>
      <c r="D745" s="322"/>
      <c r="E745" s="322"/>
      <c r="F745" s="323"/>
      <c r="G745" s="323"/>
      <c r="H745" s="323"/>
      <c r="I745" s="323"/>
      <c r="J745" s="323"/>
      <c r="K745" s="324"/>
      <c r="L745" s="324"/>
      <c r="M745" s="324"/>
      <c r="N745" s="324"/>
      <c r="O745" s="324"/>
      <c r="P745" s="324"/>
      <c r="Q745" s="324"/>
      <c r="R745" s="324"/>
      <c r="S745" s="324"/>
      <c r="T745" s="324"/>
      <c r="U745" s="324"/>
      <c r="V745" s="324"/>
      <c r="W745" s="324"/>
      <c r="X745" s="324"/>
      <c r="Y745" s="324"/>
      <c r="Z745" s="324"/>
    </row>
    <row r="746" spans="1:26" ht="12.75" customHeight="1">
      <c r="A746" s="324"/>
      <c r="B746" s="322"/>
      <c r="C746" s="322"/>
      <c r="D746" s="322"/>
      <c r="E746" s="322"/>
      <c r="F746" s="323"/>
      <c r="G746" s="323"/>
      <c r="H746" s="323"/>
      <c r="I746" s="323"/>
      <c r="J746" s="323"/>
      <c r="K746" s="324"/>
      <c r="L746" s="324"/>
      <c r="M746" s="324"/>
      <c r="N746" s="324"/>
      <c r="O746" s="324"/>
      <c r="P746" s="324"/>
      <c r="Q746" s="324"/>
      <c r="R746" s="324"/>
      <c r="S746" s="324"/>
      <c r="T746" s="324"/>
      <c r="U746" s="324"/>
      <c r="V746" s="324"/>
      <c r="W746" s="324"/>
      <c r="X746" s="324"/>
      <c r="Y746" s="324"/>
      <c r="Z746" s="324"/>
    </row>
    <row r="747" spans="1:26" ht="12.75" customHeight="1">
      <c r="A747" s="324"/>
      <c r="B747" s="322"/>
      <c r="C747" s="322"/>
      <c r="D747" s="322"/>
      <c r="E747" s="322"/>
      <c r="F747" s="323"/>
      <c r="G747" s="323"/>
      <c r="H747" s="323"/>
      <c r="I747" s="323"/>
      <c r="J747" s="323"/>
      <c r="K747" s="324"/>
      <c r="L747" s="324"/>
      <c r="M747" s="324"/>
      <c r="N747" s="324"/>
      <c r="O747" s="324"/>
      <c r="P747" s="324"/>
      <c r="Q747" s="324"/>
      <c r="R747" s="324"/>
      <c r="S747" s="324"/>
      <c r="T747" s="324"/>
      <c r="U747" s="324"/>
      <c r="V747" s="324"/>
      <c r="W747" s="324"/>
      <c r="X747" s="324"/>
      <c r="Y747" s="324"/>
      <c r="Z747" s="324"/>
    </row>
    <row r="748" spans="1:26" ht="12.75" customHeight="1">
      <c r="A748" s="324"/>
      <c r="B748" s="322"/>
      <c r="C748" s="322"/>
      <c r="D748" s="322"/>
      <c r="E748" s="322"/>
      <c r="F748" s="323"/>
      <c r="G748" s="323"/>
      <c r="H748" s="323"/>
      <c r="I748" s="323"/>
      <c r="J748" s="323"/>
      <c r="K748" s="324"/>
      <c r="L748" s="324"/>
      <c r="M748" s="324"/>
      <c r="N748" s="324"/>
      <c r="O748" s="324"/>
      <c r="P748" s="324"/>
      <c r="Q748" s="324"/>
      <c r="R748" s="324"/>
      <c r="S748" s="324"/>
      <c r="T748" s="324"/>
      <c r="U748" s="324"/>
      <c r="V748" s="324"/>
      <c r="W748" s="324"/>
      <c r="X748" s="324"/>
      <c r="Y748" s="324"/>
      <c r="Z748" s="324"/>
    </row>
    <row r="749" spans="1:26" ht="12.75" customHeight="1">
      <c r="A749" s="324"/>
      <c r="B749" s="322"/>
      <c r="C749" s="322"/>
      <c r="D749" s="322"/>
      <c r="E749" s="322"/>
      <c r="F749" s="323"/>
      <c r="G749" s="323"/>
      <c r="H749" s="323"/>
      <c r="I749" s="323"/>
      <c r="J749" s="323"/>
      <c r="K749" s="324"/>
      <c r="L749" s="324"/>
      <c r="M749" s="324"/>
      <c r="N749" s="324"/>
      <c r="O749" s="324"/>
      <c r="P749" s="324"/>
      <c r="Q749" s="324"/>
      <c r="R749" s="324"/>
      <c r="S749" s="324"/>
      <c r="T749" s="324"/>
      <c r="U749" s="324"/>
      <c r="V749" s="324"/>
      <c r="W749" s="324"/>
      <c r="X749" s="324"/>
      <c r="Y749" s="324"/>
      <c r="Z749" s="324"/>
    </row>
    <row r="750" spans="1:26" ht="12.75" customHeight="1">
      <c r="A750" s="324"/>
      <c r="B750" s="322"/>
      <c r="C750" s="322"/>
      <c r="D750" s="322"/>
      <c r="E750" s="322"/>
      <c r="F750" s="323"/>
      <c r="G750" s="323"/>
      <c r="H750" s="323"/>
      <c r="I750" s="323"/>
      <c r="J750" s="323"/>
      <c r="K750" s="324"/>
      <c r="L750" s="324"/>
      <c r="M750" s="324"/>
      <c r="N750" s="324"/>
      <c r="O750" s="324"/>
      <c r="P750" s="324"/>
      <c r="Q750" s="324"/>
      <c r="R750" s="324"/>
      <c r="S750" s="324"/>
      <c r="T750" s="324"/>
      <c r="U750" s="324"/>
      <c r="V750" s="324"/>
      <c r="W750" s="324"/>
      <c r="X750" s="324"/>
      <c r="Y750" s="324"/>
      <c r="Z750" s="324"/>
    </row>
    <row r="751" spans="1:26" ht="12.75" customHeight="1">
      <c r="A751" s="324"/>
      <c r="B751" s="322"/>
      <c r="C751" s="322"/>
      <c r="D751" s="322"/>
      <c r="E751" s="322"/>
      <c r="F751" s="323"/>
      <c r="G751" s="323"/>
      <c r="H751" s="323"/>
      <c r="I751" s="323"/>
      <c r="J751" s="323"/>
      <c r="K751" s="324"/>
      <c r="L751" s="324"/>
      <c r="M751" s="324"/>
      <c r="N751" s="324"/>
      <c r="O751" s="324"/>
      <c r="P751" s="324"/>
      <c r="Q751" s="324"/>
      <c r="R751" s="324"/>
      <c r="S751" s="324"/>
      <c r="T751" s="324"/>
      <c r="U751" s="324"/>
      <c r="V751" s="324"/>
      <c r="W751" s="324"/>
      <c r="X751" s="324"/>
      <c r="Y751" s="324"/>
      <c r="Z751" s="324"/>
    </row>
    <row r="752" spans="1:26" ht="12.75" customHeight="1">
      <c r="A752" s="324"/>
      <c r="B752" s="322"/>
      <c r="C752" s="322"/>
      <c r="D752" s="322"/>
      <c r="E752" s="322"/>
      <c r="F752" s="323"/>
      <c r="G752" s="323"/>
      <c r="H752" s="323"/>
      <c r="I752" s="323"/>
      <c r="J752" s="323"/>
      <c r="K752" s="324"/>
      <c r="L752" s="324"/>
      <c r="M752" s="324"/>
      <c r="N752" s="324"/>
      <c r="O752" s="324"/>
      <c r="P752" s="324"/>
      <c r="Q752" s="324"/>
      <c r="R752" s="324"/>
      <c r="S752" s="324"/>
      <c r="T752" s="324"/>
      <c r="U752" s="324"/>
      <c r="V752" s="324"/>
      <c r="W752" s="324"/>
      <c r="X752" s="324"/>
      <c r="Y752" s="324"/>
      <c r="Z752" s="324"/>
    </row>
    <row r="753" spans="1:26" ht="12.75" customHeight="1">
      <c r="A753" s="324"/>
      <c r="B753" s="322"/>
      <c r="C753" s="322"/>
      <c r="D753" s="322"/>
      <c r="E753" s="322"/>
      <c r="F753" s="323"/>
      <c r="G753" s="323"/>
      <c r="H753" s="323"/>
      <c r="I753" s="323"/>
      <c r="J753" s="323"/>
      <c r="K753" s="324"/>
      <c r="L753" s="324"/>
      <c r="M753" s="324"/>
      <c r="N753" s="324"/>
      <c r="O753" s="324"/>
      <c r="P753" s="324"/>
      <c r="Q753" s="324"/>
      <c r="R753" s="324"/>
      <c r="S753" s="324"/>
      <c r="T753" s="324"/>
      <c r="U753" s="324"/>
      <c r="V753" s="324"/>
      <c r="W753" s="324"/>
      <c r="X753" s="324"/>
      <c r="Y753" s="324"/>
      <c r="Z753" s="324"/>
    </row>
    <row r="754" spans="1:26" ht="12.75" customHeight="1">
      <c r="A754" s="324"/>
      <c r="B754" s="322"/>
      <c r="C754" s="322"/>
      <c r="D754" s="322"/>
      <c r="E754" s="322"/>
      <c r="F754" s="323"/>
      <c r="G754" s="323"/>
      <c r="H754" s="323"/>
      <c r="I754" s="323"/>
      <c r="J754" s="323"/>
      <c r="K754" s="324"/>
      <c r="L754" s="324"/>
      <c r="M754" s="324"/>
      <c r="N754" s="324"/>
      <c r="O754" s="324"/>
      <c r="P754" s="324"/>
      <c r="Q754" s="324"/>
      <c r="R754" s="324"/>
      <c r="S754" s="324"/>
      <c r="T754" s="324"/>
      <c r="U754" s="324"/>
      <c r="V754" s="324"/>
      <c r="W754" s="324"/>
      <c r="X754" s="324"/>
      <c r="Y754" s="324"/>
      <c r="Z754" s="324"/>
    </row>
    <row r="755" spans="1:26" ht="12.75" customHeight="1">
      <c r="A755" s="324"/>
      <c r="B755" s="322"/>
      <c r="C755" s="322"/>
      <c r="D755" s="322"/>
      <c r="E755" s="322"/>
      <c r="F755" s="323"/>
      <c r="G755" s="323"/>
      <c r="H755" s="323"/>
      <c r="I755" s="323"/>
      <c r="J755" s="323"/>
      <c r="K755" s="324"/>
      <c r="L755" s="324"/>
      <c r="M755" s="324"/>
      <c r="N755" s="324"/>
      <c r="O755" s="324"/>
      <c r="P755" s="324"/>
      <c r="Q755" s="324"/>
      <c r="R755" s="324"/>
      <c r="S755" s="324"/>
      <c r="T755" s="324"/>
      <c r="U755" s="324"/>
      <c r="V755" s="324"/>
      <c r="W755" s="324"/>
      <c r="X755" s="324"/>
      <c r="Y755" s="324"/>
      <c r="Z755" s="324"/>
    </row>
    <row r="756" spans="1:26" ht="12.75" customHeight="1">
      <c r="A756" s="324"/>
      <c r="B756" s="322"/>
      <c r="C756" s="322"/>
      <c r="D756" s="322"/>
      <c r="E756" s="322"/>
      <c r="F756" s="323"/>
      <c r="G756" s="323"/>
      <c r="H756" s="323"/>
      <c r="I756" s="323"/>
      <c r="J756" s="323"/>
      <c r="K756" s="324"/>
      <c r="L756" s="324"/>
      <c r="M756" s="324"/>
      <c r="N756" s="324"/>
      <c r="O756" s="324"/>
      <c r="P756" s="324"/>
      <c r="Q756" s="324"/>
      <c r="R756" s="324"/>
      <c r="S756" s="324"/>
      <c r="T756" s="324"/>
      <c r="U756" s="324"/>
      <c r="V756" s="324"/>
      <c r="W756" s="324"/>
      <c r="X756" s="324"/>
      <c r="Y756" s="324"/>
      <c r="Z756" s="324"/>
    </row>
    <row r="757" spans="1:26" ht="12.75" customHeight="1">
      <c r="A757" s="324"/>
      <c r="B757" s="322"/>
      <c r="C757" s="322"/>
      <c r="D757" s="322"/>
      <c r="E757" s="322"/>
      <c r="F757" s="323"/>
      <c r="G757" s="323"/>
      <c r="H757" s="323"/>
      <c r="I757" s="323"/>
      <c r="J757" s="323"/>
      <c r="K757" s="324"/>
      <c r="L757" s="324"/>
      <c r="M757" s="324"/>
      <c r="N757" s="324"/>
      <c r="O757" s="324"/>
      <c r="P757" s="324"/>
      <c r="Q757" s="324"/>
      <c r="R757" s="324"/>
      <c r="S757" s="324"/>
      <c r="T757" s="324"/>
      <c r="U757" s="324"/>
      <c r="V757" s="324"/>
      <c r="W757" s="324"/>
      <c r="X757" s="324"/>
      <c r="Y757" s="324"/>
      <c r="Z757" s="324"/>
    </row>
    <row r="758" spans="1:26" ht="12.75" customHeight="1">
      <c r="A758" s="324"/>
      <c r="B758" s="322"/>
      <c r="C758" s="322"/>
      <c r="D758" s="322"/>
      <c r="E758" s="322"/>
      <c r="F758" s="323"/>
      <c r="G758" s="323"/>
      <c r="H758" s="323"/>
      <c r="I758" s="323"/>
      <c r="J758" s="323"/>
      <c r="K758" s="324"/>
      <c r="L758" s="324"/>
      <c r="M758" s="324"/>
      <c r="N758" s="324"/>
      <c r="O758" s="324"/>
      <c r="P758" s="324"/>
      <c r="Q758" s="324"/>
      <c r="R758" s="324"/>
      <c r="S758" s="324"/>
      <c r="T758" s="324"/>
      <c r="U758" s="324"/>
      <c r="V758" s="324"/>
      <c r="W758" s="324"/>
      <c r="X758" s="324"/>
      <c r="Y758" s="324"/>
      <c r="Z758" s="324"/>
    </row>
    <row r="759" spans="1:26" ht="12.75" customHeight="1">
      <c r="A759" s="324"/>
      <c r="B759" s="322"/>
      <c r="C759" s="322"/>
      <c r="D759" s="322"/>
      <c r="E759" s="322"/>
      <c r="F759" s="323"/>
      <c r="G759" s="323"/>
      <c r="H759" s="323"/>
      <c r="I759" s="323"/>
      <c r="J759" s="323"/>
      <c r="K759" s="324"/>
      <c r="L759" s="324"/>
      <c r="M759" s="324"/>
      <c r="N759" s="324"/>
      <c r="O759" s="324"/>
      <c r="P759" s="324"/>
      <c r="Q759" s="324"/>
      <c r="R759" s="324"/>
      <c r="S759" s="324"/>
      <c r="T759" s="324"/>
      <c r="U759" s="324"/>
      <c r="V759" s="324"/>
      <c r="W759" s="324"/>
      <c r="X759" s="324"/>
      <c r="Y759" s="324"/>
      <c r="Z759" s="324"/>
    </row>
    <row r="760" spans="1:26" ht="12.75" customHeight="1">
      <c r="A760" s="324"/>
      <c r="B760" s="322"/>
      <c r="C760" s="322"/>
      <c r="D760" s="322"/>
      <c r="E760" s="322"/>
      <c r="F760" s="323"/>
      <c r="G760" s="323"/>
      <c r="H760" s="323"/>
      <c r="I760" s="323"/>
      <c r="J760" s="323"/>
      <c r="K760" s="324"/>
      <c r="L760" s="324"/>
      <c r="M760" s="324"/>
      <c r="N760" s="324"/>
      <c r="O760" s="324"/>
      <c r="P760" s="324"/>
      <c r="Q760" s="324"/>
      <c r="R760" s="324"/>
      <c r="S760" s="324"/>
      <c r="T760" s="324"/>
      <c r="U760" s="324"/>
      <c r="V760" s="324"/>
      <c r="W760" s="324"/>
      <c r="X760" s="324"/>
      <c r="Y760" s="324"/>
      <c r="Z760" s="324"/>
    </row>
    <row r="761" spans="1:26" ht="12.75" customHeight="1">
      <c r="A761" s="324"/>
      <c r="B761" s="322"/>
      <c r="C761" s="322"/>
      <c r="D761" s="322"/>
      <c r="E761" s="322"/>
      <c r="F761" s="323"/>
      <c r="G761" s="323"/>
      <c r="H761" s="323"/>
      <c r="I761" s="323"/>
      <c r="J761" s="323"/>
      <c r="K761" s="324"/>
      <c r="L761" s="324"/>
      <c r="M761" s="324"/>
      <c r="N761" s="324"/>
      <c r="O761" s="324"/>
      <c r="P761" s="324"/>
      <c r="Q761" s="324"/>
      <c r="R761" s="324"/>
      <c r="S761" s="324"/>
      <c r="T761" s="324"/>
      <c r="U761" s="324"/>
      <c r="V761" s="324"/>
      <c r="W761" s="324"/>
      <c r="X761" s="324"/>
      <c r="Y761" s="324"/>
      <c r="Z761" s="324"/>
    </row>
    <row r="762" spans="1:26" ht="12.75" customHeight="1">
      <c r="A762" s="324"/>
      <c r="B762" s="322"/>
      <c r="C762" s="322"/>
      <c r="D762" s="322"/>
      <c r="E762" s="322"/>
      <c r="F762" s="323"/>
      <c r="G762" s="323"/>
      <c r="H762" s="323"/>
      <c r="I762" s="323"/>
      <c r="J762" s="323"/>
      <c r="K762" s="324"/>
      <c r="L762" s="324"/>
      <c r="M762" s="324"/>
      <c r="N762" s="324"/>
      <c r="O762" s="324"/>
      <c r="P762" s="324"/>
      <c r="Q762" s="324"/>
      <c r="R762" s="324"/>
      <c r="S762" s="324"/>
      <c r="T762" s="324"/>
      <c r="U762" s="324"/>
      <c r="V762" s="324"/>
      <c r="W762" s="324"/>
      <c r="X762" s="324"/>
      <c r="Y762" s="324"/>
      <c r="Z762" s="324"/>
    </row>
    <row r="763" spans="1:26" ht="12.75" customHeight="1">
      <c r="A763" s="324"/>
      <c r="B763" s="322"/>
      <c r="C763" s="322"/>
      <c r="D763" s="322"/>
      <c r="E763" s="322"/>
      <c r="F763" s="323"/>
      <c r="G763" s="323"/>
      <c r="H763" s="323"/>
      <c r="I763" s="323"/>
      <c r="J763" s="323"/>
      <c r="K763" s="324"/>
      <c r="L763" s="324"/>
      <c r="M763" s="324"/>
      <c r="N763" s="324"/>
      <c r="O763" s="324"/>
      <c r="P763" s="324"/>
      <c r="Q763" s="324"/>
      <c r="R763" s="324"/>
      <c r="S763" s="324"/>
      <c r="T763" s="324"/>
      <c r="U763" s="324"/>
      <c r="V763" s="324"/>
      <c r="W763" s="324"/>
      <c r="X763" s="324"/>
      <c r="Y763" s="324"/>
      <c r="Z763" s="324"/>
    </row>
    <row r="764" spans="1:26" ht="12.75" customHeight="1">
      <c r="A764" s="324"/>
      <c r="B764" s="322"/>
      <c r="C764" s="322"/>
      <c r="D764" s="322"/>
      <c r="E764" s="322"/>
      <c r="F764" s="323"/>
      <c r="G764" s="323"/>
      <c r="H764" s="323"/>
      <c r="I764" s="323"/>
      <c r="J764" s="323"/>
      <c r="K764" s="324"/>
      <c r="L764" s="324"/>
      <c r="M764" s="324"/>
      <c r="N764" s="324"/>
      <c r="O764" s="324"/>
      <c r="P764" s="324"/>
      <c r="Q764" s="324"/>
      <c r="R764" s="324"/>
      <c r="S764" s="324"/>
      <c r="T764" s="324"/>
      <c r="U764" s="324"/>
      <c r="V764" s="324"/>
      <c r="W764" s="324"/>
      <c r="X764" s="324"/>
      <c r="Y764" s="324"/>
      <c r="Z764" s="324"/>
    </row>
    <row r="765" spans="1:26" ht="12.75" customHeight="1">
      <c r="A765" s="324"/>
      <c r="B765" s="322"/>
      <c r="C765" s="322"/>
      <c r="D765" s="322"/>
      <c r="E765" s="322"/>
      <c r="F765" s="323"/>
      <c r="G765" s="323"/>
      <c r="H765" s="323"/>
      <c r="I765" s="323"/>
      <c r="J765" s="323"/>
      <c r="K765" s="324"/>
      <c r="L765" s="324"/>
      <c r="M765" s="324"/>
      <c r="N765" s="324"/>
      <c r="O765" s="324"/>
      <c r="P765" s="324"/>
      <c r="Q765" s="324"/>
      <c r="R765" s="324"/>
      <c r="S765" s="324"/>
      <c r="T765" s="324"/>
      <c r="U765" s="324"/>
      <c r="V765" s="324"/>
      <c r="W765" s="324"/>
      <c r="X765" s="324"/>
      <c r="Y765" s="324"/>
      <c r="Z765" s="324"/>
    </row>
    <row r="766" spans="1:26" ht="12.75" customHeight="1">
      <c r="A766" s="324"/>
      <c r="B766" s="322"/>
      <c r="C766" s="322"/>
      <c r="D766" s="322"/>
      <c r="E766" s="322"/>
      <c r="F766" s="323"/>
      <c r="G766" s="323"/>
      <c r="H766" s="323"/>
      <c r="I766" s="323"/>
      <c r="J766" s="323"/>
      <c r="K766" s="324"/>
      <c r="L766" s="324"/>
      <c r="M766" s="324"/>
      <c r="N766" s="324"/>
      <c r="O766" s="324"/>
      <c r="P766" s="324"/>
      <c r="Q766" s="324"/>
      <c r="R766" s="324"/>
      <c r="S766" s="324"/>
      <c r="T766" s="324"/>
      <c r="U766" s="324"/>
      <c r="V766" s="324"/>
      <c r="W766" s="324"/>
      <c r="X766" s="324"/>
      <c r="Y766" s="324"/>
      <c r="Z766" s="324"/>
    </row>
    <row r="767" spans="1:26" ht="12.75" customHeight="1">
      <c r="A767" s="324"/>
      <c r="B767" s="322"/>
      <c r="C767" s="322"/>
      <c r="D767" s="322"/>
      <c r="E767" s="322"/>
      <c r="F767" s="323"/>
      <c r="G767" s="323"/>
      <c r="H767" s="323"/>
      <c r="I767" s="323"/>
      <c r="J767" s="323"/>
      <c r="K767" s="324"/>
      <c r="L767" s="324"/>
      <c r="M767" s="324"/>
      <c r="N767" s="324"/>
      <c r="O767" s="324"/>
      <c r="P767" s="324"/>
      <c r="Q767" s="324"/>
      <c r="R767" s="324"/>
      <c r="S767" s="324"/>
      <c r="T767" s="324"/>
      <c r="U767" s="324"/>
      <c r="V767" s="324"/>
      <c r="W767" s="324"/>
      <c r="X767" s="324"/>
      <c r="Y767" s="324"/>
      <c r="Z767" s="324"/>
    </row>
    <row r="768" spans="1:26" ht="12.75" customHeight="1">
      <c r="A768" s="324"/>
      <c r="B768" s="322"/>
      <c r="C768" s="322"/>
      <c r="D768" s="322"/>
      <c r="E768" s="322"/>
      <c r="F768" s="323"/>
      <c r="G768" s="323"/>
      <c r="H768" s="323"/>
      <c r="I768" s="323"/>
      <c r="J768" s="323"/>
      <c r="K768" s="324"/>
      <c r="L768" s="324"/>
      <c r="M768" s="324"/>
      <c r="N768" s="324"/>
      <c r="O768" s="324"/>
      <c r="P768" s="324"/>
      <c r="Q768" s="324"/>
      <c r="R768" s="324"/>
      <c r="S768" s="324"/>
      <c r="T768" s="324"/>
      <c r="U768" s="324"/>
      <c r="V768" s="324"/>
      <c r="W768" s="324"/>
      <c r="X768" s="324"/>
      <c r="Y768" s="324"/>
      <c r="Z768" s="324"/>
    </row>
    <row r="769" spans="1:26" ht="12.75" customHeight="1">
      <c r="A769" s="324"/>
      <c r="B769" s="322"/>
      <c r="C769" s="322"/>
      <c r="D769" s="322"/>
      <c r="E769" s="322"/>
      <c r="F769" s="323"/>
      <c r="G769" s="323"/>
      <c r="H769" s="323"/>
      <c r="I769" s="323"/>
      <c r="J769" s="323"/>
      <c r="K769" s="324"/>
      <c r="L769" s="324"/>
      <c r="M769" s="324"/>
      <c r="N769" s="324"/>
      <c r="O769" s="324"/>
      <c r="P769" s="324"/>
      <c r="Q769" s="324"/>
      <c r="R769" s="324"/>
      <c r="S769" s="324"/>
      <c r="T769" s="324"/>
      <c r="U769" s="324"/>
      <c r="V769" s="324"/>
      <c r="W769" s="324"/>
      <c r="X769" s="324"/>
      <c r="Y769" s="324"/>
      <c r="Z769" s="324"/>
    </row>
    <row r="770" spans="1:26" ht="12.75" customHeight="1">
      <c r="A770" s="324"/>
      <c r="B770" s="322"/>
      <c r="C770" s="322"/>
      <c r="D770" s="322"/>
      <c r="E770" s="322"/>
      <c r="F770" s="323"/>
      <c r="G770" s="323"/>
      <c r="H770" s="323"/>
      <c r="I770" s="323"/>
      <c r="J770" s="323"/>
      <c r="K770" s="324"/>
      <c r="L770" s="324"/>
      <c r="M770" s="324"/>
      <c r="N770" s="324"/>
      <c r="O770" s="324"/>
      <c r="P770" s="324"/>
      <c r="Q770" s="324"/>
      <c r="R770" s="324"/>
      <c r="S770" s="324"/>
      <c r="T770" s="324"/>
      <c r="U770" s="324"/>
      <c r="V770" s="324"/>
      <c r="W770" s="324"/>
      <c r="X770" s="324"/>
      <c r="Y770" s="324"/>
      <c r="Z770" s="324"/>
    </row>
    <row r="771" spans="1:26" ht="12.75" customHeight="1">
      <c r="A771" s="324"/>
      <c r="B771" s="322"/>
      <c r="C771" s="322"/>
      <c r="D771" s="322"/>
      <c r="E771" s="322"/>
      <c r="F771" s="323"/>
      <c r="G771" s="323"/>
      <c r="H771" s="323"/>
      <c r="I771" s="323"/>
      <c r="J771" s="323"/>
      <c r="K771" s="324"/>
      <c r="L771" s="324"/>
      <c r="M771" s="324"/>
      <c r="N771" s="324"/>
      <c r="O771" s="324"/>
      <c r="P771" s="324"/>
      <c r="Q771" s="324"/>
      <c r="R771" s="324"/>
      <c r="S771" s="324"/>
      <c r="T771" s="324"/>
      <c r="U771" s="324"/>
      <c r="V771" s="324"/>
      <c r="W771" s="324"/>
      <c r="X771" s="324"/>
      <c r="Y771" s="324"/>
      <c r="Z771" s="324"/>
    </row>
    <row r="772" spans="1:26" ht="12.75" customHeight="1">
      <c r="A772" s="324"/>
      <c r="B772" s="322"/>
      <c r="C772" s="322"/>
      <c r="D772" s="322"/>
      <c r="E772" s="322"/>
      <c r="F772" s="323"/>
      <c r="G772" s="323"/>
      <c r="H772" s="323"/>
      <c r="I772" s="323"/>
      <c r="J772" s="323"/>
      <c r="K772" s="324"/>
      <c r="L772" s="324"/>
      <c r="M772" s="324"/>
      <c r="N772" s="324"/>
      <c r="O772" s="324"/>
      <c r="P772" s="324"/>
      <c r="Q772" s="324"/>
      <c r="R772" s="324"/>
      <c r="S772" s="324"/>
      <c r="T772" s="324"/>
      <c r="U772" s="324"/>
      <c r="V772" s="324"/>
      <c r="W772" s="324"/>
      <c r="X772" s="324"/>
      <c r="Y772" s="324"/>
      <c r="Z772" s="324"/>
    </row>
    <row r="773" spans="1:26" ht="12.75" customHeight="1">
      <c r="A773" s="324"/>
      <c r="B773" s="322"/>
      <c r="C773" s="322"/>
      <c r="D773" s="322"/>
      <c r="E773" s="322"/>
      <c r="F773" s="323"/>
      <c r="G773" s="323"/>
      <c r="H773" s="323"/>
      <c r="I773" s="323"/>
      <c r="J773" s="323"/>
      <c r="K773" s="324"/>
      <c r="L773" s="324"/>
      <c r="M773" s="324"/>
      <c r="N773" s="324"/>
      <c r="O773" s="324"/>
      <c r="P773" s="324"/>
      <c r="Q773" s="324"/>
      <c r="R773" s="324"/>
      <c r="S773" s="324"/>
      <c r="T773" s="324"/>
      <c r="U773" s="324"/>
      <c r="V773" s="324"/>
      <c r="W773" s="324"/>
      <c r="X773" s="324"/>
      <c r="Y773" s="324"/>
      <c r="Z773" s="324"/>
    </row>
    <row r="774" spans="1:26" ht="12.75" customHeight="1">
      <c r="A774" s="324"/>
      <c r="B774" s="322"/>
      <c r="C774" s="322"/>
      <c r="D774" s="322"/>
      <c r="E774" s="322"/>
      <c r="F774" s="323"/>
      <c r="G774" s="323"/>
      <c r="H774" s="323"/>
      <c r="I774" s="323"/>
      <c r="J774" s="323"/>
      <c r="K774" s="324"/>
      <c r="L774" s="324"/>
      <c r="M774" s="324"/>
      <c r="N774" s="324"/>
      <c r="O774" s="324"/>
      <c r="P774" s="324"/>
      <c r="Q774" s="324"/>
      <c r="R774" s="324"/>
      <c r="S774" s="324"/>
      <c r="T774" s="324"/>
      <c r="U774" s="324"/>
      <c r="V774" s="324"/>
      <c r="W774" s="324"/>
      <c r="X774" s="324"/>
      <c r="Y774" s="324"/>
      <c r="Z774" s="324"/>
    </row>
    <row r="775" spans="1:26" ht="12.75" customHeight="1">
      <c r="A775" s="324"/>
      <c r="B775" s="322"/>
      <c r="C775" s="322"/>
      <c r="D775" s="322"/>
      <c r="E775" s="322"/>
      <c r="F775" s="323"/>
      <c r="G775" s="323"/>
      <c r="H775" s="323"/>
      <c r="I775" s="323"/>
      <c r="J775" s="323"/>
      <c r="K775" s="324"/>
      <c r="L775" s="324"/>
      <c r="M775" s="324"/>
      <c r="N775" s="324"/>
      <c r="O775" s="324"/>
      <c r="P775" s="324"/>
      <c r="Q775" s="324"/>
      <c r="R775" s="324"/>
      <c r="S775" s="324"/>
      <c r="T775" s="324"/>
      <c r="U775" s="324"/>
      <c r="V775" s="324"/>
      <c r="W775" s="324"/>
      <c r="X775" s="324"/>
      <c r="Y775" s="324"/>
      <c r="Z775" s="324"/>
    </row>
    <row r="776" spans="1:26" ht="12.75" customHeight="1">
      <c r="A776" s="324"/>
      <c r="B776" s="322"/>
      <c r="C776" s="322"/>
      <c r="D776" s="322"/>
      <c r="E776" s="322"/>
      <c r="F776" s="323"/>
      <c r="G776" s="323"/>
      <c r="H776" s="323"/>
      <c r="I776" s="323"/>
      <c r="J776" s="323"/>
      <c r="K776" s="324"/>
      <c r="L776" s="324"/>
      <c r="M776" s="324"/>
      <c r="N776" s="324"/>
      <c r="O776" s="324"/>
      <c r="P776" s="324"/>
      <c r="Q776" s="324"/>
      <c r="R776" s="324"/>
      <c r="S776" s="324"/>
      <c r="T776" s="324"/>
      <c r="U776" s="324"/>
      <c r="V776" s="324"/>
      <c r="W776" s="324"/>
      <c r="X776" s="324"/>
      <c r="Y776" s="324"/>
      <c r="Z776" s="324"/>
    </row>
    <row r="777" spans="1:26" ht="12.75" customHeight="1">
      <c r="A777" s="324"/>
      <c r="B777" s="322"/>
      <c r="C777" s="322"/>
      <c r="D777" s="322"/>
      <c r="E777" s="322"/>
      <c r="F777" s="323"/>
      <c r="G777" s="323"/>
      <c r="H777" s="323"/>
      <c r="I777" s="323"/>
      <c r="J777" s="323"/>
      <c r="K777" s="324"/>
      <c r="L777" s="324"/>
      <c r="M777" s="324"/>
      <c r="N777" s="324"/>
      <c r="O777" s="324"/>
      <c r="P777" s="324"/>
      <c r="Q777" s="324"/>
      <c r="R777" s="324"/>
      <c r="S777" s="324"/>
      <c r="T777" s="324"/>
      <c r="U777" s="324"/>
      <c r="V777" s="324"/>
      <c r="W777" s="324"/>
      <c r="X777" s="324"/>
      <c r="Y777" s="324"/>
      <c r="Z777" s="324"/>
    </row>
    <row r="778" spans="1:26" ht="12.75" customHeight="1">
      <c r="A778" s="324"/>
      <c r="B778" s="322"/>
      <c r="C778" s="322"/>
      <c r="D778" s="322"/>
      <c r="E778" s="322"/>
      <c r="F778" s="323"/>
      <c r="G778" s="323"/>
      <c r="H778" s="323"/>
      <c r="I778" s="323"/>
      <c r="J778" s="323"/>
      <c r="K778" s="324"/>
      <c r="L778" s="324"/>
      <c r="M778" s="324"/>
      <c r="N778" s="324"/>
      <c r="O778" s="324"/>
      <c r="P778" s="324"/>
      <c r="Q778" s="324"/>
      <c r="R778" s="324"/>
      <c r="S778" s="324"/>
      <c r="T778" s="324"/>
      <c r="U778" s="324"/>
      <c r="V778" s="324"/>
      <c r="W778" s="324"/>
      <c r="X778" s="324"/>
      <c r="Y778" s="324"/>
      <c r="Z778" s="324"/>
    </row>
    <row r="779" spans="1:26" ht="12.75" customHeight="1">
      <c r="A779" s="324"/>
      <c r="B779" s="322"/>
      <c r="C779" s="322"/>
      <c r="D779" s="322"/>
      <c r="E779" s="322"/>
      <c r="F779" s="323"/>
      <c r="G779" s="323"/>
      <c r="H779" s="323"/>
      <c r="I779" s="323"/>
      <c r="J779" s="323"/>
      <c r="K779" s="324"/>
      <c r="L779" s="324"/>
      <c r="M779" s="324"/>
      <c r="N779" s="324"/>
      <c r="O779" s="324"/>
      <c r="P779" s="324"/>
      <c r="Q779" s="324"/>
      <c r="R779" s="324"/>
      <c r="S779" s="324"/>
      <c r="T779" s="324"/>
      <c r="U779" s="324"/>
      <c r="V779" s="324"/>
      <c r="W779" s="324"/>
      <c r="X779" s="324"/>
      <c r="Y779" s="324"/>
      <c r="Z779" s="324"/>
    </row>
    <row r="780" spans="1:26" ht="12.75" customHeight="1">
      <c r="A780" s="324"/>
      <c r="B780" s="322"/>
      <c r="C780" s="322"/>
      <c r="D780" s="322"/>
      <c r="E780" s="322"/>
      <c r="F780" s="323"/>
      <c r="G780" s="323"/>
      <c r="H780" s="323"/>
      <c r="I780" s="323"/>
      <c r="J780" s="323"/>
      <c r="K780" s="324"/>
      <c r="L780" s="324"/>
      <c r="M780" s="324"/>
      <c r="N780" s="324"/>
      <c r="O780" s="324"/>
      <c r="P780" s="324"/>
      <c r="Q780" s="324"/>
      <c r="R780" s="324"/>
      <c r="S780" s="324"/>
      <c r="T780" s="324"/>
      <c r="U780" s="324"/>
      <c r="V780" s="324"/>
      <c r="W780" s="324"/>
      <c r="X780" s="324"/>
      <c r="Y780" s="324"/>
      <c r="Z780" s="324"/>
    </row>
    <row r="781" spans="1:26" ht="12.75" customHeight="1">
      <c r="A781" s="324"/>
      <c r="B781" s="322"/>
      <c r="C781" s="322"/>
      <c r="D781" s="322"/>
      <c r="E781" s="322"/>
      <c r="F781" s="323"/>
      <c r="G781" s="323"/>
      <c r="H781" s="323"/>
      <c r="I781" s="323"/>
      <c r="J781" s="323"/>
      <c r="K781" s="324"/>
      <c r="L781" s="324"/>
      <c r="M781" s="324"/>
      <c r="N781" s="324"/>
      <c r="O781" s="324"/>
      <c r="P781" s="324"/>
      <c r="Q781" s="324"/>
      <c r="R781" s="324"/>
      <c r="S781" s="324"/>
      <c r="T781" s="324"/>
      <c r="U781" s="324"/>
      <c r="V781" s="324"/>
      <c r="W781" s="324"/>
      <c r="X781" s="324"/>
      <c r="Y781" s="324"/>
      <c r="Z781" s="324"/>
    </row>
    <row r="782" spans="1:26" ht="12.75" customHeight="1">
      <c r="A782" s="324"/>
      <c r="B782" s="322"/>
      <c r="C782" s="322"/>
      <c r="D782" s="322"/>
      <c r="E782" s="322"/>
      <c r="F782" s="323"/>
      <c r="G782" s="323"/>
      <c r="H782" s="323"/>
      <c r="I782" s="323"/>
      <c r="J782" s="323"/>
      <c r="K782" s="324"/>
      <c r="L782" s="324"/>
      <c r="M782" s="324"/>
      <c r="N782" s="324"/>
      <c r="O782" s="324"/>
      <c r="P782" s="324"/>
      <c r="Q782" s="324"/>
      <c r="R782" s="324"/>
      <c r="S782" s="324"/>
      <c r="T782" s="324"/>
      <c r="U782" s="324"/>
      <c r="V782" s="324"/>
      <c r="W782" s="324"/>
      <c r="X782" s="324"/>
      <c r="Y782" s="324"/>
      <c r="Z782" s="324"/>
    </row>
    <row r="783" spans="1:26" ht="12.75" customHeight="1">
      <c r="A783" s="324"/>
      <c r="B783" s="322"/>
      <c r="C783" s="322"/>
      <c r="D783" s="322"/>
      <c r="E783" s="322"/>
      <c r="F783" s="323"/>
      <c r="G783" s="323"/>
      <c r="H783" s="323"/>
      <c r="I783" s="323"/>
      <c r="J783" s="323"/>
      <c r="K783" s="324"/>
      <c r="L783" s="324"/>
      <c r="M783" s="324"/>
      <c r="N783" s="324"/>
      <c r="O783" s="324"/>
      <c r="P783" s="324"/>
      <c r="Q783" s="324"/>
      <c r="R783" s="324"/>
      <c r="S783" s="324"/>
      <c r="T783" s="324"/>
      <c r="U783" s="324"/>
      <c r="V783" s="324"/>
      <c r="W783" s="324"/>
      <c r="X783" s="324"/>
      <c r="Y783" s="324"/>
      <c r="Z783" s="324"/>
    </row>
    <row r="784" spans="1:26" ht="12.75" customHeight="1">
      <c r="A784" s="324"/>
      <c r="B784" s="322"/>
      <c r="C784" s="322"/>
      <c r="D784" s="322"/>
      <c r="E784" s="322"/>
      <c r="F784" s="323"/>
      <c r="G784" s="323"/>
      <c r="H784" s="323"/>
      <c r="I784" s="323"/>
      <c r="J784" s="323"/>
      <c r="K784" s="324"/>
      <c r="L784" s="324"/>
      <c r="M784" s="324"/>
      <c r="N784" s="324"/>
      <c r="O784" s="324"/>
      <c r="P784" s="324"/>
      <c r="Q784" s="324"/>
      <c r="R784" s="324"/>
      <c r="S784" s="324"/>
      <c r="T784" s="324"/>
      <c r="U784" s="324"/>
      <c r="V784" s="324"/>
      <c r="W784" s="324"/>
      <c r="X784" s="324"/>
      <c r="Y784" s="324"/>
      <c r="Z784" s="324"/>
    </row>
    <row r="785" spans="1:26" ht="12.75" customHeight="1">
      <c r="A785" s="324"/>
      <c r="B785" s="322"/>
      <c r="C785" s="322"/>
      <c r="D785" s="322"/>
      <c r="E785" s="322"/>
      <c r="F785" s="323"/>
      <c r="G785" s="323"/>
      <c r="H785" s="323"/>
      <c r="I785" s="323"/>
      <c r="J785" s="323"/>
      <c r="K785" s="324"/>
      <c r="L785" s="324"/>
      <c r="M785" s="324"/>
      <c r="N785" s="324"/>
      <c r="O785" s="324"/>
      <c r="P785" s="324"/>
      <c r="Q785" s="324"/>
      <c r="R785" s="324"/>
      <c r="S785" s="324"/>
      <c r="T785" s="324"/>
      <c r="U785" s="324"/>
      <c r="V785" s="324"/>
      <c r="W785" s="324"/>
      <c r="X785" s="324"/>
      <c r="Y785" s="324"/>
      <c r="Z785" s="324"/>
    </row>
    <row r="786" spans="1:26" ht="12.75" customHeight="1">
      <c r="A786" s="324"/>
      <c r="B786" s="322"/>
      <c r="C786" s="322"/>
      <c r="D786" s="322"/>
      <c r="E786" s="322"/>
      <c r="F786" s="323"/>
      <c r="G786" s="323"/>
      <c r="H786" s="323"/>
      <c r="I786" s="323"/>
      <c r="J786" s="323"/>
      <c r="K786" s="324"/>
      <c r="L786" s="324"/>
      <c r="M786" s="324"/>
      <c r="N786" s="324"/>
      <c r="O786" s="324"/>
      <c r="P786" s="324"/>
      <c r="Q786" s="324"/>
      <c r="R786" s="324"/>
      <c r="S786" s="324"/>
      <c r="T786" s="324"/>
      <c r="U786" s="324"/>
      <c r="V786" s="324"/>
      <c r="W786" s="324"/>
      <c r="X786" s="324"/>
      <c r="Y786" s="324"/>
      <c r="Z786" s="324"/>
    </row>
    <row r="787" spans="1:26" ht="12.75" customHeight="1">
      <c r="A787" s="324"/>
      <c r="B787" s="322"/>
      <c r="C787" s="322"/>
      <c r="D787" s="322"/>
      <c r="E787" s="322"/>
      <c r="F787" s="323"/>
      <c r="G787" s="323"/>
      <c r="H787" s="323"/>
      <c r="I787" s="323"/>
      <c r="J787" s="323"/>
      <c r="K787" s="324"/>
      <c r="L787" s="324"/>
      <c r="M787" s="324"/>
      <c r="N787" s="324"/>
      <c r="O787" s="324"/>
      <c r="P787" s="324"/>
      <c r="Q787" s="324"/>
      <c r="R787" s="324"/>
      <c r="S787" s="324"/>
      <c r="T787" s="324"/>
      <c r="U787" s="324"/>
      <c r="V787" s="324"/>
      <c r="W787" s="324"/>
      <c r="X787" s="324"/>
      <c r="Y787" s="324"/>
      <c r="Z787" s="324"/>
    </row>
    <row r="788" spans="1:26" ht="12.75" customHeight="1">
      <c r="A788" s="324"/>
      <c r="B788" s="322"/>
      <c r="C788" s="322"/>
      <c r="D788" s="322"/>
      <c r="E788" s="322"/>
      <c r="F788" s="323"/>
      <c r="G788" s="323"/>
      <c r="H788" s="323"/>
      <c r="I788" s="323"/>
      <c r="J788" s="323"/>
      <c r="K788" s="324"/>
      <c r="L788" s="324"/>
      <c r="M788" s="324"/>
      <c r="N788" s="324"/>
      <c r="O788" s="324"/>
      <c r="P788" s="324"/>
      <c r="Q788" s="324"/>
      <c r="R788" s="324"/>
      <c r="S788" s="324"/>
      <c r="T788" s="324"/>
      <c r="U788" s="324"/>
      <c r="V788" s="324"/>
      <c r="W788" s="324"/>
      <c r="X788" s="324"/>
      <c r="Y788" s="324"/>
      <c r="Z788" s="324"/>
    </row>
    <row r="789" spans="1:26" ht="12.75" customHeight="1">
      <c r="A789" s="324"/>
      <c r="B789" s="322"/>
      <c r="C789" s="322"/>
      <c r="D789" s="322"/>
      <c r="E789" s="322"/>
      <c r="F789" s="323"/>
      <c r="G789" s="323"/>
      <c r="H789" s="323"/>
      <c r="I789" s="323"/>
      <c r="J789" s="323"/>
      <c r="K789" s="324"/>
      <c r="L789" s="324"/>
      <c r="M789" s="324"/>
      <c r="N789" s="324"/>
      <c r="O789" s="324"/>
      <c r="P789" s="324"/>
      <c r="Q789" s="324"/>
      <c r="R789" s="324"/>
      <c r="S789" s="324"/>
      <c r="T789" s="324"/>
      <c r="U789" s="324"/>
      <c r="V789" s="324"/>
      <c r="W789" s="324"/>
      <c r="X789" s="324"/>
      <c r="Y789" s="324"/>
      <c r="Z789" s="324"/>
    </row>
    <row r="790" spans="1:26" ht="12.75" customHeight="1">
      <c r="A790" s="324"/>
      <c r="B790" s="322"/>
      <c r="C790" s="322"/>
      <c r="D790" s="322"/>
      <c r="E790" s="322"/>
      <c r="F790" s="323"/>
      <c r="G790" s="323"/>
      <c r="H790" s="323"/>
      <c r="I790" s="323"/>
      <c r="J790" s="323"/>
      <c r="K790" s="324"/>
      <c r="L790" s="324"/>
      <c r="M790" s="324"/>
      <c r="N790" s="324"/>
      <c r="O790" s="324"/>
      <c r="P790" s="324"/>
      <c r="Q790" s="324"/>
      <c r="R790" s="324"/>
      <c r="S790" s="324"/>
      <c r="T790" s="324"/>
      <c r="U790" s="324"/>
      <c r="V790" s="324"/>
      <c r="W790" s="324"/>
      <c r="X790" s="324"/>
      <c r="Y790" s="324"/>
      <c r="Z790" s="324"/>
    </row>
    <row r="791" spans="1:26" ht="12.75" customHeight="1">
      <c r="A791" s="324"/>
      <c r="B791" s="322"/>
      <c r="C791" s="322"/>
      <c r="D791" s="322"/>
      <c r="E791" s="322"/>
      <c r="F791" s="323"/>
      <c r="G791" s="323"/>
      <c r="H791" s="323"/>
      <c r="I791" s="323"/>
      <c r="J791" s="323"/>
      <c r="K791" s="324"/>
      <c r="L791" s="324"/>
      <c r="M791" s="324"/>
      <c r="N791" s="324"/>
      <c r="O791" s="324"/>
      <c r="P791" s="324"/>
      <c r="Q791" s="324"/>
      <c r="R791" s="324"/>
      <c r="S791" s="324"/>
      <c r="T791" s="324"/>
      <c r="U791" s="324"/>
      <c r="V791" s="324"/>
      <c r="W791" s="324"/>
      <c r="X791" s="324"/>
      <c r="Y791" s="324"/>
      <c r="Z791" s="324"/>
    </row>
    <row r="792" spans="1:26" ht="12.75" customHeight="1">
      <c r="A792" s="324"/>
      <c r="B792" s="322"/>
      <c r="C792" s="322"/>
      <c r="D792" s="322"/>
      <c r="E792" s="322"/>
      <c r="F792" s="323"/>
      <c r="G792" s="323"/>
      <c r="H792" s="323"/>
      <c r="I792" s="323"/>
      <c r="J792" s="323"/>
      <c r="K792" s="324"/>
      <c r="L792" s="324"/>
      <c r="M792" s="324"/>
      <c r="N792" s="324"/>
      <c r="O792" s="324"/>
      <c r="P792" s="324"/>
      <c r="Q792" s="324"/>
      <c r="R792" s="324"/>
      <c r="S792" s="324"/>
      <c r="T792" s="324"/>
      <c r="U792" s="324"/>
      <c r="V792" s="324"/>
      <c r="W792" s="324"/>
      <c r="X792" s="324"/>
      <c r="Y792" s="324"/>
      <c r="Z792" s="324"/>
    </row>
    <row r="793" spans="1:26" ht="12.75" customHeight="1">
      <c r="A793" s="324"/>
      <c r="B793" s="322"/>
      <c r="C793" s="322"/>
      <c r="D793" s="322"/>
      <c r="E793" s="322"/>
      <c r="F793" s="323"/>
      <c r="G793" s="323"/>
      <c r="H793" s="323"/>
      <c r="I793" s="323"/>
      <c r="J793" s="323"/>
      <c r="K793" s="324"/>
      <c r="L793" s="324"/>
      <c r="M793" s="324"/>
      <c r="N793" s="324"/>
      <c r="O793" s="324"/>
      <c r="P793" s="324"/>
      <c r="Q793" s="324"/>
      <c r="R793" s="324"/>
      <c r="S793" s="324"/>
      <c r="T793" s="324"/>
      <c r="U793" s="324"/>
      <c r="V793" s="324"/>
      <c r="W793" s="324"/>
      <c r="X793" s="324"/>
      <c r="Y793" s="324"/>
      <c r="Z793" s="324"/>
    </row>
    <row r="794" spans="1:26" ht="12.75" customHeight="1">
      <c r="A794" s="324"/>
      <c r="B794" s="322"/>
      <c r="C794" s="322"/>
      <c r="D794" s="322"/>
      <c r="E794" s="322"/>
      <c r="F794" s="323"/>
      <c r="G794" s="323"/>
      <c r="H794" s="323"/>
      <c r="I794" s="323"/>
      <c r="J794" s="323"/>
      <c r="K794" s="324"/>
      <c r="L794" s="324"/>
      <c r="M794" s="324"/>
      <c r="N794" s="324"/>
      <c r="O794" s="324"/>
      <c r="P794" s="324"/>
      <c r="Q794" s="324"/>
      <c r="R794" s="324"/>
      <c r="S794" s="324"/>
      <c r="T794" s="324"/>
      <c r="U794" s="324"/>
      <c r="V794" s="324"/>
      <c r="W794" s="324"/>
      <c r="X794" s="324"/>
      <c r="Y794" s="324"/>
      <c r="Z794" s="324"/>
    </row>
    <row r="795" spans="1:26" ht="12.75" customHeight="1">
      <c r="A795" s="324"/>
      <c r="B795" s="322"/>
      <c r="C795" s="322"/>
      <c r="D795" s="322"/>
      <c r="E795" s="322"/>
      <c r="F795" s="323"/>
      <c r="G795" s="323"/>
      <c r="H795" s="323"/>
      <c r="I795" s="323"/>
      <c r="J795" s="323"/>
      <c r="K795" s="324"/>
      <c r="L795" s="324"/>
      <c r="M795" s="324"/>
      <c r="N795" s="324"/>
      <c r="O795" s="324"/>
      <c r="P795" s="324"/>
      <c r="Q795" s="324"/>
      <c r="R795" s="324"/>
      <c r="S795" s="324"/>
      <c r="T795" s="324"/>
      <c r="U795" s="324"/>
      <c r="V795" s="324"/>
      <c r="W795" s="324"/>
      <c r="X795" s="324"/>
      <c r="Y795" s="324"/>
      <c r="Z795" s="324"/>
    </row>
    <row r="796" spans="1:26" ht="12.75" customHeight="1">
      <c r="A796" s="324"/>
      <c r="B796" s="322"/>
      <c r="C796" s="322"/>
      <c r="D796" s="322"/>
      <c r="E796" s="322"/>
      <c r="F796" s="323"/>
      <c r="G796" s="323"/>
      <c r="H796" s="323"/>
      <c r="I796" s="323"/>
      <c r="J796" s="323"/>
      <c r="K796" s="324"/>
      <c r="L796" s="324"/>
      <c r="M796" s="324"/>
      <c r="N796" s="324"/>
      <c r="O796" s="324"/>
      <c r="P796" s="324"/>
      <c r="Q796" s="324"/>
      <c r="R796" s="324"/>
      <c r="S796" s="324"/>
      <c r="T796" s="324"/>
      <c r="U796" s="324"/>
      <c r="V796" s="324"/>
      <c r="W796" s="324"/>
      <c r="X796" s="324"/>
      <c r="Y796" s="324"/>
      <c r="Z796" s="324"/>
    </row>
    <row r="797" spans="1:26" ht="12.75" customHeight="1">
      <c r="A797" s="324"/>
      <c r="B797" s="322"/>
      <c r="C797" s="322"/>
      <c r="D797" s="322"/>
      <c r="E797" s="322"/>
      <c r="F797" s="323"/>
      <c r="G797" s="323"/>
      <c r="H797" s="323"/>
      <c r="I797" s="323"/>
      <c r="J797" s="323"/>
      <c r="K797" s="324"/>
      <c r="L797" s="324"/>
      <c r="M797" s="324"/>
      <c r="N797" s="324"/>
      <c r="O797" s="324"/>
      <c r="P797" s="324"/>
      <c r="Q797" s="324"/>
      <c r="R797" s="324"/>
      <c r="S797" s="324"/>
      <c r="T797" s="324"/>
      <c r="U797" s="324"/>
      <c r="V797" s="324"/>
      <c r="W797" s="324"/>
      <c r="X797" s="324"/>
      <c r="Y797" s="324"/>
      <c r="Z797" s="324"/>
    </row>
    <row r="798" spans="1:26" ht="12.75" customHeight="1">
      <c r="A798" s="324"/>
      <c r="B798" s="322"/>
      <c r="C798" s="322"/>
      <c r="D798" s="322"/>
      <c r="E798" s="322"/>
      <c r="F798" s="323"/>
      <c r="G798" s="323"/>
      <c r="H798" s="323"/>
      <c r="I798" s="323"/>
      <c r="J798" s="323"/>
      <c r="K798" s="324"/>
      <c r="L798" s="324"/>
      <c r="M798" s="324"/>
      <c r="N798" s="324"/>
      <c r="O798" s="324"/>
      <c r="P798" s="324"/>
      <c r="Q798" s="324"/>
      <c r="R798" s="324"/>
      <c r="S798" s="324"/>
      <c r="T798" s="324"/>
      <c r="U798" s="324"/>
      <c r="V798" s="324"/>
      <c r="W798" s="324"/>
      <c r="X798" s="324"/>
      <c r="Y798" s="324"/>
      <c r="Z798" s="324"/>
    </row>
    <row r="799" spans="1:26" ht="12.75" customHeight="1">
      <c r="A799" s="324"/>
      <c r="B799" s="322"/>
      <c r="C799" s="322"/>
      <c r="D799" s="322"/>
      <c r="E799" s="322"/>
      <c r="F799" s="323"/>
      <c r="G799" s="323"/>
      <c r="H799" s="323"/>
      <c r="I799" s="323"/>
      <c r="J799" s="323"/>
      <c r="K799" s="324"/>
      <c r="L799" s="324"/>
      <c r="M799" s="324"/>
      <c r="N799" s="324"/>
      <c r="O799" s="324"/>
      <c r="P799" s="324"/>
      <c r="Q799" s="324"/>
      <c r="R799" s="324"/>
      <c r="S799" s="324"/>
      <c r="T799" s="324"/>
      <c r="U799" s="324"/>
      <c r="V799" s="324"/>
      <c r="W799" s="324"/>
      <c r="X799" s="324"/>
      <c r="Y799" s="324"/>
      <c r="Z799" s="324"/>
    </row>
    <row r="800" spans="1:26" ht="12.75" customHeight="1">
      <c r="A800" s="324"/>
      <c r="B800" s="322"/>
      <c r="C800" s="322"/>
      <c r="D800" s="322"/>
      <c r="E800" s="322"/>
      <c r="F800" s="323"/>
      <c r="G800" s="323"/>
      <c r="H800" s="323"/>
      <c r="I800" s="323"/>
      <c r="J800" s="323"/>
      <c r="K800" s="324"/>
      <c r="L800" s="324"/>
      <c r="M800" s="324"/>
      <c r="N800" s="324"/>
      <c r="O800" s="324"/>
      <c r="P800" s="324"/>
      <c r="Q800" s="324"/>
      <c r="R800" s="324"/>
      <c r="S800" s="324"/>
      <c r="T800" s="324"/>
      <c r="U800" s="324"/>
      <c r="V800" s="324"/>
      <c r="W800" s="324"/>
      <c r="X800" s="324"/>
      <c r="Y800" s="324"/>
      <c r="Z800" s="324"/>
    </row>
    <row r="801" spans="1:26" ht="12.75" customHeight="1">
      <c r="A801" s="324"/>
      <c r="B801" s="322"/>
      <c r="C801" s="322"/>
      <c r="D801" s="322"/>
      <c r="E801" s="322"/>
      <c r="F801" s="323"/>
      <c r="G801" s="323"/>
      <c r="H801" s="323"/>
      <c r="I801" s="323"/>
      <c r="J801" s="323"/>
      <c r="K801" s="324"/>
      <c r="L801" s="324"/>
      <c r="M801" s="324"/>
      <c r="N801" s="324"/>
      <c r="O801" s="324"/>
      <c r="P801" s="324"/>
      <c r="Q801" s="324"/>
      <c r="R801" s="324"/>
      <c r="S801" s="324"/>
      <c r="T801" s="324"/>
      <c r="U801" s="324"/>
      <c r="V801" s="324"/>
      <c r="W801" s="324"/>
      <c r="X801" s="324"/>
      <c r="Y801" s="324"/>
      <c r="Z801" s="324"/>
    </row>
    <row r="802" spans="1:26" ht="12.75" customHeight="1">
      <c r="A802" s="324"/>
      <c r="B802" s="322"/>
      <c r="C802" s="322"/>
      <c r="D802" s="322"/>
      <c r="E802" s="322"/>
      <c r="F802" s="323"/>
      <c r="G802" s="323"/>
      <c r="H802" s="323"/>
      <c r="I802" s="323"/>
      <c r="J802" s="323"/>
      <c r="K802" s="324"/>
      <c r="L802" s="324"/>
      <c r="M802" s="324"/>
      <c r="N802" s="324"/>
      <c r="O802" s="324"/>
      <c r="P802" s="324"/>
      <c r="Q802" s="324"/>
      <c r="R802" s="324"/>
      <c r="S802" s="324"/>
      <c r="T802" s="324"/>
      <c r="U802" s="324"/>
      <c r="V802" s="324"/>
      <c r="W802" s="324"/>
      <c r="X802" s="324"/>
      <c r="Y802" s="324"/>
      <c r="Z802" s="324"/>
    </row>
    <row r="803" spans="1:26" ht="12.75" customHeight="1">
      <c r="A803" s="324"/>
      <c r="B803" s="322"/>
      <c r="C803" s="322"/>
      <c r="D803" s="322"/>
      <c r="E803" s="322"/>
      <c r="F803" s="323"/>
      <c r="G803" s="323"/>
      <c r="H803" s="323"/>
      <c r="I803" s="323"/>
      <c r="J803" s="323"/>
      <c r="K803" s="324"/>
      <c r="L803" s="324"/>
      <c r="M803" s="324"/>
      <c r="N803" s="324"/>
      <c r="O803" s="324"/>
      <c r="P803" s="324"/>
      <c r="Q803" s="324"/>
      <c r="R803" s="324"/>
      <c r="S803" s="324"/>
      <c r="T803" s="324"/>
      <c r="U803" s="324"/>
      <c r="V803" s="324"/>
      <c r="W803" s="324"/>
      <c r="X803" s="324"/>
      <c r="Y803" s="324"/>
      <c r="Z803" s="324"/>
    </row>
    <row r="804" spans="1:26" ht="12.75" customHeight="1">
      <c r="A804" s="324"/>
      <c r="B804" s="322"/>
      <c r="C804" s="322"/>
      <c r="D804" s="322"/>
      <c r="E804" s="322"/>
      <c r="F804" s="323"/>
      <c r="G804" s="323"/>
      <c r="H804" s="323"/>
      <c r="I804" s="323"/>
      <c r="J804" s="323"/>
      <c r="K804" s="324"/>
      <c r="L804" s="324"/>
      <c r="M804" s="324"/>
      <c r="N804" s="324"/>
      <c r="O804" s="324"/>
      <c r="P804" s="324"/>
      <c r="Q804" s="324"/>
      <c r="R804" s="324"/>
      <c r="S804" s="324"/>
      <c r="T804" s="324"/>
      <c r="U804" s="324"/>
      <c r="V804" s="324"/>
      <c r="W804" s="324"/>
      <c r="X804" s="324"/>
      <c r="Y804" s="324"/>
      <c r="Z804" s="324"/>
    </row>
    <row r="805" spans="1:26" ht="12.75" customHeight="1">
      <c r="A805" s="324"/>
      <c r="B805" s="322"/>
      <c r="C805" s="322"/>
      <c r="D805" s="322"/>
      <c r="E805" s="322"/>
      <c r="F805" s="323"/>
      <c r="G805" s="323"/>
      <c r="H805" s="323"/>
      <c r="I805" s="323"/>
      <c r="J805" s="323"/>
      <c r="K805" s="324"/>
      <c r="L805" s="324"/>
      <c r="M805" s="324"/>
      <c r="N805" s="324"/>
      <c r="O805" s="324"/>
      <c r="P805" s="324"/>
      <c r="Q805" s="324"/>
      <c r="R805" s="324"/>
      <c r="S805" s="324"/>
      <c r="T805" s="324"/>
      <c r="U805" s="324"/>
      <c r="V805" s="324"/>
      <c r="W805" s="324"/>
      <c r="X805" s="324"/>
      <c r="Y805" s="324"/>
      <c r="Z805" s="324"/>
    </row>
    <row r="806" spans="1:26" ht="12.75" customHeight="1">
      <c r="A806" s="324"/>
      <c r="B806" s="322"/>
      <c r="C806" s="322"/>
      <c r="D806" s="322"/>
      <c r="E806" s="322"/>
      <c r="F806" s="323"/>
      <c r="G806" s="323"/>
      <c r="H806" s="323"/>
      <c r="I806" s="323"/>
      <c r="J806" s="323"/>
      <c r="K806" s="324"/>
      <c r="L806" s="324"/>
      <c r="M806" s="324"/>
      <c r="N806" s="324"/>
      <c r="O806" s="324"/>
      <c r="P806" s="324"/>
      <c r="Q806" s="324"/>
      <c r="R806" s="324"/>
      <c r="S806" s="324"/>
      <c r="T806" s="324"/>
      <c r="U806" s="324"/>
      <c r="V806" s="324"/>
      <c r="W806" s="324"/>
      <c r="X806" s="324"/>
      <c r="Y806" s="324"/>
      <c r="Z806" s="324"/>
    </row>
    <row r="807" spans="1:26" ht="12.75" customHeight="1">
      <c r="A807" s="324"/>
      <c r="B807" s="322"/>
      <c r="C807" s="322"/>
      <c r="D807" s="322"/>
      <c r="E807" s="322"/>
      <c r="F807" s="323"/>
      <c r="G807" s="323"/>
      <c r="H807" s="323"/>
      <c r="I807" s="323"/>
      <c r="J807" s="323"/>
      <c r="K807" s="324"/>
      <c r="L807" s="324"/>
      <c r="M807" s="324"/>
      <c r="N807" s="324"/>
      <c r="O807" s="324"/>
      <c r="P807" s="324"/>
      <c r="Q807" s="324"/>
      <c r="R807" s="324"/>
      <c r="S807" s="324"/>
      <c r="T807" s="324"/>
      <c r="U807" s="324"/>
      <c r="V807" s="324"/>
      <c r="W807" s="324"/>
      <c r="X807" s="324"/>
      <c r="Y807" s="324"/>
      <c r="Z807" s="324"/>
    </row>
    <row r="808" spans="1:26" ht="12.75" customHeight="1">
      <c r="A808" s="324"/>
      <c r="B808" s="322"/>
      <c r="C808" s="322"/>
      <c r="D808" s="322"/>
      <c r="E808" s="322"/>
      <c r="F808" s="323"/>
      <c r="G808" s="323"/>
      <c r="H808" s="323"/>
      <c r="I808" s="323"/>
      <c r="J808" s="323"/>
      <c r="K808" s="324"/>
      <c r="L808" s="324"/>
      <c r="M808" s="324"/>
      <c r="N808" s="324"/>
      <c r="O808" s="324"/>
      <c r="P808" s="324"/>
      <c r="Q808" s="324"/>
      <c r="R808" s="324"/>
      <c r="S808" s="324"/>
      <c r="T808" s="324"/>
      <c r="U808" s="324"/>
      <c r="V808" s="324"/>
      <c r="W808" s="324"/>
      <c r="X808" s="324"/>
      <c r="Y808" s="324"/>
      <c r="Z808" s="324"/>
    </row>
    <row r="809" spans="1:26" ht="12.75" customHeight="1">
      <c r="A809" s="324"/>
      <c r="B809" s="322"/>
      <c r="C809" s="322"/>
      <c r="D809" s="322"/>
      <c r="E809" s="322"/>
      <c r="F809" s="323"/>
      <c r="G809" s="323"/>
      <c r="H809" s="323"/>
      <c r="I809" s="323"/>
      <c r="J809" s="323"/>
      <c r="K809" s="324"/>
      <c r="L809" s="324"/>
      <c r="M809" s="324"/>
      <c r="N809" s="324"/>
      <c r="O809" s="324"/>
      <c r="P809" s="324"/>
      <c r="Q809" s="324"/>
      <c r="R809" s="324"/>
      <c r="S809" s="324"/>
      <c r="T809" s="324"/>
      <c r="U809" s="324"/>
      <c r="V809" s="324"/>
      <c r="W809" s="324"/>
      <c r="X809" s="324"/>
      <c r="Y809" s="324"/>
      <c r="Z809" s="324"/>
    </row>
    <row r="810" spans="1:26" ht="12.75" customHeight="1">
      <c r="A810" s="324"/>
      <c r="B810" s="322"/>
      <c r="C810" s="322"/>
      <c r="D810" s="322"/>
      <c r="E810" s="322"/>
      <c r="F810" s="323"/>
      <c r="G810" s="323"/>
      <c r="H810" s="323"/>
      <c r="I810" s="323"/>
      <c r="J810" s="323"/>
      <c r="K810" s="324"/>
      <c r="L810" s="324"/>
      <c r="M810" s="324"/>
      <c r="N810" s="324"/>
      <c r="O810" s="324"/>
      <c r="P810" s="324"/>
      <c r="Q810" s="324"/>
      <c r="R810" s="324"/>
      <c r="S810" s="324"/>
      <c r="T810" s="324"/>
      <c r="U810" s="324"/>
      <c r="V810" s="324"/>
      <c r="W810" s="324"/>
      <c r="X810" s="324"/>
      <c r="Y810" s="324"/>
      <c r="Z810" s="324"/>
    </row>
    <row r="811" spans="1:26" ht="12.75" customHeight="1">
      <c r="A811" s="324"/>
      <c r="B811" s="322"/>
      <c r="C811" s="322"/>
      <c r="D811" s="322"/>
      <c r="E811" s="322"/>
      <c r="F811" s="323"/>
      <c r="G811" s="323"/>
      <c r="H811" s="323"/>
      <c r="I811" s="323"/>
      <c r="J811" s="323"/>
      <c r="K811" s="324"/>
      <c r="L811" s="324"/>
      <c r="M811" s="324"/>
      <c r="N811" s="324"/>
      <c r="O811" s="324"/>
      <c r="P811" s="324"/>
      <c r="Q811" s="324"/>
      <c r="R811" s="324"/>
      <c r="S811" s="324"/>
      <c r="T811" s="324"/>
      <c r="U811" s="324"/>
      <c r="V811" s="324"/>
      <c r="W811" s="324"/>
      <c r="X811" s="324"/>
      <c r="Y811" s="324"/>
      <c r="Z811" s="324"/>
    </row>
    <row r="812" spans="1:26" ht="12.75" customHeight="1">
      <c r="A812" s="324"/>
      <c r="B812" s="322"/>
      <c r="C812" s="322"/>
      <c r="D812" s="322"/>
      <c r="E812" s="322"/>
      <c r="F812" s="323"/>
      <c r="G812" s="323"/>
      <c r="H812" s="323"/>
      <c r="I812" s="323"/>
      <c r="J812" s="323"/>
      <c r="K812" s="324"/>
      <c r="L812" s="324"/>
      <c r="M812" s="324"/>
      <c r="N812" s="324"/>
      <c r="O812" s="324"/>
      <c r="P812" s="324"/>
      <c r="Q812" s="324"/>
      <c r="R812" s="324"/>
      <c r="S812" s="324"/>
      <c r="T812" s="324"/>
      <c r="U812" s="324"/>
      <c r="V812" s="324"/>
      <c r="W812" s="324"/>
      <c r="X812" s="324"/>
      <c r="Y812" s="324"/>
      <c r="Z812" s="324"/>
    </row>
    <row r="813" spans="1:26" ht="12.75" customHeight="1">
      <c r="A813" s="324"/>
      <c r="B813" s="322"/>
      <c r="C813" s="322"/>
      <c r="D813" s="322"/>
      <c r="E813" s="322"/>
      <c r="F813" s="323"/>
      <c r="G813" s="323"/>
      <c r="H813" s="323"/>
      <c r="I813" s="323"/>
      <c r="J813" s="323"/>
      <c r="K813" s="324"/>
      <c r="L813" s="324"/>
      <c r="M813" s="324"/>
      <c r="N813" s="324"/>
      <c r="O813" s="324"/>
      <c r="P813" s="324"/>
      <c r="Q813" s="324"/>
      <c r="R813" s="324"/>
      <c r="S813" s="324"/>
      <c r="T813" s="324"/>
      <c r="U813" s="324"/>
      <c r="V813" s="324"/>
      <c r="W813" s="324"/>
      <c r="X813" s="324"/>
      <c r="Y813" s="324"/>
      <c r="Z813" s="324"/>
    </row>
    <row r="814" spans="1:26" ht="12.75" customHeight="1">
      <c r="A814" s="324"/>
      <c r="B814" s="322"/>
      <c r="C814" s="322"/>
      <c r="D814" s="322"/>
      <c r="E814" s="322"/>
      <c r="F814" s="323"/>
      <c r="G814" s="323"/>
      <c r="H814" s="323"/>
      <c r="I814" s="323"/>
      <c r="J814" s="323"/>
      <c r="K814" s="324"/>
      <c r="L814" s="324"/>
      <c r="M814" s="324"/>
      <c r="N814" s="324"/>
      <c r="O814" s="324"/>
      <c r="P814" s="324"/>
      <c r="Q814" s="324"/>
      <c r="R814" s="324"/>
      <c r="S814" s="324"/>
      <c r="T814" s="324"/>
      <c r="U814" s="324"/>
      <c r="V814" s="324"/>
      <c r="W814" s="324"/>
      <c r="X814" s="324"/>
      <c r="Y814" s="324"/>
      <c r="Z814" s="324"/>
    </row>
    <row r="815" spans="1:26" ht="12.75" customHeight="1">
      <c r="A815" s="324"/>
      <c r="B815" s="322"/>
      <c r="C815" s="322"/>
      <c r="D815" s="322"/>
      <c r="E815" s="322"/>
      <c r="F815" s="323"/>
      <c r="G815" s="323"/>
      <c r="H815" s="323"/>
      <c r="I815" s="323"/>
      <c r="J815" s="323"/>
      <c r="K815" s="324"/>
      <c r="L815" s="324"/>
      <c r="M815" s="324"/>
      <c r="N815" s="324"/>
      <c r="O815" s="324"/>
      <c r="P815" s="324"/>
      <c r="Q815" s="324"/>
      <c r="R815" s="324"/>
      <c r="S815" s="324"/>
      <c r="T815" s="324"/>
      <c r="U815" s="324"/>
      <c r="V815" s="324"/>
      <c r="W815" s="324"/>
      <c r="X815" s="324"/>
      <c r="Y815" s="324"/>
      <c r="Z815" s="324"/>
    </row>
    <row r="816" spans="1:26" ht="12.75" customHeight="1">
      <c r="A816" s="324"/>
      <c r="B816" s="322"/>
      <c r="C816" s="322"/>
      <c r="D816" s="322"/>
      <c r="E816" s="322"/>
      <c r="F816" s="323"/>
      <c r="G816" s="323"/>
      <c r="H816" s="323"/>
      <c r="I816" s="323"/>
      <c r="J816" s="323"/>
      <c r="K816" s="324"/>
      <c r="L816" s="324"/>
      <c r="M816" s="324"/>
      <c r="N816" s="324"/>
      <c r="O816" s="324"/>
      <c r="P816" s="324"/>
      <c r="Q816" s="324"/>
      <c r="R816" s="324"/>
      <c r="S816" s="324"/>
      <c r="T816" s="324"/>
      <c r="U816" s="324"/>
      <c r="V816" s="324"/>
      <c r="W816" s="324"/>
      <c r="X816" s="324"/>
      <c r="Y816" s="324"/>
      <c r="Z816" s="324"/>
    </row>
    <row r="817" spans="1:26" ht="12.75" customHeight="1">
      <c r="A817" s="324"/>
      <c r="B817" s="322"/>
      <c r="C817" s="322"/>
      <c r="D817" s="322"/>
      <c r="E817" s="322"/>
      <c r="F817" s="323"/>
      <c r="G817" s="323"/>
      <c r="H817" s="323"/>
      <c r="I817" s="323"/>
      <c r="J817" s="323"/>
      <c r="K817" s="324"/>
      <c r="L817" s="324"/>
      <c r="M817" s="324"/>
      <c r="N817" s="324"/>
      <c r="O817" s="324"/>
      <c r="P817" s="324"/>
      <c r="Q817" s="324"/>
      <c r="R817" s="324"/>
      <c r="S817" s="324"/>
      <c r="T817" s="324"/>
      <c r="U817" s="324"/>
      <c r="V817" s="324"/>
      <c r="W817" s="324"/>
      <c r="X817" s="324"/>
      <c r="Y817" s="324"/>
      <c r="Z817" s="324"/>
    </row>
    <row r="818" spans="1:26" ht="12.75" customHeight="1">
      <c r="A818" s="324"/>
      <c r="B818" s="322"/>
      <c r="C818" s="322"/>
      <c r="D818" s="322"/>
      <c r="E818" s="322"/>
      <c r="F818" s="323"/>
      <c r="G818" s="323"/>
      <c r="H818" s="323"/>
      <c r="I818" s="323"/>
      <c r="J818" s="323"/>
      <c r="K818" s="324"/>
      <c r="L818" s="324"/>
      <c r="M818" s="324"/>
      <c r="N818" s="324"/>
      <c r="O818" s="324"/>
      <c r="P818" s="324"/>
      <c r="Q818" s="324"/>
      <c r="R818" s="324"/>
      <c r="S818" s="324"/>
      <c r="T818" s="324"/>
      <c r="U818" s="324"/>
      <c r="V818" s="324"/>
      <c r="W818" s="324"/>
      <c r="X818" s="324"/>
      <c r="Y818" s="324"/>
      <c r="Z818" s="324"/>
    </row>
    <row r="819" spans="1:26" ht="12.75" customHeight="1">
      <c r="A819" s="324"/>
      <c r="B819" s="322"/>
      <c r="C819" s="322"/>
      <c r="D819" s="322"/>
      <c r="E819" s="322"/>
      <c r="F819" s="323"/>
      <c r="G819" s="323"/>
      <c r="H819" s="323"/>
      <c r="I819" s="323"/>
      <c r="J819" s="323"/>
      <c r="K819" s="324"/>
      <c r="L819" s="324"/>
      <c r="M819" s="324"/>
      <c r="N819" s="324"/>
      <c r="O819" s="324"/>
      <c r="P819" s="324"/>
      <c r="Q819" s="324"/>
      <c r="R819" s="324"/>
      <c r="S819" s="324"/>
      <c r="T819" s="324"/>
      <c r="U819" s="324"/>
      <c r="V819" s="324"/>
      <c r="W819" s="324"/>
      <c r="X819" s="324"/>
      <c r="Y819" s="324"/>
      <c r="Z819" s="324"/>
    </row>
    <row r="820" spans="1:26" ht="12.75" customHeight="1">
      <c r="A820" s="324"/>
      <c r="B820" s="322"/>
      <c r="C820" s="322"/>
      <c r="D820" s="322"/>
      <c r="E820" s="322"/>
      <c r="F820" s="323"/>
      <c r="G820" s="323"/>
      <c r="H820" s="323"/>
      <c r="I820" s="323"/>
      <c r="J820" s="323"/>
      <c r="K820" s="324"/>
      <c r="L820" s="324"/>
      <c r="M820" s="324"/>
      <c r="N820" s="324"/>
      <c r="O820" s="324"/>
      <c r="P820" s="324"/>
      <c r="Q820" s="324"/>
      <c r="R820" s="324"/>
      <c r="S820" s="324"/>
      <c r="T820" s="324"/>
      <c r="U820" s="324"/>
      <c r="V820" s="324"/>
      <c r="W820" s="324"/>
      <c r="X820" s="324"/>
      <c r="Y820" s="324"/>
      <c r="Z820" s="324"/>
    </row>
    <row r="821" spans="1:26" ht="12.75" customHeight="1">
      <c r="A821" s="324"/>
      <c r="B821" s="322"/>
      <c r="C821" s="322"/>
      <c r="D821" s="322"/>
      <c r="E821" s="322"/>
      <c r="F821" s="323"/>
      <c r="G821" s="323"/>
      <c r="H821" s="323"/>
      <c r="I821" s="323"/>
      <c r="J821" s="323"/>
      <c r="K821" s="324"/>
      <c r="L821" s="324"/>
      <c r="M821" s="324"/>
      <c r="N821" s="324"/>
      <c r="O821" s="324"/>
      <c r="P821" s="324"/>
      <c r="Q821" s="324"/>
      <c r="R821" s="324"/>
      <c r="S821" s="324"/>
      <c r="T821" s="324"/>
      <c r="U821" s="324"/>
      <c r="V821" s="324"/>
      <c r="W821" s="324"/>
      <c r="X821" s="324"/>
      <c r="Y821" s="324"/>
      <c r="Z821" s="324"/>
    </row>
    <row r="822" spans="1:26" ht="12.75" customHeight="1">
      <c r="A822" s="324"/>
      <c r="B822" s="322"/>
      <c r="C822" s="322"/>
      <c r="D822" s="322"/>
      <c r="E822" s="322"/>
      <c r="F822" s="323"/>
      <c r="G822" s="323"/>
      <c r="H822" s="323"/>
      <c r="I822" s="323"/>
      <c r="J822" s="323"/>
      <c r="K822" s="324"/>
      <c r="L822" s="324"/>
      <c r="M822" s="324"/>
      <c r="N822" s="324"/>
      <c r="O822" s="324"/>
      <c r="P822" s="324"/>
      <c r="Q822" s="324"/>
      <c r="R822" s="324"/>
      <c r="S822" s="324"/>
      <c r="T822" s="324"/>
      <c r="U822" s="324"/>
      <c r="V822" s="324"/>
      <c r="W822" s="324"/>
      <c r="X822" s="324"/>
      <c r="Y822" s="324"/>
      <c r="Z822" s="324"/>
    </row>
    <row r="823" spans="1:26" ht="12.75" customHeight="1">
      <c r="A823" s="324"/>
      <c r="B823" s="322"/>
      <c r="C823" s="322"/>
      <c r="D823" s="322"/>
      <c r="E823" s="322"/>
      <c r="F823" s="323"/>
      <c r="G823" s="323"/>
      <c r="H823" s="323"/>
      <c r="I823" s="323"/>
      <c r="J823" s="323"/>
      <c r="K823" s="324"/>
      <c r="L823" s="324"/>
      <c r="M823" s="324"/>
      <c r="N823" s="324"/>
      <c r="O823" s="324"/>
      <c r="P823" s="324"/>
      <c r="Q823" s="324"/>
      <c r="R823" s="324"/>
      <c r="S823" s="324"/>
      <c r="T823" s="324"/>
      <c r="U823" s="324"/>
      <c r="V823" s="324"/>
      <c r="W823" s="324"/>
      <c r="X823" s="324"/>
      <c r="Y823" s="324"/>
      <c r="Z823" s="324"/>
    </row>
    <row r="824" spans="1:26" ht="12.75" customHeight="1">
      <c r="A824" s="324"/>
      <c r="B824" s="322"/>
      <c r="C824" s="322"/>
      <c r="D824" s="322"/>
      <c r="E824" s="322"/>
      <c r="F824" s="323"/>
      <c r="G824" s="323"/>
      <c r="H824" s="323"/>
      <c r="I824" s="323"/>
      <c r="J824" s="323"/>
      <c r="K824" s="324"/>
      <c r="L824" s="324"/>
      <c r="M824" s="324"/>
      <c r="N824" s="324"/>
      <c r="O824" s="324"/>
      <c r="P824" s="324"/>
      <c r="Q824" s="324"/>
      <c r="R824" s="324"/>
      <c r="S824" s="324"/>
      <c r="T824" s="324"/>
      <c r="U824" s="324"/>
      <c r="V824" s="324"/>
      <c r="W824" s="324"/>
      <c r="X824" s="324"/>
      <c r="Y824" s="324"/>
      <c r="Z824" s="324"/>
    </row>
    <row r="825" spans="1:26" ht="12.75" customHeight="1">
      <c r="A825" s="324"/>
      <c r="B825" s="322"/>
      <c r="C825" s="322"/>
      <c r="D825" s="322"/>
      <c r="E825" s="322"/>
      <c r="F825" s="323"/>
      <c r="G825" s="323"/>
      <c r="H825" s="323"/>
      <c r="I825" s="323"/>
      <c r="J825" s="323"/>
      <c r="K825" s="324"/>
      <c r="L825" s="324"/>
      <c r="M825" s="324"/>
      <c r="N825" s="324"/>
      <c r="O825" s="324"/>
      <c r="P825" s="324"/>
      <c r="Q825" s="324"/>
      <c r="R825" s="324"/>
      <c r="S825" s="324"/>
      <c r="T825" s="324"/>
      <c r="U825" s="324"/>
      <c r="V825" s="324"/>
      <c r="W825" s="324"/>
      <c r="X825" s="324"/>
      <c r="Y825" s="324"/>
      <c r="Z825" s="324"/>
    </row>
    <row r="826" spans="1:26" ht="12.75" customHeight="1">
      <c r="A826" s="324"/>
      <c r="B826" s="322"/>
      <c r="C826" s="322"/>
      <c r="D826" s="322"/>
      <c r="E826" s="322"/>
      <c r="F826" s="323"/>
      <c r="G826" s="323"/>
      <c r="H826" s="323"/>
      <c r="I826" s="323"/>
      <c r="J826" s="323"/>
      <c r="K826" s="324"/>
      <c r="L826" s="324"/>
      <c r="M826" s="324"/>
      <c r="N826" s="324"/>
      <c r="O826" s="324"/>
      <c r="P826" s="324"/>
      <c r="Q826" s="324"/>
      <c r="R826" s="324"/>
      <c r="S826" s="324"/>
      <c r="T826" s="324"/>
      <c r="U826" s="324"/>
      <c r="V826" s="324"/>
      <c r="W826" s="324"/>
      <c r="X826" s="324"/>
      <c r="Y826" s="324"/>
      <c r="Z826" s="324"/>
    </row>
    <row r="827" spans="1:26" ht="12.75" customHeight="1">
      <c r="A827" s="324"/>
      <c r="B827" s="322"/>
      <c r="C827" s="322"/>
      <c r="D827" s="322"/>
      <c r="E827" s="322"/>
      <c r="F827" s="323"/>
      <c r="G827" s="323"/>
      <c r="H827" s="323"/>
      <c r="I827" s="323"/>
      <c r="J827" s="323"/>
      <c r="K827" s="324"/>
      <c r="L827" s="324"/>
      <c r="M827" s="324"/>
      <c r="N827" s="324"/>
      <c r="O827" s="324"/>
      <c r="P827" s="324"/>
      <c r="Q827" s="324"/>
      <c r="R827" s="324"/>
      <c r="S827" s="324"/>
      <c r="T827" s="324"/>
      <c r="U827" s="324"/>
      <c r="V827" s="324"/>
      <c r="W827" s="324"/>
      <c r="X827" s="324"/>
      <c r="Y827" s="324"/>
      <c r="Z827" s="324"/>
    </row>
    <row r="828" spans="1:26" ht="12.75" customHeight="1">
      <c r="A828" s="324"/>
      <c r="B828" s="322"/>
      <c r="C828" s="322"/>
      <c r="D828" s="322"/>
      <c r="E828" s="322"/>
      <c r="F828" s="323"/>
      <c r="G828" s="323"/>
      <c r="H828" s="323"/>
      <c r="I828" s="323"/>
      <c r="J828" s="323"/>
      <c r="K828" s="324"/>
      <c r="L828" s="324"/>
      <c r="M828" s="324"/>
      <c r="N828" s="324"/>
      <c r="O828" s="324"/>
      <c r="P828" s="324"/>
      <c r="Q828" s="324"/>
      <c r="R828" s="324"/>
      <c r="S828" s="324"/>
      <c r="T828" s="324"/>
      <c r="U828" s="324"/>
      <c r="V828" s="324"/>
      <c r="W828" s="324"/>
      <c r="X828" s="324"/>
      <c r="Y828" s="324"/>
      <c r="Z828" s="324"/>
    </row>
    <row r="829" spans="1:26" ht="12.75" customHeight="1">
      <c r="A829" s="324"/>
      <c r="B829" s="322"/>
      <c r="C829" s="322"/>
      <c r="D829" s="322"/>
      <c r="E829" s="322"/>
      <c r="F829" s="323"/>
      <c r="G829" s="323"/>
      <c r="H829" s="323"/>
      <c r="I829" s="323"/>
      <c r="J829" s="323"/>
      <c r="K829" s="324"/>
      <c r="L829" s="324"/>
      <c r="M829" s="324"/>
      <c r="N829" s="324"/>
      <c r="O829" s="324"/>
      <c r="P829" s="324"/>
      <c r="Q829" s="324"/>
      <c r="R829" s="324"/>
      <c r="S829" s="324"/>
      <c r="T829" s="324"/>
      <c r="U829" s="324"/>
      <c r="V829" s="324"/>
      <c r="W829" s="324"/>
      <c r="X829" s="324"/>
      <c r="Y829" s="324"/>
      <c r="Z829" s="324"/>
    </row>
    <row r="830" spans="1:26" ht="12.75" customHeight="1">
      <c r="A830" s="324"/>
      <c r="B830" s="322"/>
      <c r="C830" s="322"/>
      <c r="D830" s="322"/>
      <c r="E830" s="322"/>
      <c r="F830" s="323"/>
      <c r="G830" s="323"/>
      <c r="H830" s="323"/>
      <c r="I830" s="323"/>
      <c r="J830" s="323"/>
      <c r="K830" s="324"/>
      <c r="L830" s="324"/>
      <c r="M830" s="324"/>
      <c r="N830" s="324"/>
      <c r="O830" s="324"/>
      <c r="P830" s="324"/>
      <c r="Q830" s="324"/>
      <c r="R830" s="324"/>
      <c r="S830" s="324"/>
      <c r="T830" s="324"/>
      <c r="U830" s="324"/>
      <c r="V830" s="324"/>
      <c r="W830" s="324"/>
      <c r="X830" s="324"/>
      <c r="Y830" s="324"/>
      <c r="Z830" s="324"/>
    </row>
    <row r="831" spans="1:26" ht="12.75" customHeight="1">
      <c r="A831" s="324"/>
      <c r="B831" s="322"/>
      <c r="C831" s="322"/>
      <c r="D831" s="322"/>
      <c r="E831" s="322"/>
      <c r="F831" s="323"/>
      <c r="G831" s="323"/>
      <c r="H831" s="323"/>
      <c r="I831" s="323"/>
      <c r="J831" s="323"/>
      <c r="K831" s="324"/>
      <c r="L831" s="324"/>
      <c r="M831" s="324"/>
      <c r="N831" s="324"/>
      <c r="O831" s="324"/>
      <c r="P831" s="324"/>
      <c r="Q831" s="324"/>
      <c r="R831" s="324"/>
      <c r="S831" s="324"/>
      <c r="T831" s="324"/>
      <c r="U831" s="324"/>
      <c r="V831" s="324"/>
      <c r="W831" s="324"/>
      <c r="X831" s="324"/>
      <c r="Y831" s="324"/>
      <c r="Z831" s="324"/>
    </row>
    <row r="832" spans="1:26" ht="12.75" customHeight="1">
      <c r="A832" s="324"/>
      <c r="B832" s="322"/>
      <c r="C832" s="322"/>
      <c r="D832" s="322"/>
      <c r="E832" s="322"/>
      <c r="F832" s="323"/>
      <c r="G832" s="323"/>
      <c r="H832" s="323"/>
      <c r="I832" s="323"/>
      <c r="J832" s="323"/>
      <c r="K832" s="324"/>
      <c r="L832" s="324"/>
      <c r="M832" s="324"/>
      <c r="N832" s="324"/>
      <c r="O832" s="324"/>
      <c r="P832" s="324"/>
      <c r="Q832" s="324"/>
      <c r="R832" s="324"/>
      <c r="S832" s="324"/>
      <c r="T832" s="324"/>
      <c r="U832" s="324"/>
      <c r="V832" s="324"/>
      <c r="W832" s="324"/>
      <c r="X832" s="324"/>
      <c r="Y832" s="324"/>
      <c r="Z832" s="324"/>
    </row>
    <row r="833" spans="1:26" ht="12.75" customHeight="1">
      <c r="A833" s="324"/>
      <c r="B833" s="322"/>
      <c r="C833" s="322"/>
      <c r="D833" s="322"/>
      <c r="E833" s="322"/>
      <c r="F833" s="323"/>
      <c r="G833" s="323"/>
      <c r="H833" s="323"/>
      <c r="I833" s="323"/>
      <c r="J833" s="323"/>
      <c r="K833" s="324"/>
      <c r="L833" s="324"/>
      <c r="M833" s="324"/>
      <c r="N833" s="324"/>
      <c r="O833" s="324"/>
      <c r="P833" s="324"/>
      <c r="Q833" s="324"/>
      <c r="R833" s="324"/>
      <c r="S833" s="324"/>
      <c r="T833" s="324"/>
      <c r="U833" s="324"/>
      <c r="V833" s="324"/>
      <c r="W833" s="324"/>
      <c r="X833" s="324"/>
      <c r="Y833" s="324"/>
      <c r="Z833" s="324"/>
    </row>
    <row r="834" spans="1:26" ht="12.75" customHeight="1">
      <c r="A834" s="324"/>
      <c r="B834" s="322"/>
      <c r="C834" s="322"/>
      <c r="D834" s="322"/>
      <c r="E834" s="322"/>
      <c r="F834" s="323"/>
      <c r="G834" s="323"/>
      <c r="H834" s="323"/>
      <c r="I834" s="323"/>
      <c r="J834" s="323"/>
      <c r="K834" s="324"/>
      <c r="L834" s="324"/>
      <c r="M834" s="324"/>
      <c r="N834" s="324"/>
      <c r="O834" s="324"/>
      <c r="P834" s="324"/>
      <c r="Q834" s="324"/>
      <c r="R834" s="324"/>
      <c r="S834" s="324"/>
      <c r="T834" s="324"/>
      <c r="U834" s="324"/>
      <c r="V834" s="324"/>
      <c r="W834" s="324"/>
      <c r="X834" s="324"/>
      <c r="Y834" s="324"/>
      <c r="Z834" s="324"/>
    </row>
    <row r="835" spans="1:26" ht="12.75" customHeight="1">
      <c r="A835" s="324"/>
      <c r="B835" s="322"/>
      <c r="C835" s="322"/>
      <c r="D835" s="322"/>
      <c r="E835" s="322"/>
      <c r="F835" s="323"/>
      <c r="G835" s="323"/>
      <c r="H835" s="323"/>
      <c r="I835" s="323"/>
      <c r="J835" s="323"/>
      <c r="K835" s="324"/>
      <c r="L835" s="324"/>
      <c r="M835" s="324"/>
      <c r="N835" s="324"/>
      <c r="O835" s="324"/>
      <c r="P835" s="324"/>
      <c r="Q835" s="324"/>
      <c r="R835" s="324"/>
      <c r="S835" s="324"/>
      <c r="T835" s="324"/>
      <c r="U835" s="324"/>
      <c r="V835" s="324"/>
      <c r="W835" s="324"/>
      <c r="X835" s="324"/>
      <c r="Y835" s="324"/>
      <c r="Z835" s="324"/>
    </row>
    <row r="836" spans="1:26" ht="12.75" customHeight="1">
      <c r="A836" s="324"/>
      <c r="B836" s="322"/>
      <c r="C836" s="322"/>
      <c r="D836" s="322"/>
      <c r="E836" s="322"/>
      <c r="F836" s="323"/>
      <c r="G836" s="323"/>
      <c r="H836" s="323"/>
      <c r="I836" s="323"/>
      <c r="J836" s="323"/>
      <c r="K836" s="324"/>
      <c r="L836" s="324"/>
      <c r="M836" s="324"/>
      <c r="N836" s="324"/>
      <c r="O836" s="324"/>
      <c r="P836" s="324"/>
      <c r="Q836" s="324"/>
      <c r="R836" s="324"/>
      <c r="S836" s="324"/>
      <c r="T836" s="324"/>
      <c r="U836" s="324"/>
      <c r="V836" s="324"/>
      <c r="W836" s="324"/>
      <c r="X836" s="324"/>
      <c r="Y836" s="324"/>
      <c r="Z836" s="324"/>
    </row>
    <row r="837" spans="1:26" ht="12.75" customHeight="1">
      <c r="A837" s="324"/>
      <c r="B837" s="322"/>
      <c r="C837" s="322"/>
      <c r="D837" s="322"/>
      <c r="E837" s="322"/>
      <c r="F837" s="323"/>
      <c r="G837" s="323"/>
      <c r="H837" s="323"/>
      <c r="I837" s="323"/>
      <c r="J837" s="323"/>
      <c r="K837" s="324"/>
      <c r="L837" s="324"/>
      <c r="M837" s="324"/>
      <c r="N837" s="324"/>
      <c r="O837" s="324"/>
      <c r="P837" s="324"/>
      <c r="Q837" s="324"/>
      <c r="R837" s="324"/>
      <c r="S837" s="324"/>
      <c r="T837" s="324"/>
      <c r="U837" s="324"/>
      <c r="V837" s="324"/>
      <c r="W837" s="324"/>
      <c r="X837" s="324"/>
      <c r="Y837" s="324"/>
      <c r="Z837" s="324"/>
    </row>
    <row r="838" spans="1:26" ht="12.75" customHeight="1">
      <c r="A838" s="324"/>
      <c r="B838" s="322"/>
      <c r="C838" s="322"/>
      <c r="D838" s="322"/>
      <c r="E838" s="322"/>
      <c r="F838" s="323"/>
      <c r="G838" s="323"/>
      <c r="H838" s="323"/>
      <c r="I838" s="323"/>
      <c r="J838" s="323"/>
      <c r="K838" s="324"/>
      <c r="L838" s="324"/>
      <c r="M838" s="324"/>
      <c r="N838" s="324"/>
      <c r="O838" s="324"/>
      <c r="P838" s="324"/>
      <c r="Q838" s="324"/>
      <c r="R838" s="324"/>
      <c r="S838" s="324"/>
      <c r="T838" s="324"/>
      <c r="U838" s="324"/>
      <c r="V838" s="324"/>
      <c r="W838" s="324"/>
      <c r="X838" s="324"/>
      <c r="Y838" s="324"/>
      <c r="Z838" s="324"/>
    </row>
    <row r="839" spans="1:26" ht="12.75" customHeight="1">
      <c r="A839" s="324"/>
      <c r="B839" s="322"/>
      <c r="C839" s="322"/>
      <c r="D839" s="322"/>
      <c r="E839" s="322"/>
      <c r="F839" s="323"/>
      <c r="G839" s="323"/>
      <c r="H839" s="323"/>
      <c r="I839" s="323"/>
      <c r="J839" s="323"/>
      <c r="K839" s="324"/>
      <c r="L839" s="324"/>
      <c r="M839" s="324"/>
      <c r="N839" s="324"/>
      <c r="O839" s="324"/>
      <c r="P839" s="324"/>
      <c r="Q839" s="324"/>
      <c r="R839" s="324"/>
      <c r="S839" s="324"/>
      <c r="T839" s="324"/>
      <c r="U839" s="324"/>
      <c r="V839" s="324"/>
      <c r="W839" s="324"/>
      <c r="X839" s="324"/>
      <c r="Y839" s="324"/>
      <c r="Z839" s="324"/>
    </row>
    <row r="840" spans="1:26" ht="12.75" customHeight="1">
      <c r="A840" s="324"/>
      <c r="B840" s="322"/>
      <c r="C840" s="322"/>
      <c r="D840" s="322"/>
      <c r="E840" s="322"/>
      <c r="F840" s="323"/>
      <c r="G840" s="323"/>
      <c r="H840" s="323"/>
      <c r="I840" s="323"/>
      <c r="J840" s="323"/>
      <c r="K840" s="324"/>
      <c r="L840" s="324"/>
      <c r="M840" s="324"/>
      <c r="N840" s="324"/>
      <c r="O840" s="324"/>
      <c r="P840" s="324"/>
      <c r="Q840" s="324"/>
      <c r="R840" s="324"/>
      <c r="S840" s="324"/>
      <c r="T840" s="324"/>
      <c r="U840" s="324"/>
      <c r="V840" s="324"/>
      <c r="W840" s="324"/>
      <c r="X840" s="324"/>
      <c r="Y840" s="324"/>
      <c r="Z840" s="324"/>
    </row>
    <row r="841" spans="1:26" ht="12.75" customHeight="1">
      <c r="A841" s="324"/>
      <c r="B841" s="322"/>
      <c r="C841" s="322"/>
      <c r="D841" s="322"/>
      <c r="E841" s="322"/>
      <c r="F841" s="323"/>
      <c r="G841" s="323"/>
      <c r="H841" s="323"/>
      <c r="I841" s="323"/>
      <c r="J841" s="323"/>
      <c r="K841" s="324"/>
      <c r="L841" s="324"/>
      <c r="M841" s="324"/>
      <c r="N841" s="324"/>
      <c r="O841" s="324"/>
      <c r="P841" s="324"/>
      <c r="Q841" s="324"/>
      <c r="R841" s="324"/>
      <c r="S841" s="324"/>
      <c r="T841" s="324"/>
      <c r="U841" s="324"/>
      <c r="V841" s="324"/>
      <c r="W841" s="324"/>
      <c r="X841" s="324"/>
      <c r="Y841" s="324"/>
      <c r="Z841" s="324"/>
    </row>
    <row r="842" spans="1:26" ht="12.75" customHeight="1">
      <c r="A842" s="324"/>
      <c r="B842" s="322"/>
      <c r="C842" s="322"/>
      <c r="D842" s="322"/>
      <c r="E842" s="322"/>
      <c r="F842" s="323"/>
      <c r="G842" s="323"/>
      <c r="H842" s="323"/>
      <c r="I842" s="323"/>
      <c r="J842" s="323"/>
      <c r="K842" s="324"/>
      <c r="L842" s="324"/>
      <c r="M842" s="324"/>
      <c r="N842" s="324"/>
      <c r="O842" s="324"/>
      <c r="P842" s="324"/>
      <c r="Q842" s="324"/>
      <c r="R842" s="324"/>
      <c r="S842" s="324"/>
      <c r="T842" s="324"/>
      <c r="U842" s="324"/>
      <c r="V842" s="324"/>
      <c r="W842" s="324"/>
      <c r="X842" s="324"/>
      <c r="Y842" s="324"/>
      <c r="Z842" s="324"/>
    </row>
    <row r="843" spans="1:26" ht="12.75" customHeight="1">
      <c r="A843" s="324"/>
      <c r="B843" s="322"/>
      <c r="C843" s="322"/>
      <c r="D843" s="322"/>
      <c r="E843" s="322"/>
      <c r="F843" s="323"/>
      <c r="G843" s="323"/>
      <c r="H843" s="323"/>
      <c r="I843" s="323"/>
      <c r="J843" s="323"/>
      <c r="K843" s="324"/>
      <c r="L843" s="324"/>
      <c r="M843" s="324"/>
      <c r="N843" s="324"/>
      <c r="O843" s="324"/>
      <c r="P843" s="324"/>
      <c r="Q843" s="324"/>
      <c r="R843" s="324"/>
      <c r="S843" s="324"/>
      <c r="T843" s="324"/>
      <c r="U843" s="324"/>
      <c r="V843" s="324"/>
      <c r="W843" s="324"/>
      <c r="X843" s="324"/>
      <c r="Y843" s="324"/>
      <c r="Z843" s="324"/>
    </row>
    <row r="844" spans="1:26" ht="12.75" customHeight="1">
      <c r="A844" s="324"/>
      <c r="B844" s="322"/>
      <c r="C844" s="322"/>
      <c r="D844" s="322"/>
      <c r="E844" s="322"/>
      <c r="F844" s="323"/>
      <c r="G844" s="323"/>
      <c r="H844" s="323"/>
      <c r="I844" s="323"/>
      <c r="J844" s="323"/>
      <c r="K844" s="324"/>
      <c r="L844" s="324"/>
      <c r="M844" s="324"/>
      <c r="N844" s="324"/>
      <c r="O844" s="324"/>
      <c r="P844" s="324"/>
      <c r="Q844" s="324"/>
      <c r="R844" s="324"/>
      <c r="S844" s="324"/>
      <c r="T844" s="324"/>
      <c r="U844" s="324"/>
      <c r="V844" s="324"/>
      <c r="W844" s="324"/>
      <c r="X844" s="324"/>
      <c r="Y844" s="324"/>
      <c r="Z844" s="324"/>
    </row>
    <row r="845" spans="1:26" ht="12.75" customHeight="1">
      <c r="A845" s="324"/>
      <c r="B845" s="322"/>
      <c r="C845" s="322"/>
      <c r="D845" s="322"/>
      <c r="E845" s="322"/>
      <c r="F845" s="323"/>
      <c r="G845" s="323"/>
      <c r="H845" s="323"/>
      <c r="I845" s="323"/>
      <c r="J845" s="323"/>
      <c r="K845" s="324"/>
      <c r="L845" s="324"/>
      <c r="M845" s="324"/>
      <c r="N845" s="324"/>
      <c r="O845" s="324"/>
      <c r="P845" s="324"/>
      <c r="Q845" s="324"/>
      <c r="R845" s="324"/>
      <c r="S845" s="324"/>
      <c r="T845" s="324"/>
      <c r="U845" s="324"/>
      <c r="V845" s="324"/>
      <c r="W845" s="324"/>
      <c r="X845" s="324"/>
      <c r="Y845" s="324"/>
      <c r="Z845" s="324"/>
    </row>
    <row r="846" spans="1:26" ht="12.75" customHeight="1">
      <c r="A846" s="324"/>
      <c r="B846" s="322"/>
      <c r="C846" s="322"/>
      <c r="D846" s="322"/>
      <c r="E846" s="322"/>
      <c r="F846" s="323"/>
      <c r="G846" s="323"/>
      <c r="H846" s="323"/>
      <c r="I846" s="323"/>
      <c r="J846" s="323"/>
      <c r="K846" s="324"/>
      <c r="L846" s="324"/>
      <c r="M846" s="324"/>
      <c r="N846" s="324"/>
      <c r="O846" s="324"/>
      <c r="P846" s="324"/>
      <c r="Q846" s="324"/>
      <c r="R846" s="324"/>
      <c r="S846" s="324"/>
      <c r="T846" s="324"/>
      <c r="U846" s="324"/>
      <c r="V846" s="324"/>
      <c r="W846" s="324"/>
      <c r="X846" s="324"/>
      <c r="Y846" s="324"/>
      <c r="Z846" s="324"/>
    </row>
    <row r="847" spans="1:26" ht="12.75" customHeight="1">
      <c r="A847" s="324"/>
      <c r="B847" s="322"/>
      <c r="C847" s="322"/>
      <c r="D847" s="322"/>
      <c r="E847" s="322"/>
      <c r="F847" s="323"/>
      <c r="G847" s="323"/>
      <c r="H847" s="323"/>
      <c r="I847" s="323"/>
      <c r="J847" s="323"/>
      <c r="K847" s="324"/>
      <c r="L847" s="324"/>
      <c r="M847" s="324"/>
      <c r="N847" s="324"/>
      <c r="O847" s="324"/>
      <c r="P847" s="324"/>
      <c r="Q847" s="324"/>
      <c r="R847" s="324"/>
      <c r="S847" s="324"/>
      <c r="T847" s="324"/>
      <c r="U847" s="324"/>
      <c r="V847" s="324"/>
      <c r="W847" s="324"/>
      <c r="X847" s="324"/>
      <c r="Y847" s="324"/>
      <c r="Z847" s="324"/>
    </row>
    <row r="848" spans="1:26" ht="12.75" customHeight="1">
      <c r="A848" s="324"/>
      <c r="B848" s="322"/>
      <c r="C848" s="322"/>
      <c r="D848" s="322"/>
      <c r="E848" s="322"/>
      <c r="F848" s="323"/>
      <c r="G848" s="323"/>
      <c r="H848" s="323"/>
      <c r="I848" s="323"/>
      <c r="J848" s="323"/>
      <c r="K848" s="324"/>
      <c r="L848" s="324"/>
      <c r="M848" s="324"/>
      <c r="N848" s="324"/>
      <c r="O848" s="324"/>
      <c r="P848" s="324"/>
      <c r="Q848" s="324"/>
      <c r="R848" s="324"/>
      <c r="S848" s="324"/>
      <c r="T848" s="324"/>
      <c r="U848" s="324"/>
      <c r="V848" s="324"/>
      <c r="W848" s="324"/>
      <c r="X848" s="324"/>
      <c r="Y848" s="324"/>
      <c r="Z848" s="324"/>
    </row>
    <row r="849" spans="1:26" ht="12.75" customHeight="1">
      <c r="A849" s="324"/>
      <c r="B849" s="322"/>
      <c r="C849" s="322"/>
      <c r="D849" s="322"/>
      <c r="E849" s="322"/>
      <c r="F849" s="323"/>
      <c r="G849" s="323"/>
      <c r="H849" s="323"/>
      <c r="I849" s="323"/>
      <c r="J849" s="323"/>
      <c r="K849" s="324"/>
      <c r="L849" s="324"/>
      <c r="M849" s="324"/>
      <c r="N849" s="324"/>
      <c r="O849" s="324"/>
      <c r="P849" s="324"/>
      <c r="Q849" s="324"/>
      <c r="R849" s="324"/>
      <c r="S849" s="324"/>
      <c r="T849" s="324"/>
      <c r="U849" s="324"/>
      <c r="V849" s="324"/>
      <c r="W849" s="324"/>
      <c r="X849" s="324"/>
      <c r="Y849" s="324"/>
      <c r="Z849" s="324"/>
    </row>
    <row r="850" spans="1:26" ht="12.75" customHeight="1">
      <c r="A850" s="324"/>
      <c r="B850" s="322"/>
      <c r="C850" s="322"/>
      <c r="D850" s="322"/>
      <c r="E850" s="322"/>
      <c r="F850" s="323"/>
      <c r="G850" s="323"/>
      <c r="H850" s="323"/>
      <c r="I850" s="323"/>
      <c r="J850" s="323"/>
      <c r="K850" s="324"/>
      <c r="L850" s="324"/>
      <c r="M850" s="324"/>
      <c r="N850" s="324"/>
      <c r="O850" s="324"/>
      <c r="P850" s="324"/>
      <c r="Q850" s="324"/>
      <c r="R850" s="324"/>
      <c r="S850" s="324"/>
      <c r="T850" s="324"/>
      <c r="U850" s="324"/>
      <c r="V850" s="324"/>
      <c r="W850" s="324"/>
      <c r="X850" s="324"/>
      <c r="Y850" s="324"/>
      <c r="Z850" s="324"/>
    </row>
    <row r="851" spans="1:26" ht="12.75" customHeight="1">
      <c r="A851" s="324"/>
      <c r="B851" s="322"/>
      <c r="C851" s="322"/>
      <c r="D851" s="322"/>
      <c r="E851" s="322"/>
      <c r="F851" s="323"/>
      <c r="G851" s="323"/>
      <c r="H851" s="323"/>
      <c r="I851" s="323"/>
      <c r="J851" s="323"/>
      <c r="K851" s="324"/>
      <c r="L851" s="324"/>
      <c r="M851" s="324"/>
      <c r="N851" s="324"/>
      <c r="O851" s="324"/>
      <c r="P851" s="324"/>
      <c r="Q851" s="324"/>
      <c r="R851" s="324"/>
      <c r="S851" s="324"/>
      <c r="T851" s="324"/>
      <c r="U851" s="324"/>
      <c r="V851" s="324"/>
      <c r="W851" s="324"/>
      <c r="X851" s="324"/>
      <c r="Y851" s="324"/>
      <c r="Z851" s="324"/>
    </row>
    <row r="852" spans="1:26" ht="12.75" customHeight="1">
      <c r="A852" s="324"/>
      <c r="B852" s="322"/>
      <c r="C852" s="322"/>
      <c r="D852" s="322"/>
      <c r="E852" s="322"/>
      <c r="F852" s="323"/>
      <c r="G852" s="323"/>
      <c r="H852" s="323"/>
      <c r="I852" s="323"/>
      <c r="J852" s="323"/>
      <c r="K852" s="324"/>
      <c r="L852" s="324"/>
      <c r="M852" s="324"/>
      <c r="N852" s="324"/>
      <c r="O852" s="324"/>
      <c r="P852" s="324"/>
      <c r="Q852" s="324"/>
      <c r="R852" s="324"/>
      <c r="S852" s="324"/>
      <c r="T852" s="324"/>
      <c r="U852" s="324"/>
      <c r="V852" s="324"/>
      <c r="W852" s="324"/>
      <c r="X852" s="324"/>
      <c r="Y852" s="324"/>
      <c r="Z852" s="324"/>
    </row>
    <row r="853" spans="1:26" ht="12.75" customHeight="1">
      <c r="A853" s="324"/>
      <c r="B853" s="322"/>
      <c r="C853" s="322"/>
      <c r="D853" s="322"/>
      <c r="E853" s="322"/>
      <c r="F853" s="323"/>
      <c r="G853" s="323"/>
      <c r="H853" s="323"/>
      <c r="I853" s="323"/>
      <c r="J853" s="323"/>
      <c r="K853" s="324"/>
      <c r="L853" s="324"/>
      <c r="M853" s="324"/>
      <c r="N853" s="324"/>
      <c r="O853" s="324"/>
      <c r="P853" s="324"/>
      <c r="Q853" s="324"/>
      <c r="R853" s="324"/>
      <c r="S853" s="324"/>
      <c r="T853" s="324"/>
      <c r="U853" s="324"/>
      <c r="V853" s="324"/>
      <c r="W853" s="324"/>
      <c r="X853" s="324"/>
      <c r="Y853" s="324"/>
      <c r="Z853" s="324"/>
    </row>
    <row r="854" spans="1:26" ht="12.75" customHeight="1">
      <c r="A854" s="324"/>
      <c r="B854" s="322"/>
      <c r="C854" s="322"/>
      <c r="D854" s="322"/>
      <c r="E854" s="322"/>
      <c r="F854" s="323"/>
      <c r="G854" s="323"/>
      <c r="H854" s="323"/>
      <c r="I854" s="323"/>
      <c r="J854" s="323"/>
      <c r="K854" s="324"/>
      <c r="L854" s="324"/>
      <c r="M854" s="324"/>
      <c r="N854" s="324"/>
      <c r="O854" s="324"/>
      <c r="P854" s="324"/>
      <c r="Q854" s="324"/>
      <c r="R854" s="324"/>
      <c r="S854" s="324"/>
      <c r="T854" s="324"/>
      <c r="U854" s="324"/>
      <c r="V854" s="324"/>
      <c r="W854" s="324"/>
      <c r="X854" s="324"/>
      <c r="Y854" s="324"/>
      <c r="Z854" s="324"/>
    </row>
    <row r="855" spans="1:26" ht="12.75" customHeight="1">
      <c r="A855" s="324"/>
      <c r="B855" s="322"/>
      <c r="C855" s="322"/>
      <c r="D855" s="322"/>
      <c r="E855" s="322"/>
      <c r="F855" s="323"/>
      <c r="G855" s="323"/>
      <c r="H855" s="323"/>
      <c r="I855" s="323"/>
      <c r="J855" s="323"/>
      <c r="K855" s="324"/>
      <c r="L855" s="324"/>
      <c r="M855" s="324"/>
      <c r="N855" s="324"/>
      <c r="O855" s="324"/>
      <c r="P855" s="324"/>
      <c r="Q855" s="324"/>
      <c r="R855" s="324"/>
      <c r="S855" s="324"/>
      <c r="T855" s="324"/>
      <c r="U855" s="324"/>
      <c r="V855" s="324"/>
      <c r="W855" s="324"/>
      <c r="X855" s="324"/>
      <c r="Y855" s="324"/>
      <c r="Z855" s="324"/>
    </row>
    <row r="856" spans="1:26" ht="12.75" customHeight="1">
      <c r="A856" s="324"/>
      <c r="B856" s="322"/>
      <c r="C856" s="322"/>
      <c r="D856" s="322"/>
      <c r="E856" s="322"/>
      <c r="F856" s="323"/>
      <c r="G856" s="323"/>
      <c r="H856" s="323"/>
      <c r="I856" s="323"/>
      <c r="J856" s="323"/>
      <c r="K856" s="324"/>
      <c r="L856" s="324"/>
      <c r="M856" s="324"/>
      <c r="N856" s="324"/>
      <c r="O856" s="324"/>
      <c r="P856" s="324"/>
      <c r="Q856" s="324"/>
      <c r="R856" s="324"/>
      <c r="S856" s="324"/>
      <c r="T856" s="324"/>
      <c r="U856" s="324"/>
      <c r="V856" s="324"/>
      <c r="W856" s="324"/>
      <c r="X856" s="324"/>
      <c r="Y856" s="324"/>
      <c r="Z856" s="324"/>
    </row>
    <row r="857" spans="1:26" ht="12.75" customHeight="1">
      <c r="A857" s="324"/>
      <c r="B857" s="322"/>
      <c r="C857" s="322"/>
      <c r="D857" s="322"/>
      <c r="E857" s="322"/>
      <c r="F857" s="323"/>
      <c r="G857" s="323"/>
      <c r="H857" s="323"/>
      <c r="I857" s="323"/>
      <c r="J857" s="323"/>
      <c r="K857" s="324"/>
      <c r="L857" s="324"/>
      <c r="M857" s="324"/>
      <c r="N857" s="324"/>
      <c r="O857" s="324"/>
      <c r="P857" s="324"/>
      <c r="Q857" s="324"/>
      <c r="R857" s="324"/>
      <c r="S857" s="324"/>
      <c r="T857" s="324"/>
      <c r="U857" s="324"/>
      <c r="V857" s="324"/>
      <c r="W857" s="324"/>
      <c r="X857" s="324"/>
      <c r="Y857" s="324"/>
      <c r="Z857" s="324"/>
    </row>
    <row r="858" spans="1:26" ht="12.75" customHeight="1">
      <c r="A858" s="324"/>
      <c r="B858" s="322"/>
      <c r="C858" s="322"/>
      <c r="D858" s="322"/>
      <c r="E858" s="322"/>
      <c r="F858" s="323"/>
      <c r="G858" s="323"/>
      <c r="H858" s="323"/>
      <c r="I858" s="323"/>
      <c r="J858" s="323"/>
      <c r="K858" s="324"/>
      <c r="L858" s="324"/>
      <c r="M858" s="324"/>
      <c r="N858" s="324"/>
      <c r="O858" s="324"/>
      <c r="P858" s="324"/>
      <c r="Q858" s="324"/>
      <c r="R858" s="324"/>
      <c r="S858" s="324"/>
      <c r="T858" s="324"/>
      <c r="U858" s="324"/>
      <c r="V858" s="324"/>
      <c r="W858" s="324"/>
      <c r="X858" s="324"/>
      <c r="Y858" s="324"/>
      <c r="Z858" s="324"/>
    </row>
    <row r="859" spans="1:26" ht="12.75" customHeight="1">
      <c r="A859" s="324"/>
      <c r="B859" s="322"/>
      <c r="C859" s="322"/>
      <c r="D859" s="322"/>
      <c r="E859" s="322"/>
      <c r="F859" s="323"/>
      <c r="G859" s="323"/>
      <c r="H859" s="323"/>
      <c r="I859" s="323"/>
      <c r="J859" s="323"/>
      <c r="K859" s="324"/>
      <c r="L859" s="324"/>
      <c r="M859" s="324"/>
      <c r="N859" s="324"/>
      <c r="O859" s="324"/>
      <c r="P859" s="324"/>
      <c r="Q859" s="324"/>
      <c r="R859" s="324"/>
      <c r="S859" s="324"/>
      <c r="T859" s="324"/>
      <c r="U859" s="324"/>
      <c r="V859" s="324"/>
      <c r="W859" s="324"/>
      <c r="X859" s="324"/>
      <c r="Y859" s="324"/>
      <c r="Z859" s="324"/>
    </row>
    <row r="860" spans="1:26" ht="12.75" customHeight="1">
      <c r="A860" s="324"/>
      <c r="B860" s="322"/>
      <c r="C860" s="322"/>
      <c r="D860" s="322"/>
      <c r="E860" s="322"/>
      <c r="F860" s="323"/>
      <c r="G860" s="323"/>
      <c r="H860" s="323"/>
      <c r="I860" s="323"/>
      <c r="J860" s="323"/>
      <c r="K860" s="324"/>
      <c r="L860" s="324"/>
      <c r="M860" s="324"/>
      <c r="N860" s="324"/>
      <c r="O860" s="324"/>
      <c r="P860" s="324"/>
      <c r="Q860" s="324"/>
      <c r="R860" s="324"/>
      <c r="S860" s="324"/>
      <c r="T860" s="324"/>
      <c r="U860" s="324"/>
      <c r="V860" s="324"/>
      <c r="W860" s="324"/>
      <c r="X860" s="324"/>
      <c r="Y860" s="324"/>
      <c r="Z860" s="324"/>
    </row>
    <row r="861" spans="1:26" ht="12.75" customHeight="1">
      <c r="A861" s="324"/>
      <c r="B861" s="322"/>
      <c r="C861" s="322"/>
      <c r="D861" s="322"/>
      <c r="E861" s="322"/>
      <c r="F861" s="323"/>
      <c r="G861" s="323"/>
      <c r="H861" s="323"/>
      <c r="I861" s="323"/>
      <c r="J861" s="323"/>
      <c r="K861" s="324"/>
      <c r="L861" s="324"/>
      <c r="M861" s="324"/>
      <c r="N861" s="324"/>
      <c r="O861" s="324"/>
      <c r="P861" s="324"/>
      <c r="Q861" s="324"/>
      <c r="R861" s="324"/>
      <c r="S861" s="324"/>
      <c r="T861" s="324"/>
      <c r="U861" s="324"/>
      <c r="V861" s="324"/>
      <c r="W861" s="324"/>
      <c r="X861" s="324"/>
      <c r="Y861" s="324"/>
      <c r="Z861" s="324"/>
    </row>
    <row r="862" spans="1:26" ht="12.75" customHeight="1">
      <c r="A862" s="324"/>
      <c r="B862" s="322"/>
      <c r="C862" s="322"/>
      <c r="D862" s="322"/>
      <c r="E862" s="322"/>
      <c r="F862" s="323"/>
      <c r="G862" s="323"/>
      <c r="H862" s="323"/>
      <c r="I862" s="323"/>
      <c r="J862" s="323"/>
      <c r="K862" s="324"/>
      <c r="L862" s="324"/>
      <c r="M862" s="324"/>
      <c r="N862" s="324"/>
      <c r="O862" s="324"/>
      <c r="P862" s="324"/>
      <c r="Q862" s="324"/>
      <c r="R862" s="324"/>
      <c r="S862" s="324"/>
      <c r="T862" s="324"/>
      <c r="U862" s="324"/>
      <c r="V862" s="324"/>
      <c r="W862" s="324"/>
      <c r="X862" s="324"/>
      <c r="Y862" s="324"/>
      <c r="Z862" s="324"/>
    </row>
    <row r="863" spans="1:26" ht="12.75" customHeight="1">
      <c r="A863" s="324"/>
      <c r="B863" s="322"/>
      <c r="C863" s="322"/>
      <c r="D863" s="322"/>
      <c r="E863" s="322"/>
      <c r="F863" s="323"/>
      <c r="G863" s="323"/>
      <c r="H863" s="323"/>
      <c r="I863" s="323"/>
      <c r="J863" s="323"/>
      <c r="K863" s="324"/>
      <c r="L863" s="324"/>
      <c r="M863" s="324"/>
      <c r="N863" s="324"/>
      <c r="O863" s="324"/>
      <c r="P863" s="324"/>
      <c r="Q863" s="324"/>
      <c r="R863" s="324"/>
      <c r="S863" s="324"/>
      <c r="T863" s="324"/>
      <c r="U863" s="324"/>
      <c r="V863" s="324"/>
      <c r="W863" s="324"/>
      <c r="X863" s="324"/>
      <c r="Y863" s="324"/>
      <c r="Z863" s="324"/>
    </row>
    <row r="864" spans="1:26" ht="12.75" customHeight="1">
      <c r="A864" s="324"/>
      <c r="B864" s="322"/>
      <c r="C864" s="322"/>
      <c r="D864" s="322"/>
      <c r="E864" s="322"/>
      <c r="F864" s="323"/>
      <c r="G864" s="323"/>
      <c r="H864" s="323"/>
      <c r="I864" s="323"/>
      <c r="J864" s="323"/>
      <c r="K864" s="324"/>
      <c r="L864" s="324"/>
      <c r="M864" s="324"/>
      <c r="N864" s="324"/>
      <c r="O864" s="324"/>
      <c r="P864" s="324"/>
      <c r="Q864" s="324"/>
      <c r="R864" s="324"/>
      <c r="S864" s="324"/>
      <c r="T864" s="324"/>
      <c r="U864" s="324"/>
      <c r="V864" s="324"/>
      <c r="W864" s="324"/>
      <c r="X864" s="324"/>
      <c r="Y864" s="324"/>
      <c r="Z864" s="324"/>
    </row>
    <row r="865" spans="1:26" ht="12.75" customHeight="1">
      <c r="A865" s="324"/>
      <c r="B865" s="322"/>
      <c r="C865" s="322"/>
      <c r="D865" s="322"/>
      <c r="E865" s="322"/>
      <c r="F865" s="323"/>
      <c r="G865" s="323"/>
      <c r="H865" s="323"/>
      <c r="I865" s="323"/>
      <c r="J865" s="323"/>
      <c r="K865" s="324"/>
      <c r="L865" s="324"/>
      <c r="M865" s="324"/>
      <c r="N865" s="324"/>
      <c r="O865" s="324"/>
      <c r="P865" s="324"/>
      <c r="Q865" s="324"/>
      <c r="R865" s="324"/>
      <c r="S865" s="324"/>
      <c r="T865" s="324"/>
      <c r="U865" s="324"/>
      <c r="V865" s="324"/>
      <c r="W865" s="324"/>
      <c r="X865" s="324"/>
      <c r="Y865" s="324"/>
      <c r="Z865" s="324"/>
    </row>
    <row r="866" spans="1:26" ht="12.75" customHeight="1">
      <c r="A866" s="324"/>
      <c r="B866" s="322"/>
      <c r="C866" s="322"/>
      <c r="D866" s="322"/>
      <c r="E866" s="322"/>
      <c r="F866" s="323"/>
      <c r="G866" s="323"/>
      <c r="H866" s="323"/>
      <c r="I866" s="323"/>
      <c r="J866" s="323"/>
      <c r="K866" s="324"/>
      <c r="L866" s="324"/>
      <c r="M866" s="324"/>
      <c r="N866" s="324"/>
      <c r="O866" s="324"/>
      <c r="P866" s="324"/>
      <c r="Q866" s="324"/>
      <c r="R866" s="324"/>
      <c r="S866" s="324"/>
      <c r="T866" s="324"/>
      <c r="U866" s="324"/>
      <c r="V866" s="324"/>
      <c r="W866" s="324"/>
      <c r="X866" s="324"/>
      <c r="Y866" s="324"/>
      <c r="Z866" s="324"/>
    </row>
    <row r="867" spans="1:26" ht="12.75" customHeight="1">
      <c r="A867" s="324"/>
      <c r="B867" s="322"/>
      <c r="C867" s="322"/>
      <c r="D867" s="322"/>
      <c r="E867" s="322"/>
      <c r="F867" s="323"/>
      <c r="G867" s="323"/>
      <c r="H867" s="323"/>
      <c r="I867" s="323"/>
      <c r="J867" s="323"/>
      <c r="K867" s="324"/>
      <c r="L867" s="324"/>
      <c r="M867" s="324"/>
      <c r="N867" s="324"/>
      <c r="O867" s="324"/>
      <c r="P867" s="324"/>
      <c r="Q867" s="324"/>
      <c r="R867" s="324"/>
      <c r="S867" s="324"/>
      <c r="T867" s="324"/>
      <c r="U867" s="324"/>
      <c r="V867" s="324"/>
      <c r="W867" s="324"/>
      <c r="X867" s="324"/>
      <c r="Y867" s="324"/>
      <c r="Z867" s="324"/>
    </row>
    <row r="868" spans="1:26" ht="12.75" customHeight="1">
      <c r="A868" s="324"/>
      <c r="B868" s="322"/>
      <c r="C868" s="322"/>
      <c r="D868" s="322"/>
      <c r="E868" s="322"/>
      <c r="F868" s="323"/>
      <c r="G868" s="323"/>
      <c r="H868" s="323"/>
      <c r="I868" s="323"/>
      <c r="J868" s="323"/>
      <c r="K868" s="324"/>
      <c r="L868" s="324"/>
      <c r="M868" s="324"/>
      <c r="N868" s="324"/>
      <c r="O868" s="324"/>
      <c r="P868" s="324"/>
      <c r="Q868" s="324"/>
      <c r="R868" s="324"/>
      <c r="S868" s="324"/>
      <c r="T868" s="324"/>
      <c r="U868" s="324"/>
      <c r="V868" s="324"/>
      <c r="W868" s="324"/>
      <c r="X868" s="324"/>
      <c r="Y868" s="324"/>
      <c r="Z868" s="324"/>
    </row>
    <row r="869" spans="1:26" ht="12.75" customHeight="1">
      <c r="A869" s="324"/>
      <c r="B869" s="322"/>
      <c r="C869" s="322"/>
      <c r="D869" s="322"/>
      <c r="E869" s="322"/>
      <c r="F869" s="323"/>
      <c r="G869" s="323"/>
      <c r="H869" s="323"/>
      <c r="I869" s="323"/>
      <c r="J869" s="323"/>
      <c r="K869" s="324"/>
      <c r="L869" s="324"/>
      <c r="M869" s="324"/>
      <c r="N869" s="324"/>
      <c r="O869" s="324"/>
      <c r="P869" s="324"/>
      <c r="Q869" s="324"/>
      <c r="R869" s="324"/>
      <c r="S869" s="324"/>
      <c r="T869" s="324"/>
      <c r="U869" s="324"/>
      <c r="V869" s="324"/>
      <c r="W869" s="324"/>
      <c r="X869" s="324"/>
      <c r="Y869" s="324"/>
      <c r="Z869" s="324"/>
    </row>
    <row r="870" spans="1:26" ht="12.75" customHeight="1">
      <c r="A870" s="324"/>
      <c r="B870" s="322"/>
      <c r="C870" s="322"/>
      <c r="D870" s="322"/>
      <c r="E870" s="322"/>
      <c r="F870" s="323"/>
      <c r="G870" s="323"/>
      <c r="H870" s="323"/>
      <c r="I870" s="323"/>
      <c r="J870" s="323"/>
      <c r="K870" s="324"/>
      <c r="L870" s="324"/>
      <c r="M870" s="324"/>
      <c r="N870" s="324"/>
      <c r="O870" s="324"/>
      <c r="P870" s="324"/>
      <c r="Q870" s="324"/>
      <c r="R870" s="324"/>
      <c r="S870" s="324"/>
      <c r="T870" s="324"/>
      <c r="U870" s="324"/>
      <c r="V870" s="324"/>
      <c r="W870" s="324"/>
      <c r="X870" s="324"/>
      <c r="Y870" s="324"/>
      <c r="Z870" s="324"/>
    </row>
    <row r="871" spans="1:26" ht="12.75" customHeight="1">
      <c r="A871" s="324"/>
      <c r="B871" s="322"/>
      <c r="C871" s="322"/>
      <c r="D871" s="322"/>
      <c r="E871" s="322"/>
      <c r="F871" s="323"/>
      <c r="G871" s="323"/>
      <c r="H871" s="323"/>
      <c r="I871" s="323"/>
      <c r="J871" s="323"/>
      <c r="K871" s="324"/>
      <c r="L871" s="324"/>
      <c r="M871" s="324"/>
      <c r="N871" s="324"/>
      <c r="O871" s="324"/>
      <c r="P871" s="324"/>
      <c r="Q871" s="324"/>
      <c r="R871" s="324"/>
      <c r="S871" s="324"/>
      <c r="T871" s="324"/>
      <c r="U871" s="324"/>
      <c r="V871" s="324"/>
      <c r="W871" s="324"/>
      <c r="X871" s="324"/>
      <c r="Y871" s="324"/>
      <c r="Z871" s="324"/>
    </row>
    <row r="872" spans="1:26" ht="12.75" customHeight="1">
      <c r="A872" s="324"/>
      <c r="B872" s="322"/>
      <c r="C872" s="322"/>
      <c r="D872" s="322"/>
      <c r="E872" s="322"/>
      <c r="F872" s="323"/>
      <c r="G872" s="323"/>
      <c r="H872" s="323"/>
      <c r="I872" s="323"/>
      <c r="J872" s="323"/>
      <c r="K872" s="324"/>
      <c r="L872" s="324"/>
      <c r="M872" s="324"/>
      <c r="N872" s="324"/>
      <c r="O872" s="324"/>
      <c r="P872" s="324"/>
      <c r="Q872" s="324"/>
      <c r="R872" s="324"/>
      <c r="S872" s="324"/>
      <c r="T872" s="324"/>
      <c r="U872" s="324"/>
      <c r="V872" s="324"/>
      <c r="W872" s="324"/>
      <c r="X872" s="324"/>
      <c r="Y872" s="324"/>
      <c r="Z872" s="324"/>
    </row>
    <row r="873" spans="1:26" ht="12.75" customHeight="1">
      <c r="A873" s="324"/>
      <c r="B873" s="322"/>
      <c r="C873" s="322"/>
      <c r="D873" s="322"/>
      <c r="E873" s="322"/>
      <c r="F873" s="323"/>
      <c r="G873" s="323"/>
      <c r="H873" s="323"/>
      <c r="I873" s="323"/>
      <c r="J873" s="323"/>
      <c r="K873" s="324"/>
      <c r="L873" s="324"/>
      <c r="M873" s="324"/>
      <c r="N873" s="324"/>
      <c r="O873" s="324"/>
      <c r="P873" s="324"/>
      <c r="Q873" s="324"/>
      <c r="R873" s="324"/>
      <c r="S873" s="324"/>
      <c r="T873" s="324"/>
      <c r="U873" s="324"/>
      <c r="V873" s="324"/>
      <c r="W873" s="324"/>
      <c r="X873" s="324"/>
      <c r="Y873" s="324"/>
      <c r="Z873" s="324"/>
    </row>
    <row r="874" spans="1:26" ht="12.75" customHeight="1">
      <c r="A874" s="324"/>
      <c r="B874" s="322"/>
      <c r="C874" s="322"/>
      <c r="D874" s="322"/>
      <c r="E874" s="322"/>
      <c r="F874" s="323"/>
      <c r="G874" s="323"/>
      <c r="H874" s="323"/>
      <c r="I874" s="323"/>
      <c r="J874" s="323"/>
      <c r="K874" s="324"/>
      <c r="L874" s="324"/>
      <c r="M874" s="324"/>
      <c r="N874" s="324"/>
      <c r="O874" s="324"/>
      <c r="P874" s="324"/>
      <c r="Q874" s="324"/>
      <c r="R874" s="324"/>
      <c r="S874" s="324"/>
      <c r="T874" s="324"/>
      <c r="U874" s="324"/>
      <c r="V874" s="324"/>
      <c r="W874" s="324"/>
      <c r="X874" s="324"/>
      <c r="Y874" s="324"/>
      <c r="Z874" s="324"/>
    </row>
    <row r="875" spans="1:26" ht="12.75" customHeight="1">
      <c r="A875" s="324"/>
      <c r="B875" s="322"/>
      <c r="C875" s="322"/>
      <c r="D875" s="322"/>
      <c r="E875" s="322"/>
      <c r="F875" s="323"/>
      <c r="G875" s="323"/>
      <c r="H875" s="323"/>
      <c r="I875" s="323"/>
      <c r="J875" s="323"/>
      <c r="K875" s="324"/>
      <c r="L875" s="324"/>
      <c r="M875" s="324"/>
      <c r="N875" s="324"/>
      <c r="O875" s="324"/>
      <c r="P875" s="324"/>
      <c r="Q875" s="324"/>
      <c r="R875" s="324"/>
      <c r="S875" s="324"/>
      <c r="T875" s="324"/>
      <c r="U875" s="324"/>
      <c r="V875" s="324"/>
      <c r="W875" s="324"/>
      <c r="X875" s="324"/>
      <c r="Y875" s="324"/>
      <c r="Z875" s="324"/>
    </row>
    <row r="876" spans="1:26" ht="12.75" customHeight="1">
      <c r="A876" s="324"/>
      <c r="B876" s="322"/>
      <c r="C876" s="322"/>
      <c r="D876" s="322"/>
      <c r="E876" s="322"/>
      <c r="F876" s="323"/>
      <c r="G876" s="323"/>
      <c r="H876" s="323"/>
      <c r="I876" s="323"/>
      <c r="J876" s="323"/>
      <c r="K876" s="324"/>
      <c r="L876" s="324"/>
      <c r="M876" s="324"/>
      <c r="N876" s="324"/>
      <c r="O876" s="324"/>
      <c r="P876" s="324"/>
      <c r="Q876" s="324"/>
      <c r="R876" s="324"/>
      <c r="S876" s="324"/>
      <c r="T876" s="324"/>
      <c r="U876" s="324"/>
      <c r="V876" s="324"/>
      <c r="W876" s="324"/>
      <c r="X876" s="324"/>
      <c r="Y876" s="324"/>
      <c r="Z876" s="324"/>
    </row>
    <row r="877" spans="1:26" ht="12.75" customHeight="1">
      <c r="A877" s="324"/>
      <c r="B877" s="322"/>
      <c r="C877" s="322"/>
      <c r="D877" s="322"/>
      <c r="E877" s="322"/>
      <c r="F877" s="323"/>
      <c r="G877" s="323"/>
      <c r="H877" s="323"/>
      <c r="I877" s="323"/>
      <c r="J877" s="323"/>
      <c r="K877" s="324"/>
      <c r="L877" s="324"/>
      <c r="M877" s="324"/>
      <c r="N877" s="324"/>
      <c r="O877" s="324"/>
      <c r="P877" s="324"/>
      <c r="Q877" s="324"/>
      <c r="R877" s="324"/>
      <c r="S877" s="324"/>
      <c r="T877" s="324"/>
      <c r="U877" s="324"/>
      <c r="V877" s="324"/>
      <c r="W877" s="324"/>
      <c r="X877" s="324"/>
      <c r="Y877" s="324"/>
      <c r="Z877" s="324"/>
    </row>
    <row r="878" spans="1:26" ht="12.75" customHeight="1">
      <c r="A878" s="324"/>
      <c r="B878" s="322"/>
      <c r="C878" s="322"/>
      <c r="D878" s="322"/>
      <c r="E878" s="322"/>
      <c r="F878" s="323"/>
      <c r="G878" s="323"/>
      <c r="H878" s="323"/>
      <c r="I878" s="323"/>
      <c r="J878" s="323"/>
      <c r="K878" s="324"/>
      <c r="L878" s="324"/>
      <c r="M878" s="324"/>
      <c r="N878" s="324"/>
      <c r="O878" s="324"/>
      <c r="P878" s="324"/>
      <c r="Q878" s="324"/>
      <c r="R878" s="324"/>
      <c r="S878" s="324"/>
      <c r="T878" s="324"/>
      <c r="U878" s="324"/>
      <c r="V878" s="324"/>
      <c r="W878" s="324"/>
      <c r="X878" s="324"/>
      <c r="Y878" s="324"/>
      <c r="Z878" s="324"/>
    </row>
    <row r="879" spans="1:26" ht="12.75" customHeight="1">
      <c r="A879" s="324"/>
      <c r="B879" s="322"/>
      <c r="C879" s="322"/>
      <c r="D879" s="322"/>
      <c r="E879" s="322"/>
      <c r="F879" s="323"/>
      <c r="G879" s="323"/>
      <c r="H879" s="323"/>
      <c r="I879" s="323"/>
      <c r="J879" s="323"/>
      <c r="K879" s="324"/>
      <c r="L879" s="324"/>
      <c r="M879" s="324"/>
      <c r="N879" s="324"/>
      <c r="O879" s="324"/>
      <c r="P879" s="324"/>
      <c r="Q879" s="324"/>
      <c r="R879" s="324"/>
      <c r="S879" s="324"/>
      <c r="T879" s="324"/>
      <c r="U879" s="324"/>
      <c r="V879" s="324"/>
      <c r="W879" s="324"/>
      <c r="X879" s="324"/>
      <c r="Y879" s="324"/>
      <c r="Z879" s="324"/>
    </row>
    <row r="880" spans="1:26" ht="12.75" customHeight="1">
      <c r="A880" s="324"/>
      <c r="B880" s="322"/>
      <c r="C880" s="322"/>
      <c r="D880" s="322"/>
      <c r="E880" s="322"/>
      <c r="F880" s="323"/>
      <c r="G880" s="323"/>
      <c r="H880" s="323"/>
      <c r="I880" s="323"/>
      <c r="J880" s="323"/>
      <c r="K880" s="324"/>
      <c r="L880" s="324"/>
      <c r="M880" s="324"/>
      <c r="N880" s="324"/>
      <c r="O880" s="324"/>
      <c r="P880" s="324"/>
      <c r="Q880" s="324"/>
      <c r="R880" s="324"/>
      <c r="S880" s="324"/>
      <c r="T880" s="324"/>
      <c r="U880" s="324"/>
      <c r="V880" s="324"/>
      <c r="W880" s="324"/>
      <c r="X880" s="324"/>
      <c r="Y880" s="324"/>
      <c r="Z880" s="324"/>
    </row>
    <row r="881" spans="1:26" ht="12.75" customHeight="1">
      <c r="A881" s="324"/>
      <c r="B881" s="322"/>
      <c r="C881" s="322"/>
      <c r="D881" s="322"/>
      <c r="E881" s="322"/>
      <c r="F881" s="323"/>
      <c r="G881" s="323"/>
      <c r="H881" s="323"/>
      <c r="I881" s="323"/>
      <c r="J881" s="323"/>
      <c r="K881" s="324"/>
      <c r="L881" s="324"/>
      <c r="M881" s="324"/>
      <c r="N881" s="324"/>
      <c r="O881" s="324"/>
      <c r="P881" s="324"/>
      <c r="Q881" s="324"/>
      <c r="R881" s="324"/>
      <c r="S881" s="324"/>
      <c r="T881" s="324"/>
      <c r="U881" s="324"/>
      <c r="V881" s="324"/>
      <c r="W881" s="324"/>
      <c r="X881" s="324"/>
      <c r="Y881" s="324"/>
      <c r="Z881" s="324"/>
    </row>
    <row r="882" spans="1:26" ht="12.75" customHeight="1">
      <c r="A882" s="324"/>
      <c r="B882" s="322"/>
      <c r="C882" s="322"/>
      <c r="D882" s="322"/>
      <c r="E882" s="322"/>
      <c r="F882" s="323"/>
      <c r="G882" s="323"/>
      <c r="H882" s="323"/>
      <c r="I882" s="323"/>
      <c r="J882" s="323"/>
      <c r="K882" s="324"/>
      <c r="L882" s="324"/>
      <c r="M882" s="324"/>
      <c r="N882" s="324"/>
      <c r="O882" s="324"/>
      <c r="P882" s="324"/>
      <c r="Q882" s="324"/>
      <c r="R882" s="324"/>
      <c r="S882" s="324"/>
      <c r="T882" s="324"/>
      <c r="U882" s="324"/>
      <c r="V882" s="324"/>
      <c r="W882" s="324"/>
      <c r="X882" s="324"/>
      <c r="Y882" s="324"/>
      <c r="Z882" s="324"/>
    </row>
    <row r="883" spans="1:26" ht="12.75" customHeight="1">
      <c r="A883" s="324"/>
      <c r="B883" s="322"/>
      <c r="C883" s="322"/>
      <c r="D883" s="322"/>
      <c r="E883" s="322"/>
      <c r="F883" s="323"/>
      <c r="G883" s="323"/>
      <c r="H883" s="323"/>
      <c r="I883" s="323"/>
      <c r="J883" s="323"/>
      <c r="K883" s="324"/>
      <c r="L883" s="324"/>
      <c r="M883" s="324"/>
      <c r="N883" s="324"/>
      <c r="O883" s="324"/>
      <c r="P883" s="324"/>
      <c r="Q883" s="324"/>
      <c r="R883" s="324"/>
      <c r="S883" s="324"/>
      <c r="T883" s="324"/>
      <c r="U883" s="324"/>
      <c r="V883" s="324"/>
      <c r="W883" s="324"/>
      <c r="X883" s="324"/>
      <c r="Y883" s="324"/>
      <c r="Z883" s="324"/>
    </row>
    <row r="884" spans="1:26" ht="12.75" customHeight="1">
      <c r="A884" s="324"/>
      <c r="B884" s="322"/>
      <c r="C884" s="322"/>
      <c r="D884" s="322"/>
      <c r="E884" s="322"/>
      <c r="F884" s="323"/>
      <c r="G884" s="323"/>
      <c r="H884" s="323"/>
      <c r="I884" s="323"/>
      <c r="J884" s="323"/>
      <c r="K884" s="324"/>
      <c r="L884" s="324"/>
      <c r="M884" s="324"/>
      <c r="N884" s="324"/>
      <c r="O884" s="324"/>
      <c r="P884" s="324"/>
      <c r="Q884" s="324"/>
      <c r="R884" s="324"/>
      <c r="S884" s="324"/>
      <c r="T884" s="324"/>
      <c r="U884" s="324"/>
      <c r="V884" s="324"/>
      <c r="W884" s="324"/>
      <c r="X884" s="324"/>
      <c r="Y884" s="324"/>
      <c r="Z884" s="324"/>
    </row>
    <row r="885" spans="1:26" ht="12.75" customHeight="1">
      <c r="A885" s="324"/>
      <c r="B885" s="322"/>
      <c r="C885" s="322"/>
      <c r="D885" s="322"/>
      <c r="E885" s="322"/>
      <c r="F885" s="323"/>
      <c r="G885" s="323"/>
      <c r="H885" s="323"/>
      <c r="I885" s="323"/>
      <c r="J885" s="323"/>
      <c r="K885" s="324"/>
      <c r="L885" s="324"/>
      <c r="M885" s="324"/>
      <c r="N885" s="324"/>
      <c r="O885" s="324"/>
      <c r="P885" s="324"/>
      <c r="Q885" s="324"/>
      <c r="R885" s="324"/>
      <c r="S885" s="324"/>
      <c r="T885" s="324"/>
      <c r="U885" s="324"/>
      <c r="V885" s="324"/>
      <c r="W885" s="324"/>
      <c r="X885" s="324"/>
      <c r="Y885" s="324"/>
      <c r="Z885" s="324"/>
    </row>
    <row r="886" spans="1:26" ht="12.75" customHeight="1">
      <c r="A886" s="324"/>
      <c r="B886" s="322"/>
      <c r="C886" s="322"/>
      <c r="D886" s="322"/>
      <c r="E886" s="322"/>
      <c r="F886" s="323"/>
      <c r="G886" s="323"/>
      <c r="H886" s="323"/>
      <c r="I886" s="323"/>
      <c r="J886" s="323"/>
      <c r="K886" s="324"/>
      <c r="L886" s="324"/>
      <c r="M886" s="324"/>
      <c r="N886" s="324"/>
      <c r="O886" s="324"/>
      <c r="P886" s="324"/>
      <c r="Q886" s="324"/>
      <c r="R886" s="324"/>
      <c r="S886" s="324"/>
      <c r="T886" s="324"/>
      <c r="U886" s="324"/>
      <c r="V886" s="324"/>
      <c r="W886" s="324"/>
      <c r="X886" s="324"/>
      <c r="Y886" s="324"/>
      <c r="Z886" s="324"/>
    </row>
    <row r="887" spans="1:26" ht="12.75" customHeight="1">
      <c r="A887" s="324"/>
      <c r="B887" s="322"/>
      <c r="C887" s="322"/>
      <c r="D887" s="322"/>
      <c r="E887" s="322"/>
      <c r="F887" s="323"/>
      <c r="G887" s="323"/>
      <c r="H887" s="323"/>
      <c r="I887" s="323"/>
      <c r="J887" s="323"/>
      <c r="K887" s="324"/>
      <c r="L887" s="324"/>
      <c r="M887" s="324"/>
      <c r="N887" s="324"/>
      <c r="O887" s="324"/>
      <c r="P887" s="324"/>
      <c r="Q887" s="324"/>
      <c r="R887" s="324"/>
      <c r="S887" s="324"/>
      <c r="T887" s="324"/>
      <c r="U887" s="324"/>
      <c r="V887" s="324"/>
      <c r="W887" s="324"/>
      <c r="X887" s="324"/>
      <c r="Y887" s="324"/>
      <c r="Z887" s="324"/>
    </row>
    <row r="888" spans="1:26" ht="12.75" customHeight="1">
      <c r="A888" s="324"/>
      <c r="B888" s="322"/>
      <c r="C888" s="322"/>
      <c r="D888" s="322"/>
      <c r="E888" s="322"/>
      <c r="F888" s="323"/>
      <c r="G888" s="323"/>
      <c r="H888" s="323"/>
      <c r="I888" s="323"/>
      <c r="J888" s="323"/>
      <c r="K888" s="324"/>
      <c r="L888" s="324"/>
      <c r="M888" s="324"/>
      <c r="N888" s="324"/>
      <c r="O888" s="324"/>
      <c r="P888" s="324"/>
      <c r="Q888" s="324"/>
      <c r="R888" s="324"/>
      <c r="S888" s="324"/>
      <c r="T888" s="324"/>
      <c r="U888" s="324"/>
      <c r="V888" s="324"/>
      <c r="W888" s="324"/>
      <c r="X888" s="324"/>
      <c r="Y888" s="324"/>
      <c r="Z888" s="324"/>
    </row>
    <row r="889" spans="1:26" ht="12.75" customHeight="1">
      <c r="A889" s="324"/>
      <c r="B889" s="322"/>
      <c r="C889" s="322"/>
      <c r="D889" s="322"/>
      <c r="E889" s="322"/>
      <c r="F889" s="323"/>
      <c r="G889" s="323"/>
      <c r="H889" s="323"/>
      <c r="I889" s="323"/>
      <c r="J889" s="323"/>
      <c r="K889" s="324"/>
      <c r="L889" s="324"/>
      <c r="M889" s="324"/>
      <c r="N889" s="324"/>
      <c r="O889" s="324"/>
      <c r="P889" s="324"/>
      <c r="Q889" s="324"/>
      <c r="R889" s="324"/>
      <c r="S889" s="324"/>
      <c r="T889" s="324"/>
      <c r="U889" s="324"/>
      <c r="V889" s="324"/>
      <c r="W889" s="324"/>
      <c r="X889" s="324"/>
      <c r="Y889" s="324"/>
      <c r="Z889" s="324"/>
    </row>
    <row r="890" spans="1:26" ht="12.75" customHeight="1">
      <c r="A890" s="324"/>
      <c r="B890" s="322"/>
      <c r="C890" s="322"/>
      <c r="D890" s="322"/>
      <c r="E890" s="322"/>
      <c r="F890" s="323"/>
      <c r="G890" s="323"/>
      <c r="H890" s="323"/>
      <c r="I890" s="323"/>
      <c r="J890" s="323"/>
      <c r="K890" s="324"/>
      <c r="L890" s="324"/>
      <c r="M890" s="324"/>
      <c r="N890" s="324"/>
      <c r="O890" s="324"/>
      <c r="P890" s="324"/>
      <c r="Q890" s="324"/>
      <c r="R890" s="324"/>
      <c r="S890" s="324"/>
      <c r="T890" s="324"/>
      <c r="U890" s="324"/>
      <c r="V890" s="324"/>
      <c r="W890" s="324"/>
      <c r="X890" s="324"/>
      <c r="Y890" s="324"/>
      <c r="Z890" s="324"/>
    </row>
    <row r="891" spans="1:26" ht="12.75" customHeight="1">
      <c r="A891" s="324"/>
      <c r="B891" s="322"/>
      <c r="C891" s="322"/>
      <c r="D891" s="322"/>
      <c r="E891" s="322"/>
      <c r="F891" s="323"/>
      <c r="G891" s="323"/>
      <c r="H891" s="323"/>
      <c r="I891" s="323"/>
      <c r="J891" s="323"/>
      <c r="K891" s="324"/>
      <c r="L891" s="324"/>
      <c r="M891" s="324"/>
      <c r="N891" s="324"/>
      <c r="O891" s="324"/>
      <c r="P891" s="324"/>
      <c r="Q891" s="324"/>
      <c r="R891" s="324"/>
      <c r="S891" s="324"/>
      <c r="T891" s="324"/>
      <c r="U891" s="324"/>
      <c r="V891" s="324"/>
      <c r="W891" s="324"/>
      <c r="X891" s="324"/>
      <c r="Y891" s="324"/>
      <c r="Z891" s="324"/>
    </row>
    <row r="892" spans="1:26" ht="12.75" customHeight="1">
      <c r="A892" s="324"/>
      <c r="B892" s="322"/>
      <c r="C892" s="322"/>
      <c r="D892" s="322"/>
      <c r="E892" s="322"/>
      <c r="F892" s="323"/>
      <c r="G892" s="323"/>
      <c r="H892" s="323"/>
      <c r="I892" s="323"/>
      <c r="J892" s="323"/>
      <c r="K892" s="324"/>
      <c r="L892" s="324"/>
      <c r="M892" s="324"/>
      <c r="N892" s="324"/>
      <c r="O892" s="324"/>
      <c r="P892" s="324"/>
      <c r="Q892" s="324"/>
      <c r="R892" s="324"/>
      <c r="S892" s="324"/>
      <c r="T892" s="324"/>
      <c r="U892" s="324"/>
      <c r="V892" s="324"/>
      <c r="W892" s="324"/>
      <c r="X892" s="324"/>
      <c r="Y892" s="324"/>
      <c r="Z892" s="324"/>
    </row>
    <row r="893" spans="1:26" ht="12.75" customHeight="1">
      <c r="A893" s="324"/>
      <c r="B893" s="322"/>
      <c r="C893" s="322"/>
      <c r="D893" s="322"/>
      <c r="E893" s="322"/>
      <c r="F893" s="323"/>
      <c r="G893" s="323"/>
      <c r="H893" s="323"/>
      <c r="I893" s="323"/>
      <c r="J893" s="323"/>
      <c r="K893" s="324"/>
      <c r="L893" s="324"/>
      <c r="M893" s="324"/>
      <c r="N893" s="324"/>
      <c r="O893" s="324"/>
      <c r="P893" s="324"/>
      <c r="Q893" s="324"/>
      <c r="R893" s="324"/>
      <c r="S893" s="324"/>
      <c r="T893" s="324"/>
      <c r="U893" s="324"/>
      <c r="V893" s="324"/>
      <c r="W893" s="324"/>
      <c r="X893" s="324"/>
      <c r="Y893" s="324"/>
      <c r="Z893" s="324"/>
    </row>
    <row r="894" spans="1:26" ht="12.75" customHeight="1">
      <c r="A894" s="324"/>
      <c r="B894" s="322"/>
      <c r="C894" s="322"/>
      <c r="D894" s="322"/>
      <c r="E894" s="322"/>
      <c r="F894" s="323"/>
      <c r="G894" s="323"/>
      <c r="H894" s="323"/>
      <c r="I894" s="323"/>
      <c r="J894" s="323"/>
      <c r="K894" s="324"/>
      <c r="L894" s="324"/>
      <c r="M894" s="324"/>
      <c r="N894" s="324"/>
      <c r="O894" s="324"/>
      <c r="P894" s="324"/>
      <c r="Q894" s="324"/>
      <c r="R894" s="324"/>
      <c r="S894" s="324"/>
      <c r="T894" s="324"/>
      <c r="U894" s="324"/>
      <c r="V894" s="324"/>
      <c r="W894" s="324"/>
      <c r="X894" s="324"/>
      <c r="Y894" s="324"/>
      <c r="Z894" s="324"/>
    </row>
    <row r="895" spans="1:26" ht="12.75" customHeight="1">
      <c r="A895" s="324"/>
      <c r="B895" s="322"/>
      <c r="C895" s="322"/>
      <c r="D895" s="322"/>
      <c r="E895" s="322"/>
      <c r="F895" s="323"/>
      <c r="G895" s="323"/>
      <c r="H895" s="323"/>
      <c r="I895" s="323"/>
      <c r="J895" s="323"/>
      <c r="K895" s="324"/>
      <c r="L895" s="324"/>
      <c r="M895" s="324"/>
      <c r="N895" s="324"/>
      <c r="O895" s="324"/>
      <c r="P895" s="324"/>
      <c r="Q895" s="324"/>
      <c r="R895" s="324"/>
      <c r="S895" s="324"/>
      <c r="T895" s="324"/>
      <c r="U895" s="324"/>
      <c r="V895" s="324"/>
      <c r="W895" s="324"/>
      <c r="X895" s="324"/>
      <c r="Y895" s="324"/>
      <c r="Z895" s="324"/>
    </row>
    <row r="896" spans="1:26" ht="12.75" customHeight="1">
      <c r="A896" s="324"/>
      <c r="B896" s="322"/>
      <c r="C896" s="322"/>
      <c r="D896" s="322"/>
      <c r="E896" s="322"/>
      <c r="F896" s="323"/>
      <c r="G896" s="323"/>
      <c r="H896" s="323"/>
      <c r="I896" s="323"/>
      <c r="J896" s="323"/>
      <c r="K896" s="324"/>
      <c r="L896" s="324"/>
      <c r="M896" s="324"/>
      <c r="N896" s="324"/>
      <c r="O896" s="324"/>
      <c r="P896" s="324"/>
      <c r="Q896" s="324"/>
      <c r="R896" s="324"/>
      <c r="S896" s="324"/>
      <c r="T896" s="324"/>
      <c r="U896" s="324"/>
      <c r="V896" s="324"/>
      <c r="W896" s="324"/>
      <c r="X896" s="324"/>
      <c r="Y896" s="324"/>
      <c r="Z896" s="324"/>
    </row>
    <row r="897" spans="1:26" ht="12.75" customHeight="1">
      <c r="A897" s="324"/>
      <c r="B897" s="322"/>
      <c r="C897" s="322"/>
      <c r="D897" s="322"/>
      <c r="E897" s="322"/>
      <c r="F897" s="323"/>
      <c r="G897" s="323"/>
      <c r="H897" s="323"/>
      <c r="I897" s="323"/>
      <c r="J897" s="323"/>
      <c r="K897" s="324"/>
      <c r="L897" s="324"/>
      <c r="M897" s="324"/>
      <c r="N897" s="324"/>
      <c r="O897" s="324"/>
      <c r="P897" s="324"/>
      <c r="Q897" s="324"/>
      <c r="R897" s="324"/>
      <c r="S897" s="324"/>
      <c r="T897" s="324"/>
      <c r="U897" s="324"/>
      <c r="V897" s="324"/>
      <c r="W897" s="324"/>
      <c r="X897" s="324"/>
      <c r="Y897" s="324"/>
      <c r="Z897" s="324"/>
    </row>
    <row r="898" spans="1:26" ht="12.75" customHeight="1">
      <c r="A898" s="324"/>
      <c r="B898" s="322"/>
      <c r="C898" s="322"/>
      <c r="D898" s="322"/>
      <c r="E898" s="322"/>
      <c r="F898" s="323"/>
      <c r="G898" s="323"/>
      <c r="H898" s="323"/>
      <c r="I898" s="323"/>
      <c r="J898" s="323"/>
      <c r="K898" s="324"/>
      <c r="L898" s="324"/>
      <c r="M898" s="324"/>
      <c r="N898" s="324"/>
      <c r="O898" s="324"/>
      <c r="P898" s="324"/>
      <c r="Q898" s="324"/>
      <c r="R898" s="324"/>
      <c r="S898" s="324"/>
      <c r="T898" s="324"/>
      <c r="U898" s="324"/>
      <c r="V898" s="324"/>
      <c r="W898" s="324"/>
      <c r="X898" s="324"/>
      <c r="Y898" s="324"/>
      <c r="Z898" s="324"/>
    </row>
    <row r="899" spans="1:26" ht="12.75" customHeight="1">
      <c r="A899" s="324"/>
      <c r="B899" s="322"/>
      <c r="C899" s="322"/>
      <c r="D899" s="322"/>
      <c r="E899" s="322"/>
      <c r="F899" s="323"/>
      <c r="G899" s="323"/>
      <c r="H899" s="323"/>
      <c r="I899" s="323"/>
      <c r="J899" s="323"/>
      <c r="K899" s="324"/>
      <c r="L899" s="324"/>
      <c r="M899" s="324"/>
      <c r="N899" s="324"/>
      <c r="O899" s="324"/>
      <c r="P899" s="324"/>
      <c r="Q899" s="324"/>
      <c r="R899" s="324"/>
      <c r="S899" s="324"/>
      <c r="T899" s="324"/>
      <c r="U899" s="324"/>
      <c r="V899" s="324"/>
      <c r="W899" s="324"/>
      <c r="X899" s="324"/>
      <c r="Y899" s="324"/>
      <c r="Z899" s="324"/>
    </row>
    <row r="900" spans="1:26" ht="12.75" customHeight="1">
      <c r="A900" s="324"/>
      <c r="B900" s="322"/>
      <c r="C900" s="322"/>
      <c r="D900" s="322"/>
      <c r="E900" s="322"/>
      <c r="F900" s="323"/>
      <c r="G900" s="323"/>
      <c r="H900" s="323"/>
      <c r="I900" s="323"/>
      <c r="J900" s="323"/>
      <c r="K900" s="324"/>
      <c r="L900" s="324"/>
      <c r="M900" s="324"/>
      <c r="N900" s="324"/>
      <c r="O900" s="324"/>
      <c r="P900" s="324"/>
      <c r="Q900" s="324"/>
      <c r="R900" s="324"/>
      <c r="S900" s="324"/>
      <c r="T900" s="324"/>
      <c r="U900" s="324"/>
      <c r="V900" s="324"/>
      <c r="W900" s="324"/>
      <c r="X900" s="324"/>
      <c r="Y900" s="324"/>
      <c r="Z900" s="324"/>
    </row>
    <row r="901" spans="1:26" ht="12.75" customHeight="1">
      <c r="A901" s="324"/>
      <c r="B901" s="322"/>
      <c r="C901" s="322"/>
      <c r="D901" s="322"/>
      <c r="E901" s="322"/>
      <c r="F901" s="323"/>
      <c r="G901" s="323"/>
      <c r="H901" s="323"/>
      <c r="I901" s="323"/>
      <c r="J901" s="323"/>
      <c r="K901" s="324"/>
      <c r="L901" s="324"/>
      <c r="M901" s="324"/>
      <c r="N901" s="324"/>
      <c r="O901" s="324"/>
      <c r="P901" s="324"/>
      <c r="Q901" s="324"/>
      <c r="R901" s="324"/>
      <c r="S901" s="324"/>
      <c r="T901" s="324"/>
      <c r="U901" s="324"/>
      <c r="V901" s="324"/>
      <c r="W901" s="324"/>
      <c r="X901" s="324"/>
      <c r="Y901" s="324"/>
      <c r="Z901" s="324"/>
    </row>
    <row r="902" spans="1:26" ht="12.75" customHeight="1">
      <c r="A902" s="324"/>
      <c r="B902" s="322"/>
      <c r="C902" s="322"/>
      <c r="D902" s="322"/>
      <c r="E902" s="322"/>
      <c r="F902" s="323"/>
      <c r="G902" s="323"/>
      <c r="H902" s="323"/>
      <c r="I902" s="323"/>
      <c r="J902" s="323"/>
      <c r="K902" s="324"/>
      <c r="L902" s="324"/>
      <c r="M902" s="324"/>
      <c r="N902" s="324"/>
      <c r="O902" s="324"/>
      <c r="P902" s="324"/>
      <c r="Q902" s="324"/>
      <c r="R902" s="324"/>
      <c r="S902" s="324"/>
      <c r="T902" s="324"/>
      <c r="U902" s="324"/>
      <c r="V902" s="324"/>
      <c r="W902" s="324"/>
      <c r="X902" s="324"/>
      <c r="Y902" s="324"/>
      <c r="Z902" s="324"/>
    </row>
    <row r="903" spans="1:26" ht="12.75" customHeight="1">
      <c r="A903" s="324"/>
      <c r="B903" s="322"/>
      <c r="C903" s="322"/>
      <c r="D903" s="322"/>
      <c r="E903" s="322"/>
      <c r="F903" s="323"/>
      <c r="G903" s="323"/>
      <c r="H903" s="323"/>
      <c r="I903" s="323"/>
      <c r="J903" s="323"/>
      <c r="K903" s="324"/>
      <c r="L903" s="324"/>
      <c r="M903" s="324"/>
      <c r="N903" s="324"/>
      <c r="O903" s="324"/>
      <c r="P903" s="324"/>
      <c r="Q903" s="324"/>
      <c r="R903" s="324"/>
      <c r="S903" s="324"/>
      <c r="T903" s="324"/>
      <c r="U903" s="324"/>
      <c r="V903" s="324"/>
      <c r="W903" s="324"/>
      <c r="X903" s="324"/>
      <c r="Y903" s="324"/>
      <c r="Z903" s="324"/>
    </row>
    <row r="904" spans="1:26" ht="12.75" customHeight="1">
      <c r="A904" s="324"/>
      <c r="B904" s="322"/>
      <c r="C904" s="322"/>
      <c r="D904" s="322"/>
      <c r="E904" s="322"/>
      <c r="F904" s="323"/>
      <c r="G904" s="323"/>
      <c r="H904" s="323"/>
      <c r="I904" s="323"/>
      <c r="J904" s="323"/>
      <c r="K904" s="324"/>
      <c r="L904" s="324"/>
      <c r="M904" s="324"/>
      <c r="N904" s="324"/>
      <c r="O904" s="324"/>
      <c r="P904" s="324"/>
      <c r="Q904" s="324"/>
      <c r="R904" s="324"/>
      <c r="S904" s="324"/>
      <c r="T904" s="324"/>
      <c r="U904" s="324"/>
      <c r="V904" s="324"/>
      <c r="W904" s="324"/>
      <c r="X904" s="324"/>
      <c r="Y904" s="324"/>
      <c r="Z904" s="324"/>
    </row>
    <row r="905" spans="1:26" ht="12.75" customHeight="1">
      <c r="A905" s="324"/>
      <c r="B905" s="322"/>
      <c r="C905" s="322"/>
      <c r="D905" s="322"/>
      <c r="E905" s="322"/>
      <c r="F905" s="323"/>
      <c r="G905" s="323"/>
      <c r="H905" s="323"/>
      <c r="I905" s="323"/>
      <c r="J905" s="323"/>
      <c r="K905" s="324"/>
      <c r="L905" s="324"/>
      <c r="M905" s="324"/>
      <c r="N905" s="324"/>
      <c r="O905" s="324"/>
      <c r="P905" s="324"/>
      <c r="Q905" s="324"/>
      <c r="R905" s="324"/>
      <c r="S905" s="324"/>
      <c r="T905" s="324"/>
      <c r="U905" s="324"/>
      <c r="V905" s="324"/>
      <c r="W905" s="324"/>
      <c r="X905" s="324"/>
      <c r="Y905" s="324"/>
      <c r="Z905" s="324"/>
    </row>
    <row r="906" spans="1:26" ht="12.75" customHeight="1">
      <c r="A906" s="324"/>
      <c r="B906" s="322"/>
      <c r="C906" s="322"/>
      <c r="D906" s="322"/>
      <c r="E906" s="322"/>
      <c r="F906" s="323"/>
      <c r="G906" s="323"/>
      <c r="H906" s="323"/>
      <c r="I906" s="323"/>
      <c r="J906" s="323"/>
      <c r="K906" s="324"/>
      <c r="L906" s="324"/>
      <c r="M906" s="324"/>
      <c r="N906" s="324"/>
      <c r="O906" s="324"/>
      <c r="P906" s="324"/>
      <c r="Q906" s="324"/>
      <c r="R906" s="324"/>
      <c r="S906" s="324"/>
      <c r="T906" s="324"/>
      <c r="U906" s="324"/>
      <c r="V906" s="324"/>
      <c r="W906" s="324"/>
      <c r="X906" s="324"/>
      <c r="Y906" s="324"/>
      <c r="Z906" s="324"/>
    </row>
    <row r="907" spans="1:26" ht="12.75" customHeight="1">
      <c r="A907" s="324"/>
      <c r="B907" s="322"/>
      <c r="C907" s="322"/>
      <c r="D907" s="322"/>
      <c r="E907" s="322"/>
      <c r="F907" s="323"/>
      <c r="G907" s="323"/>
      <c r="H907" s="323"/>
      <c r="I907" s="323"/>
      <c r="J907" s="323"/>
      <c r="K907" s="324"/>
      <c r="L907" s="324"/>
      <c r="M907" s="324"/>
      <c r="N907" s="324"/>
      <c r="O907" s="324"/>
      <c r="P907" s="324"/>
      <c r="Q907" s="324"/>
      <c r="R907" s="324"/>
      <c r="S907" s="324"/>
      <c r="T907" s="324"/>
      <c r="U907" s="324"/>
      <c r="V907" s="324"/>
      <c r="W907" s="324"/>
      <c r="X907" s="324"/>
      <c r="Y907" s="324"/>
      <c r="Z907" s="324"/>
    </row>
    <row r="908" spans="1:26" ht="12.75" customHeight="1">
      <c r="A908" s="324"/>
      <c r="B908" s="322"/>
      <c r="C908" s="322"/>
      <c r="D908" s="322"/>
      <c r="E908" s="322"/>
      <c r="F908" s="323"/>
      <c r="G908" s="323"/>
      <c r="H908" s="323"/>
      <c r="I908" s="323"/>
      <c r="J908" s="323"/>
      <c r="K908" s="324"/>
      <c r="L908" s="324"/>
      <c r="M908" s="324"/>
      <c r="N908" s="324"/>
      <c r="O908" s="324"/>
      <c r="P908" s="324"/>
      <c r="Q908" s="324"/>
      <c r="R908" s="324"/>
      <c r="S908" s="324"/>
      <c r="T908" s="324"/>
      <c r="U908" s="324"/>
      <c r="V908" s="324"/>
      <c r="W908" s="324"/>
      <c r="X908" s="324"/>
      <c r="Y908" s="324"/>
      <c r="Z908" s="324"/>
    </row>
    <row r="909" spans="1:26" ht="12.75" customHeight="1">
      <c r="A909" s="324"/>
      <c r="B909" s="322"/>
      <c r="C909" s="322"/>
      <c r="D909" s="322"/>
      <c r="E909" s="322"/>
      <c r="F909" s="323"/>
      <c r="G909" s="323"/>
      <c r="H909" s="323"/>
      <c r="I909" s="323"/>
      <c r="J909" s="323"/>
      <c r="K909" s="324"/>
      <c r="L909" s="324"/>
      <c r="M909" s="324"/>
      <c r="N909" s="324"/>
      <c r="O909" s="324"/>
      <c r="P909" s="324"/>
      <c r="Q909" s="324"/>
      <c r="R909" s="324"/>
      <c r="S909" s="324"/>
      <c r="T909" s="324"/>
      <c r="U909" s="324"/>
      <c r="V909" s="324"/>
      <c r="W909" s="324"/>
      <c r="X909" s="324"/>
      <c r="Y909" s="324"/>
      <c r="Z909" s="324"/>
    </row>
    <row r="910" spans="1:26" ht="12.75" customHeight="1">
      <c r="A910" s="324"/>
      <c r="B910" s="322"/>
      <c r="C910" s="322"/>
      <c r="D910" s="322"/>
      <c r="E910" s="322"/>
      <c r="F910" s="323"/>
      <c r="G910" s="323"/>
      <c r="H910" s="323"/>
      <c r="I910" s="323"/>
      <c r="J910" s="323"/>
      <c r="K910" s="324"/>
      <c r="L910" s="324"/>
      <c r="M910" s="324"/>
      <c r="N910" s="324"/>
      <c r="O910" s="324"/>
      <c r="P910" s="324"/>
      <c r="Q910" s="324"/>
      <c r="R910" s="324"/>
      <c r="S910" s="324"/>
      <c r="T910" s="324"/>
      <c r="U910" s="324"/>
      <c r="V910" s="324"/>
      <c r="W910" s="324"/>
      <c r="X910" s="324"/>
      <c r="Y910" s="324"/>
      <c r="Z910" s="324"/>
    </row>
    <row r="911" spans="1:26" ht="12.75" customHeight="1">
      <c r="A911" s="324"/>
      <c r="B911" s="322"/>
      <c r="C911" s="322"/>
      <c r="D911" s="322"/>
      <c r="E911" s="322"/>
      <c r="F911" s="323"/>
      <c r="G911" s="323"/>
      <c r="H911" s="323"/>
      <c r="I911" s="323"/>
      <c r="J911" s="323"/>
      <c r="K911" s="324"/>
      <c r="L911" s="324"/>
      <c r="M911" s="324"/>
      <c r="N911" s="324"/>
      <c r="O911" s="324"/>
      <c r="P911" s="324"/>
      <c r="Q911" s="324"/>
      <c r="R911" s="324"/>
      <c r="S911" s="324"/>
      <c r="T911" s="324"/>
      <c r="U911" s="324"/>
      <c r="V911" s="324"/>
      <c r="W911" s="324"/>
      <c r="X911" s="324"/>
      <c r="Y911" s="324"/>
      <c r="Z911" s="324"/>
    </row>
    <row r="912" spans="1:26" ht="12.75" customHeight="1">
      <c r="A912" s="324"/>
      <c r="B912" s="322"/>
      <c r="C912" s="322"/>
      <c r="D912" s="322"/>
      <c r="E912" s="322"/>
      <c r="F912" s="323"/>
      <c r="G912" s="323"/>
      <c r="H912" s="323"/>
      <c r="I912" s="323"/>
      <c r="J912" s="323"/>
      <c r="K912" s="324"/>
      <c r="L912" s="324"/>
      <c r="M912" s="324"/>
      <c r="N912" s="324"/>
      <c r="O912" s="324"/>
      <c r="P912" s="324"/>
      <c r="Q912" s="324"/>
      <c r="R912" s="324"/>
      <c r="S912" s="324"/>
      <c r="T912" s="324"/>
      <c r="U912" s="324"/>
      <c r="V912" s="324"/>
      <c r="W912" s="324"/>
      <c r="X912" s="324"/>
      <c r="Y912" s="324"/>
      <c r="Z912" s="324"/>
    </row>
    <row r="913" spans="1:26" ht="12.75" customHeight="1">
      <c r="A913" s="324"/>
      <c r="B913" s="322"/>
      <c r="C913" s="322"/>
      <c r="D913" s="322"/>
      <c r="E913" s="322"/>
      <c r="F913" s="323"/>
      <c r="G913" s="323"/>
      <c r="H913" s="323"/>
      <c r="I913" s="323"/>
      <c r="J913" s="323"/>
      <c r="K913" s="324"/>
      <c r="L913" s="324"/>
      <c r="M913" s="324"/>
      <c r="N913" s="324"/>
      <c r="O913" s="324"/>
      <c r="P913" s="324"/>
      <c r="Q913" s="324"/>
      <c r="R913" s="324"/>
      <c r="S913" s="324"/>
      <c r="T913" s="324"/>
      <c r="U913" s="324"/>
      <c r="V913" s="324"/>
      <c r="W913" s="324"/>
      <c r="X913" s="324"/>
      <c r="Y913" s="324"/>
      <c r="Z913" s="324"/>
    </row>
    <row r="914" spans="1:26" ht="12.75" customHeight="1">
      <c r="A914" s="324"/>
      <c r="B914" s="322"/>
      <c r="C914" s="322"/>
      <c r="D914" s="322"/>
      <c r="E914" s="322"/>
      <c r="F914" s="323"/>
      <c r="G914" s="323"/>
      <c r="H914" s="323"/>
      <c r="I914" s="323"/>
      <c r="J914" s="323"/>
      <c r="K914" s="324"/>
      <c r="L914" s="324"/>
      <c r="M914" s="324"/>
      <c r="N914" s="324"/>
      <c r="O914" s="324"/>
      <c r="P914" s="324"/>
      <c r="Q914" s="324"/>
      <c r="R914" s="324"/>
      <c r="S914" s="324"/>
      <c r="T914" s="324"/>
      <c r="U914" s="324"/>
      <c r="V914" s="324"/>
      <c r="W914" s="324"/>
      <c r="X914" s="324"/>
      <c r="Y914" s="324"/>
      <c r="Z914" s="324"/>
    </row>
    <row r="915" spans="1:26" ht="12.75" customHeight="1">
      <c r="A915" s="324"/>
      <c r="B915" s="322"/>
      <c r="C915" s="322"/>
      <c r="D915" s="322"/>
      <c r="E915" s="322"/>
      <c r="F915" s="323"/>
      <c r="G915" s="323"/>
      <c r="H915" s="323"/>
      <c r="I915" s="323"/>
      <c r="J915" s="323"/>
      <c r="K915" s="324"/>
      <c r="L915" s="324"/>
      <c r="M915" s="324"/>
      <c r="N915" s="324"/>
      <c r="O915" s="324"/>
      <c r="P915" s="324"/>
      <c r="Q915" s="324"/>
      <c r="R915" s="324"/>
      <c r="S915" s="324"/>
      <c r="T915" s="324"/>
      <c r="U915" s="324"/>
      <c r="V915" s="324"/>
      <c r="W915" s="324"/>
      <c r="X915" s="324"/>
      <c r="Y915" s="324"/>
      <c r="Z915" s="324"/>
    </row>
    <row r="916" spans="1:26" ht="12.75" customHeight="1">
      <c r="A916" s="324"/>
      <c r="B916" s="322"/>
      <c r="C916" s="322"/>
      <c r="D916" s="322"/>
      <c r="E916" s="322"/>
      <c r="F916" s="323"/>
      <c r="G916" s="323"/>
      <c r="H916" s="323"/>
      <c r="I916" s="323"/>
      <c r="J916" s="323"/>
      <c r="K916" s="324"/>
      <c r="L916" s="324"/>
      <c r="M916" s="324"/>
      <c r="N916" s="324"/>
      <c r="O916" s="324"/>
      <c r="P916" s="324"/>
      <c r="Q916" s="324"/>
      <c r="R916" s="324"/>
      <c r="S916" s="324"/>
      <c r="T916" s="324"/>
      <c r="U916" s="324"/>
      <c r="V916" s="324"/>
      <c r="W916" s="324"/>
      <c r="X916" s="324"/>
      <c r="Y916" s="324"/>
      <c r="Z916" s="324"/>
    </row>
    <row r="917" spans="1:26" ht="12.75" customHeight="1">
      <c r="A917" s="324"/>
      <c r="B917" s="322"/>
      <c r="C917" s="322"/>
      <c r="D917" s="322"/>
      <c r="E917" s="322"/>
      <c r="F917" s="323"/>
      <c r="G917" s="323"/>
      <c r="H917" s="323"/>
      <c r="I917" s="323"/>
      <c r="J917" s="323"/>
      <c r="K917" s="324"/>
      <c r="L917" s="324"/>
      <c r="M917" s="324"/>
      <c r="N917" s="324"/>
      <c r="O917" s="324"/>
      <c r="P917" s="324"/>
      <c r="Q917" s="324"/>
      <c r="R917" s="324"/>
      <c r="S917" s="324"/>
      <c r="T917" s="324"/>
      <c r="U917" s="324"/>
      <c r="V917" s="324"/>
      <c r="W917" s="324"/>
      <c r="X917" s="324"/>
      <c r="Y917" s="324"/>
      <c r="Z917" s="324"/>
    </row>
    <row r="918" spans="1:26" ht="12.75" customHeight="1">
      <c r="A918" s="324"/>
      <c r="B918" s="322"/>
      <c r="C918" s="322"/>
      <c r="D918" s="322"/>
      <c r="E918" s="322"/>
      <c r="F918" s="323"/>
      <c r="G918" s="323"/>
      <c r="H918" s="323"/>
      <c r="I918" s="323"/>
      <c r="J918" s="323"/>
      <c r="K918" s="324"/>
      <c r="L918" s="324"/>
      <c r="M918" s="324"/>
      <c r="N918" s="324"/>
      <c r="O918" s="324"/>
      <c r="P918" s="324"/>
      <c r="Q918" s="324"/>
      <c r="R918" s="324"/>
      <c r="S918" s="324"/>
      <c r="T918" s="324"/>
      <c r="U918" s="324"/>
      <c r="V918" s="324"/>
      <c r="W918" s="324"/>
      <c r="X918" s="324"/>
      <c r="Y918" s="324"/>
      <c r="Z918" s="324"/>
    </row>
    <row r="919" spans="1:26" ht="12.75" customHeight="1">
      <c r="A919" s="324"/>
      <c r="B919" s="322"/>
      <c r="C919" s="322"/>
      <c r="D919" s="322"/>
      <c r="E919" s="322"/>
      <c r="F919" s="323"/>
      <c r="G919" s="323"/>
      <c r="H919" s="323"/>
      <c r="I919" s="323"/>
      <c r="J919" s="323"/>
      <c r="K919" s="324"/>
      <c r="L919" s="324"/>
      <c r="M919" s="324"/>
      <c r="N919" s="324"/>
      <c r="O919" s="324"/>
      <c r="P919" s="324"/>
      <c r="Q919" s="324"/>
      <c r="R919" s="324"/>
      <c r="S919" s="324"/>
      <c r="T919" s="324"/>
      <c r="U919" s="324"/>
      <c r="V919" s="324"/>
      <c r="W919" s="324"/>
      <c r="X919" s="324"/>
      <c r="Y919" s="324"/>
      <c r="Z919" s="324"/>
    </row>
    <row r="920" spans="1:26" ht="12.75" customHeight="1">
      <c r="A920" s="324"/>
      <c r="B920" s="322"/>
      <c r="C920" s="322"/>
      <c r="D920" s="322"/>
      <c r="E920" s="322"/>
      <c r="F920" s="323"/>
      <c r="G920" s="323"/>
      <c r="H920" s="323"/>
      <c r="I920" s="323"/>
      <c r="J920" s="323"/>
      <c r="K920" s="324"/>
      <c r="L920" s="324"/>
      <c r="M920" s="324"/>
      <c r="N920" s="324"/>
      <c r="O920" s="324"/>
      <c r="P920" s="324"/>
      <c r="Q920" s="324"/>
      <c r="R920" s="324"/>
      <c r="S920" s="324"/>
      <c r="T920" s="324"/>
      <c r="U920" s="324"/>
      <c r="V920" s="324"/>
      <c r="W920" s="324"/>
      <c r="X920" s="324"/>
      <c r="Y920" s="324"/>
      <c r="Z920" s="324"/>
    </row>
    <row r="921" spans="1:26" ht="12.75" customHeight="1">
      <c r="A921" s="324"/>
      <c r="B921" s="322"/>
      <c r="C921" s="322"/>
      <c r="D921" s="322"/>
      <c r="E921" s="322"/>
      <c r="F921" s="323"/>
      <c r="G921" s="323"/>
      <c r="H921" s="323"/>
      <c r="I921" s="323"/>
      <c r="J921" s="323"/>
      <c r="K921" s="324"/>
      <c r="L921" s="324"/>
      <c r="M921" s="324"/>
      <c r="N921" s="324"/>
      <c r="O921" s="324"/>
      <c r="P921" s="324"/>
      <c r="Q921" s="324"/>
      <c r="R921" s="324"/>
      <c r="S921" s="324"/>
      <c r="T921" s="324"/>
      <c r="U921" s="324"/>
      <c r="V921" s="324"/>
      <c r="W921" s="324"/>
      <c r="X921" s="324"/>
      <c r="Y921" s="324"/>
      <c r="Z921" s="324"/>
    </row>
    <row r="922" spans="1:26" ht="12.75" customHeight="1">
      <c r="A922" s="324"/>
      <c r="B922" s="322"/>
      <c r="C922" s="322"/>
      <c r="D922" s="322"/>
      <c r="E922" s="322"/>
      <c r="F922" s="323"/>
      <c r="G922" s="323"/>
      <c r="H922" s="323"/>
      <c r="I922" s="323"/>
      <c r="J922" s="323"/>
      <c r="K922" s="324"/>
      <c r="L922" s="324"/>
      <c r="M922" s="324"/>
      <c r="N922" s="324"/>
      <c r="O922" s="324"/>
      <c r="P922" s="324"/>
      <c r="Q922" s="324"/>
      <c r="R922" s="324"/>
      <c r="S922" s="324"/>
      <c r="T922" s="324"/>
      <c r="U922" s="324"/>
      <c r="V922" s="324"/>
      <c r="W922" s="324"/>
      <c r="X922" s="324"/>
      <c r="Y922" s="324"/>
      <c r="Z922" s="324"/>
    </row>
    <row r="923" spans="1:26" ht="12.75" customHeight="1">
      <c r="A923" s="324"/>
      <c r="B923" s="322"/>
      <c r="C923" s="322"/>
      <c r="D923" s="322"/>
      <c r="E923" s="322"/>
      <c r="F923" s="323"/>
      <c r="G923" s="323"/>
      <c r="H923" s="323"/>
      <c r="I923" s="323"/>
      <c r="J923" s="323"/>
      <c r="K923" s="324"/>
      <c r="L923" s="324"/>
      <c r="M923" s="324"/>
      <c r="N923" s="324"/>
      <c r="O923" s="324"/>
      <c r="P923" s="324"/>
      <c r="Q923" s="324"/>
      <c r="R923" s="324"/>
      <c r="S923" s="324"/>
      <c r="T923" s="324"/>
      <c r="U923" s="324"/>
      <c r="V923" s="324"/>
      <c r="W923" s="324"/>
      <c r="X923" s="324"/>
      <c r="Y923" s="324"/>
      <c r="Z923" s="324"/>
    </row>
    <row r="924" spans="1:26" ht="12.75" customHeight="1">
      <c r="A924" s="324"/>
      <c r="B924" s="322"/>
      <c r="C924" s="322"/>
      <c r="D924" s="322"/>
      <c r="E924" s="322"/>
      <c r="F924" s="323"/>
      <c r="G924" s="323"/>
      <c r="H924" s="323"/>
      <c r="I924" s="323"/>
      <c r="J924" s="323"/>
      <c r="K924" s="324"/>
      <c r="L924" s="324"/>
      <c r="M924" s="324"/>
      <c r="N924" s="324"/>
      <c r="O924" s="324"/>
      <c r="P924" s="324"/>
      <c r="Q924" s="324"/>
      <c r="R924" s="324"/>
      <c r="S924" s="324"/>
      <c r="T924" s="324"/>
      <c r="U924" s="324"/>
      <c r="V924" s="324"/>
      <c r="W924" s="324"/>
      <c r="X924" s="324"/>
      <c r="Y924" s="324"/>
      <c r="Z924" s="324"/>
    </row>
    <row r="925" spans="1:26" ht="12.75" customHeight="1">
      <c r="A925" s="324"/>
      <c r="B925" s="322"/>
      <c r="C925" s="322"/>
      <c r="D925" s="322"/>
      <c r="E925" s="322"/>
      <c r="F925" s="323"/>
      <c r="G925" s="323"/>
      <c r="H925" s="323"/>
      <c r="I925" s="323"/>
      <c r="J925" s="323"/>
      <c r="K925" s="324"/>
      <c r="L925" s="324"/>
      <c r="M925" s="324"/>
      <c r="N925" s="324"/>
      <c r="O925" s="324"/>
      <c r="P925" s="324"/>
      <c r="Q925" s="324"/>
      <c r="R925" s="324"/>
      <c r="S925" s="324"/>
      <c r="T925" s="324"/>
      <c r="U925" s="324"/>
      <c r="V925" s="324"/>
      <c r="W925" s="324"/>
      <c r="X925" s="324"/>
      <c r="Y925" s="324"/>
      <c r="Z925" s="324"/>
    </row>
    <row r="926" spans="1:26" ht="12.75" customHeight="1">
      <c r="A926" s="324"/>
      <c r="B926" s="322"/>
      <c r="C926" s="322"/>
      <c r="D926" s="322"/>
      <c r="E926" s="322"/>
      <c r="F926" s="323"/>
      <c r="G926" s="323"/>
      <c r="H926" s="323"/>
      <c r="I926" s="323"/>
      <c r="J926" s="323"/>
      <c r="K926" s="324"/>
      <c r="L926" s="324"/>
      <c r="M926" s="324"/>
      <c r="N926" s="324"/>
      <c r="O926" s="324"/>
      <c r="P926" s="324"/>
      <c r="Q926" s="324"/>
      <c r="R926" s="324"/>
      <c r="S926" s="324"/>
      <c r="T926" s="324"/>
      <c r="U926" s="324"/>
      <c r="V926" s="324"/>
      <c r="W926" s="324"/>
      <c r="X926" s="324"/>
      <c r="Y926" s="324"/>
      <c r="Z926" s="324"/>
    </row>
    <row r="927" spans="1:26" ht="12.75" customHeight="1">
      <c r="A927" s="324"/>
      <c r="B927" s="322"/>
      <c r="C927" s="322"/>
      <c r="D927" s="322"/>
      <c r="E927" s="322"/>
      <c r="F927" s="323"/>
      <c r="G927" s="323"/>
      <c r="H927" s="323"/>
      <c r="I927" s="323"/>
      <c r="J927" s="323"/>
      <c r="K927" s="324"/>
      <c r="L927" s="324"/>
      <c r="M927" s="324"/>
      <c r="N927" s="324"/>
      <c r="O927" s="324"/>
      <c r="P927" s="324"/>
      <c r="Q927" s="324"/>
      <c r="R927" s="324"/>
      <c r="S927" s="324"/>
      <c r="T927" s="324"/>
      <c r="U927" s="324"/>
      <c r="V927" s="324"/>
      <c r="W927" s="324"/>
      <c r="X927" s="324"/>
      <c r="Y927" s="324"/>
      <c r="Z927" s="324"/>
    </row>
    <row r="928" spans="1:26" ht="12.75" customHeight="1">
      <c r="A928" s="324"/>
      <c r="B928" s="322"/>
      <c r="C928" s="322"/>
      <c r="D928" s="322"/>
      <c r="E928" s="322"/>
      <c r="F928" s="323"/>
      <c r="G928" s="323"/>
      <c r="H928" s="323"/>
      <c r="I928" s="323"/>
      <c r="J928" s="323"/>
      <c r="K928" s="324"/>
      <c r="L928" s="324"/>
      <c r="M928" s="324"/>
      <c r="N928" s="324"/>
      <c r="O928" s="324"/>
      <c r="P928" s="324"/>
      <c r="Q928" s="324"/>
      <c r="R928" s="324"/>
      <c r="S928" s="324"/>
      <c r="T928" s="324"/>
      <c r="U928" s="324"/>
      <c r="V928" s="324"/>
      <c r="W928" s="324"/>
      <c r="X928" s="324"/>
      <c r="Y928" s="324"/>
      <c r="Z928" s="324"/>
    </row>
    <row r="929" spans="1:26" ht="12.75" customHeight="1">
      <c r="A929" s="324"/>
      <c r="B929" s="322"/>
      <c r="C929" s="322"/>
      <c r="D929" s="322"/>
      <c r="E929" s="322"/>
      <c r="F929" s="323"/>
      <c r="G929" s="323"/>
      <c r="H929" s="323"/>
      <c r="I929" s="323"/>
      <c r="J929" s="323"/>
      <c r="K929" s="324"/>
      <c r="L929" s="324"/>
      <c r="M929" s="324"/>
      <c r="N929" s="324"/>
      <c r="O929" s="324"/>
      <c r="P929" s="324"/>
      <c r="Q929" s="324"/>
      <c r="R929" s="324"/>
      <c r="S929" s="324"/>
      <c r="T929" s="324"/>
      <c r="U929" s="324"/>
      <c r="V929" s="324"/>
      <c r="W929" s="324"/>
      <c r="X929" s="324"/>
      <c r="Y929" s="324"/>
      <c r="Z929" s="324"/>
    </row>
    <row r="930" spans="1:26" ht="12.75" customHeight="1">
      <c r="A930" s="324"/>
      <c r="B930" s="322"/>
      <c r="C930" s="322"/>
      <c r="D930" s="322"/>
      <c r="E930" s="322"/>
      <c r="F930" s="323"/>
      <c r="G930" s="323"/>
      <c r="H930" s="323"/>
      <c r="I930" s="323"/>
      <c r="J930" s="323"/>
      <c r="K930" s="324"/>
      <c r="L930" s="324"/>
      <c r="M930" s="324"/>
      <c r="N930" s="324"/>
      <c r="O930" s="324"/>
      <c r="P930" s="324"/>
      <c r="Q930" s="324"/>
      <c r="R930" s="324"/>
      <c r="S930" s="324"/>
      <c r="T930" s="324"/>
      <c r="U930" s="324"/>
      <c r="V930" s="324"/>
      <c r="W930" s="324"/>
      <c r="X930" s="324"/>
      <c r="Y930" s="324"/>
      <c r="Z930" s="324"/>
    </row>
    <row r="931" spans="1:26" ht="12.75" customHeight="1">
      <c r="A931" s="324"/>
      <c r="B931" s="322"/>
      <c r="C931" s="322"/>
      <c r="D931" s="322"/>
      <c r="E931" s="322"/>
      <c r="F931" s="323"/>
      <c r="G931" s="323"/>
      <c r="H931" s="323"/>
      <c r="I931" s="323"/>
      <c r="J931" s="323"/>
      <c r="K931" s="324"/>
      <c r="L931" s="324"/>
      <c r="M931" s="324"/>
      <c r="N931" s="324"/>
      <c r="O931" s="324"/>
      <c r="P931" s="324"/>
      <c r="Q931" s="324"/>
      <c r="R931" s="324"/>
      <c r="S931" s="324"/>
      <c r="T931" s="324"/>
      <c r="U931" s="324"/>
      <c r="V931" s="324"/>
      <c r="W931" s="324"/>
      <c r="X931" s="324"/>
      <c r="Y931" s="324"/>
      <c r="Z931" s="324"/>
    </row>
    <row r="932" spans="1:26" ht="12.75" customHeight="1">
      <c r="A932" s="324"/>
      <c r="B932" s="322"/>
      <c r="C932" s="322"/>
      <c r="D932" s="322"/>
      <c r="E932" s="322"/>
      <c r="F932" s="323"/>
      <c r="G932" s="323"/>
      <c r="H932" s="323"/>
      <c r="I932" s="323"/>
      <c r="J932" s="323"/>
      <c r="K932" s="324"/>
      <c r="L932" s="324"/>
      <c r="M932" s="324"/>
      <c r="N932" s="324"/>
      <c r="O932" s="324"/>
      <c r="P932" s="324"/>
      <c r="Q932" s="324"/>
      <c r="R932" s="324"/>
      <c r="S932" s="324"/>
      <c r="T932" s="324"/>
      <c r="U932" s="324"/>
      <c r="V932" s="324"/>
      <c r="W932" s="324"/>
      <c r="X932" s="324"/>
      <c r="Y932" s="324"/>
      <c r="Z932" s="324"/>
    </row>
    <row r="933" spans="1:26" ht="12.75" customHeight="1">
      <c r="A933" s="324"/>
      <c r="B933" s="322"/>
      <c r="C933" s="322"/>
      <c r="D933" s="322"/>
      <c r="E933" s="322"/>
      <c r="F933" s="323"/>
      <c r="G933" s="323"/>
      <c r="H933" s="323"/>
      <c r="I933" s="323"/>
      <c r="J933" s="323"/>
      <c r="K933" s="324"/>
      <c r="L933" s="324"/>
      <c r="M933" s="324"/>
      <c r="N933" s="324"/>
      <c r="O933" s="324"/>
      <c r="P933" s="324"/>
      <c r="Q933" s="324"/>
      <c r="R933" s="324"/>
      <c r="S933" s="324"/>
      <c r="T933" s="324"/>
      <c r="U933" s="324"/>
      <c r="V933" s="324"/>
      <c r="W933" s="324"/>
      <c r="X933" s="324"/>
      <c r="Y933" s="324"/>
      <c r="Z933" s="324"/>
    </row>
    <row r="934" spans="1:26" ht="12.75" customHeight="1">
      <c r="A934" s="324"/>
      <c r="B934" s="322"/>
      <c r="C934" s="322"/>
      <c r="D934" s="322"/>
      <c r="E934" s="322"/>
      <c r="F934" s="323"/>
      <c r="G934" s="323"/>
      <c r="H934" s="323"/>
      <c r="I934" s="323"/>
      <c r="J934" s="323"/>
      <c r="K934" s="324"/>
      <c r="L934" s="324"/>
      <c r="M934" s="324"/>
      <c r="N934" s="324"/>
      <c r="O934" s="324"/>
      <c r="P934" s="324"/>
      <c r="Q934" s="324"/>
      <c r="R934" s="324"/>
      <c r="S934" s="324"/>
      <c r="T934" s="324"/>
      <c r="U934" s="324"/>
      <c r="V934" s="324"/>
      <c r="W934" s="324"/>
      <c r="X934" s="324"/>
      <c r="Y934" s="324"/>
      <c r="Z934" s="324"/>
    </row>
    <row r="935" spans="1:26" ht="12.75" customHeight="1">
      <c r="A935" s="324"/>
      <c r="B935" s="322"/>
      <c r="C935" s="322"/>
      <c r="D935" s="322"/>
      <c r="E935" s="322"/>
      <c r="F935" s="323"/>
      <c r="G935" s="323"/>
      <c r="H935" s="323"/>
      <c r="I935" s="323"/>
      <c r="J935" s="323"/>
      <c r="K935" s="324"/>
      <c r="L935" s="324"/>
      <c r="M935" s="324"/>
      <c r="N935" s="324"/>
      <c r="O935" s="324"/>
      <c r="P935" s="324"/>
      <c r="Q935" s="324"/>
      <c r="R935" s="324"/>
      <c r="S935" s="324"/>
      <c r="T935" s="324"/>
      <c r="U935" s="324"/>
      <c r="V935" s="324"/>
      <c r="W935" s="324"/>
      <c r="X935" s="324"/>
      <c r="Y935" s="324"/>
      <c r="Z935" s="324"/>
    </row>
    <row r="936" spans="1:26" ht="12.75" customHeight="1">
      <c r="A936" s="324"/>
      <c r="B936" s="322"/>
      <c r="C936" s="322"/>
      <c r="D936" s="322"/>
      <c r="E936" s="322"/>
      <c r="F936" s="323"/>
      <c r="G936" s="323"/>
      <c r="H936" s="323"/>
      <c r="I936" s="323"/>
      <c r="J936" s="323"/>
      <c r="K936" s="324"/>
      <c r="L936" s="324"/>
      <c r="M936" s="324"/>
      <c r="N936" s="324"/>
      <c r="O936" s="324"/>
      <c r="P936" s="324"/>
      <c r="Q936" s="324"/>
      <c r="R936" s="324"/>
      <c r="S936" s="324"/>
      <c r="T936" s="324"/>
      <c r="U936" s="324"/>
      <c r="V936" s="324"/>
      <c r="W936" s="324"/>
      <c r="X936" s="324"/>
      <c r="Y936" s="324"/>
      <c r="Z936" s="324"/>
    </row>
    <row r="937" spans="1:26" ht="12.75" customHeight="1">
      <c r="A937" s="324"/>
      <c r="B937" s="322"/>
      <c r="C937" s="322"/>
      <c r="D937" s="322"/>
      <c r="E937" s="322"/>
      <c r="F937" s="323"/>
      <c r="G937" s="323"/>
      <c r="H937" s="323"/>
      <c r="I937" s="323"/>
      <c r="J937" s="323"/>
      <c r="K937" s="324"/>
      <c r="L937" s="324"/>
      <c r="M937" s="324"/>
      <c r="N937" s="324"/>
      <c r="O937" s="324"/>
      <c r="P937" s="324"/>
      <c r="Q937" s="324"/>
      <c r="R937" s="324"/>
      <c r="S937" s="324"/>
      <c r="T937" s="324"/>
      <c r="U937" s="324"/>
      <c r="V937" s="324"/>
      <c r="W937" s="324"/>
      <c r="X937" s="324"/>
      <c r="Y937" s="324"/>
      <c r="Z937" s="324"/>
    </row>
    <row r="938" spans="1:26" ht="12.75" customHeight="1">
      <c r="A938" s="324"/>
      <c r="B938" s="322"/>
      <c r="C938" s="322"/>
      <c r="D938" s="322"/>
      <c r="E938" s="322"/>
      <c r="F938" s="323"/>
      <c r="G938" s="323"/>
      <c r="H938" s="323"/>
      <c r="I938" s="323"/>
      <c r="J938" s="323"/>
      <c r="K938" s="324"/>
      <c r="L938" s="324"/>
      <c r="M938" s="324"/>
      <c r="N938" s="324"/>
      <c r="O938" s="324"/>
      <c r="P938" s="324"/>
      <c r="Q938" s="324"/>
      <c r="R938" s="324"/>
      <c r="S938" s="324"/>
      <c r="T938" s="324"/>
      <c r="U938" s="324"/>
      <c r="V938" s="324"/>
      <c r="W938" s="324"/>
      <c r="X938" s="324"/>
      <c r="Y938" s="324"/>
      <c r="Z938" s="324"/>
    </row>
    <row r="939" spans="1:26" ht="12.75" customHeight="1">
      <c r="A939" s="324"/>
      <c r="B939" s="322"/>
      <c r="C939" s="322"/>
      <c r="D939" s="322"/>
      <c r="E939" s="322"/>
      <c r="F939" s="323"/>
      <c r="G939" s="323"/>
      <c r="H939" s="323"/>
      <c r="I939" s="323"/>
      <c r="J939" s="323"/>
      <c r="K939" s="324"/>
      <c r="L939" s="324"/>
      <c r="M939" s="324"/>
      <c r="N939" s="324"/>
      <c r="O939" s="324"/>
      <c r="P939" s="324"/>
      <c r="Q939" s="324"/>
      <c r="R939" s="324"/>
      <c r="S939" s="324"/>
      <c r="T939" s="324"/>
      <c r="U939" s="324"/>
      <c r="V939" s="324"/>
      <c r="W939" s="324"/>
      <c r="X939" s="324"/>
      <c r="Y939" s="324"/>
      <c r="Z939" s="324"/>
    </row>
    <row r="940" spans="1:26" ht="12.75" customHeight="1">
      <c r="A940" s="324"/>
      <c r="B940" s="322"/>
      <c r="C940" s="322"/>
      <c r="D940" s="322"/>
      <c r="E940" s="322"/>
      <c r="F940" s="323"/>
      <c r="G940" s="323"/>
      <c r="H940" s="323"/>
      <c r="I940" s="323"/>
      <c r="J940" s="323"/>
      <c r="K940" s="324"/>
      <c r="L940" s="324"/>
      <c r="M940" s="324"/>
      <c r="N940" s="324"/>
      <c r="O940" s="324"/>
      <c r="P940" s="324"/>
      <c r="Q940" s="324"/>
      <c r="R940" s="324"/>
      <c r="S940" s="324"/>
      <c r="T940" s="324"/>
      <c r="U940" s="324"/>
      <c r="V940" s="324"/>
      <c r="W940" s="324"/>
      <c r="X940" s="324"/>
      <c r="Y940" s="324"/>
      <c r="Z940" s="324"/>
    </row>
    <row r="941" spans="1:26" ht="12.75" customHeight="1">
      <c r="A941" s="324"/>
      <c r="B941" s="322"/>
      <c r="C941" s="322"/>
      <c r="D941" s="322"/>
      <c r="E941" s="322"/>
      <c r="F941" s="323"/>
      <c r="G941" s="323"/>
      <c r="H941" s="323"/>
      <c r="I941" s="323"/>
      <c r="J941" s="323"/>
      <c r="K941" s="324"/>
      <c r="L941" s="324"/>
      <c r="M941" s="324"/>
      <c r="N941" s="324"/>
      <c r="O941" s="324"/>
      <c r="P941" s="324"/>
      <c r="Q941" s="324"/>
      <c r="R941" s="324"/>
      <c r="S941" s="324"/>
      <c r="T941" s="324"/>
      <c r="U941" s="324"/>
      <c r="V941" s="324"/>
      <c r="W941" s="324"/>
      <c r="X941" s="324"/>
      <c r="Y941" s="324"/>
      <c r="Z941" s="324"/>
    </row>
    <row r="942" spans="1:26" ht="12.75" customHeight="1">
      <c r="A942" s="324"/>
      <c r="B942" s="322"/>
      <c r="C942" s="322"/>
      <c r="D942" s="322"/>
      <c r="E942" s="322"/>
      <c r="F942" s="323"/>
      <c r="G942" s="323"/>
      <c r="H942" s="323"/>
      <c r="I942" s="323"/>
      <c r="J942" s="323"/>
      <c r="K942" s="324"/>
      <c r="L942" s="324"/>
      <c r="M942" s="324"/>
      <c r="N942" s="324"/>
      <c r="O942" s="324"/>
      <c r="P942" s="324"/>
      <c r="Q942" s="324"/>
      <c r="R942" s="324"/>
      <c r="S942" s="324"/>
      <c r="T942" s="324"/>
      <c r="U942" s="324"/>
      <c r="V942" s="324"/>
      <c r="W942" s="324"/>
      <c r="X942" s="324"/>
      <c r="Y942" s="324"/>
      <c r="Z942" s="324"/>
    </row>
    <row r="943" spans="1:26" ht="12.75" customHeight="1">
      <c r="A943" s="324"/>
      <c r="B943" s="322"/>
      <c r="C943" s="322"/>
      <c r="D943" s="322"/>
      <c r="E943" s="322"/>
      <c r="F943" s="323"/>
      <c r="G943" s="323"/>
      <c r="H943" s="323"/>
      <c r="I943" s="323"/>
      <c r="J943" s="323"/>
      <c r="K943" s="324"/>
      <c r="L943" s="324"/>
      <c r="M943" s="324"/>
      <c r="N943" s="324"/>
      <c r="O943" s="324"/>
      <c r="P943" s="324"/>
      <c r="Q943" s="324"/>
      <c r="R943" s="324"/>
      <c r="S943" s="324"/>
      <c r="T943" s="324"/>
      <c r="U943" s="324"/>
      <c r="V943" s="324"/>
      <c r="W943" s="324"/>
      <c r="X943" s="324"/>
      <c r="Y943" s="324"/>
      <c r="Z943" s="324"/>
    </row>
    <row r="944" spans="1:26" ht="12.75" customHeight="1">
      <c r="A944" s="324"/>
      <c r="B944" s="322"/>
      <c r="C944" s="322"/>
      <c r="D944" s="322"/>
      <c r="E944" s="322"/>
      <c r="F944" s="323"/>
      <c r="G944" s="323"/>
      <c r="H944" s="323"/>
      <c r="I944" s="323"/>
      <c r="J944" s="323"/>
      <c r="K944" s="324"/>
      <c r="L944" s="324"/>
      <c r="M944" s="324"/>
      <c r="N944" s="324"/>
      <c r="O944" s="324"/>
      <c r="P944" s="324"/>
      <c r="Q944" s="324"/>
      <c r="R944" s="324"/>
      <c r="S944" s="324"/>
      <c r="T944" s="324"/>
      <c r="U944" s="324"/>
      <c r="V944" s="324"/>
      <c r="W944" s="324"/>
      <c r="X944" s="324"/>
      <c r="Y944" s="324"/>
      <c r="Z944" s="324"/>
    </row>
    <row r="945" spans="1:26" ht="12.75" customHeight="1">
      <c r="A945" s="324"/>
      <c r="B945" s="322"/>
      <c r="C945" s="322"/>
      <c r="D945" s="322"/>
      <c r="E945" s="322"/>
      <c r="F945" s="323"/>
      <c r="G945" s="323"/>
      <c r="H945" s="323"/>
      <c r="I945" s="323"/>
      <c r="J945" s="323"/>
      <c r="K945" s="324"/>
      <c r="L945" s="324"/>
      <c r="M945" s="324"/>
      <c r="N945" s="324"/>
      <c r="O945" s="324"/>
      <c r="P945" s="324"/>
      <c r="Q945" s="324"/>
      <c r="R945" s="324"/>
      <c r="S945" s="324"/>
      <c r="T945" s="324"/>
      <c r="U945" s="324"/>
      <c r="V945" s="324"/>
      <c r="W945" s="324"/>
      <c r="X945" s="324"/>
      <c r="Y945" s="324"/>
      <c r="Z945" s="324"/>
    </row>
    <row r="946" spans="1:26" ht="12.75" customHeight="1">
      <c r="A946" s="324"/>
      <c r="B946" s="322"/>
      <c r="C946" s="322"/>
      <c r="D946" s="322"/>
      <c r="E946" s="322"/>
      <c r="F946" s="323"/>
      <c r="G946" s="323"/>
      <c r="H946" s="323"/>
      <c r="I946" s="323"/>
      <c r="J946" s="323"/>
      <c r="K946" s="324"/>
      <c r="L946" s="324"/>
      <c r="M946" s="324"/>
      <c r="N946" s="324"/>
      <c r="O946" s="324"/>
      <c r="P946" s="324"/>
      <c r="Q946" s="324"/>
      <c r="R946" s="324"/>
      <c r="S946" s="324"/>
      <c r="T946" s="324"/>
      <c r="U946" s="324"/>
      <c r="V946" s="324"/>
      <c r="W946" s="324"/>
      <c r="X946" s="324"/>
      <c r="Y946" s="324"/>
      <c r="Z946" s="324"/>
    </row>
    <row r="947" spans="1:26" ht="12.75" customHeight="1">
      <c r="A947" s="324"/>
      <c r="B947" s="322"/>
      <c r="C947" s="322"/>
      <c r="D947" s="322"/>
      <c r="E947" s="322"/>
      <c r="F947" s="323"/>
      <c r="G947" s="323"/>
      <c r="H947" s="323"/>
      <c r="I947" s="323"/>
      <c r="J947" s="323"/>
      <c r="K947" s="324"/>
      <c r="L947" s="324"/>
      <c r="M947" s="324"/>
      <c r="N947" s="324"/>
      <c r="O947" s="324"/>
      <c r="P947" s="324"/>
      <c r="Q947" s="324"/>
      <c r="R947" s="324"/>
      <c r="S947" s="324"/>
      <c r="T947" s="324"/>
      <c r="U947" s="324"/>
      <c r="V947" s="324"/>
      <c r="W947" s="324"/>
      <c r="X947" s="324"/>
      <c r="Y947" s="324"/>
      <c r="Z947" s="324"/>
    </row>
    <row r="948" spans="1:26" ht="12.75" customHeight="1">
      <c r="A948" s="324"/>
      <c r="B948" s="322"/>
      <c r="C948" s="322"/>
      <c r="D948" s="322"/>
      <c r="E948" s="322"/>
      <c r="F948" s="323"/>
      <c r="G948" s="323"/>
      <c r="H948" s="323"/>
      <c r="I948" s="323"/>
      <c r="J948" s="323"/>
      <c r="K948" s="324"/>
      <c r="L948" s="324"/>
      <c r="M948" s="324"/>
      <c r="N948" s="324"/>
      <c r="O948" s="324"/>
      <c r="P948" s="324"/>
      <c r="Q948" s="324"/>
      <c r="R948" s="324"/>
      <c r="S948" s="324"/>
      <c r="T948" s="324"/>
      <c r="U948" s="324"/>
      <c r="V948" s="324"/>
      <c r="W948" s="324"/>
      <c r="X948" s="324"/>
      <c r="Y948" s="324"/>
      <c r="Z948" s="324"/>
    </row>
    <row r="949" spans="1:26" ht="12.75" customHeight="1">
      <c r="A949" s="324"/>
      <c r="B949" s="322"/>
      <c r="C949" s="322"/>
      <c r="D949" s="322"/>
      <c r="E949" s="322"/>
      <c r="F949" s="323"/>
      <c r="G949" s="323"/>
      <c r="H949" s="323"/>
      <c r="I949" s="323"/>
      <c r="J949" s="323"/>
      <c r="K949" s="324"/>
      <c r="L949" s="324"/>
      <c r="M949" s="324"/>
      <c r="N949" s="324"/>
      <c r="O949" s="324"/>
      <c r="P949" s="324"/>
      <c r="Q949" s="324"/>
      <c r="R949" s="324"/>
      <c r="S949" s="324"/>
      <c r="T949" s="324"/>
      <c r="U949" s="324"/>
      <c r="V949" s="324"/>
      <c r="W949" s="324"/>
      <c r="X949" s="324"/>
      <c r="Y949" s="324"/>
      <c r="Z949" s="324"/>
    </row>
    <row r="950" spans="1:26" ht="12.75" customHeight="1">
      <c r="A950" s="324"/>
      <c r="B950" s="322"/>
      <c r="C950" s="322"/>
      <c r="D950" s="322"/>
      <c r="E950" s="322"/>
      <c r="F950" s="323"/>
      <c r="G950" s="323"/>
      <c r="H950" s="323"/>
      <c r="I950" s="323"/>
      <c r="J950" s="323"/>
      <c r="K950" s="324"/>
      <c r="L950" s="324"/>
      <c r="M950" s="324"/>
      <c r="N950" s="324"/>
      <c r="O950" s="324"/>
      <c r="P950" s="324"/>
      <c r="Q950" s="324"/>
      <c r="R950" s="324"/>
      <c r="S950" s="324"/>
      <c r="T950" s="324"/>
      <c r="U950" s="324"/>
      <c r="V950" s="324"/>
      <c r="W950" s="324"/>
      <c r="X950" s="324"/>
      <c r="Y950" s="324"/>
      <c r="Z950" s="324"/>
    </row>
    <row r="951" spans="1:26" ht="12.75" customHeight="1">
      <c r="A951" s="324"/>
      <c r="B951" s="322"/>
      <c r="C951" s="322"/>
      <c r="D951" s="322"/>
      <c r="E951" s="322"/>
      <c r="F951" s="323"/>
      <c r="G951" s="323"/>
      <c r="H951" s="323"/>
      <c r="I951" s="323"/>
      <c r="J951" s="323"/>
      <c r="K951" s="324"/>
      <c r="L951" s="324"/>
      <c r="M951" s="324"/>
      <c r="N951" s="324"/>
      <c r="O951" s="324"/>
      <c r="P951" s="324"/>
      <c r="Q951" s="324"/>
      <c r="R951" s="324"/>
      <c r="S951" s="324"/>
      <c r="T951" s="324"/>
      <c r="U951" s="324"/>
      <c r="V951" s="324"/>
      <c r="W951" s="324"/>
      <c r="X951" s="324"/>
      <c r="Y951" s="324"/>
      <c r="Z951" s="324"/>
    </row>
    <row r="952" spans="1:26" ht="12.75" customHeight="1">
      <c r="A952" s="324"/>
      <c r="B952" s="322"/>
      <c r="C952" s="322"/>
      <c r="D952" s="322"/>
      <c r="E952" s="322"/>
      <c r="F952" s="323"/>
      <c r="G952" s="323"/>
      <c r="H952" s="323"/>
      <c r="I952" s="323"/>
      <c r="J952" s="323"/>
      <c r="K952" s="324"/>
      <c r="L952" s="324"/>
      <c r="M952" s="324"/>
      <c r="N952" s="324"/>
      <c r="O952" s="324"/>
      <c r="P952" s="324"/>
      <c r="Q952" s="324"/>
      <c r="R952" s="324"/>
      <c r="S952" s="324"/>
      <c r="T952" s="324"/>
      <c r="U952" s="324"/>
      <c r="V952" s="324"/>
      <c r="W952" s="324"/>
      <c r="X952" s="324"/>
      <c r="Y952" s="324"/>
      <c r="Z952" s="324"/>
    </row>
    <row r="953" spans="1:26" ht="12.75" customHeight="1">
      <c r="A953" s="324"/>
      <c r="B953" s="322"/>
      <c r="C953" s="322"/>
      <c r="D953" s="322"/>
      <c r="E953" s="322"/>
      <c r="F953" s="323"/>
      <c r="G953" s="323"/>
      <c r="H953" s="323"/>
      <c r="I953" s="323"/>
      <c r="J953" s="323"/>
      <c r="K953" s="324"/>
      <c r="L953" s="324"/>
      <c r="M953" s="324"/>
      <c r="N953" s="324"/>
      <c r="O953" s="324"/>
      <c r="P953" s="324"/>
      <c r="Q953" s="324"/>
      <c r="R953" s="324"/>
      <c r="S953" s="324"/>
      <c r="T953" s="324"/>
      <c r="U953" s="324"/>
      <c r="V953" s="324"/>
      <c r="W953" s="324"/>
      <c r="X953" s="324"/>
      <c r="Y953" s="324"/>
      <c r="Z953" s="324"/>
    </row>
    <row r="954" spans="1:26" ht="12.75" customHeight="1">
      <c r="A954" s="324"/>
      <c r="B954" s="322"/>
      <c r="C954" s="322"/>
      <c r="D954" s="322"/>
      <c r="E954" s="322"/>
      <c r="F954" s="323"/>
      <c r="G954" s="323"/>
      <c r="H954" s="323"/>
      <c r="I954" s="323"/>
      <c r="J954" s="323"/>
      <c r="K954" s="324"/>
      <c r="L954" s="324"/>
      <c r="M954" s="324"/>
      <c r="N954" s="324"/>
      <c r="O954" s="324"/>
      <c r="P954" s="324"/>
      <c r="Q954" s="324"/>
      <c r="R954" s="324"/>
      <c r="S954" s="324"/>
      <c r="T954" s="324"/>
      <c r="U954" s="324"/>
      <c r="V954" s="324"/>
      <c r="W954" s="324"/>
      <c r="X954" s="324"/>
      <c r="Y954" s="324"/>
      <c r="Z954" s="324"/>
    </row>
    <row r="955" spans="1:26" ht="12.75" customHeight="1">
      <c r="A955" s="324"/>
      <c r="B955" s="322"/>
      <c r="C955" s="322"/>
      <c r="D955" s="322"/>
      <c r="E955" s="322"/>
      <c r="F955" s="323"/>
      <c r="G955" s="323"/>
      <c r="H955" s="323"/>
      <c r="I955" s="323"/>
      <c r="J955" s="323"/>
      <c r="K955" s="324"/>
      <c r="L955" s="324"/>
      <c r="M955" s="324"/>
      <c r="N955" s="324"/>
      <c r="O955" s="324"/>
      <c r="P955" s="324"/>
      <c r="Q955" s="324"/>
      <c r="R955" s="324"/>
      <c r="S955" s="324"/>
      <c r="T955" s="324"/>
      <c r="U955" s="324"/>
      <c r="V955" s="324"/>
      <c r="W955" s="324"/>
      <c r="X955" s="324"/>
      <c r="Y955" s="324"/>
      <c r="Z955" s="324"/>
    </row>
    <row r="956" spans="1:26" ht="12.75" customHeight="1">
      <c r="A956" s="324"/>
      <c r="B956" s="322"/>
      <c r="C956" s="322"/>
      <c r="D956" s="322"/>
      <c r="E956" s="322"/>
      <c r="F956" s="323"/>
      <c r="G956" s="323"/>
      <c r="H956" s="323"/>
      <c r="I956" s="323"/>
      <c r="J956" s="323"/>
      <c r="K956" s="324"/>
      <c r="L956" s="324"/>
      <c r="M956" s="324"/>
      <c r="N956" s="324"/>
      <c r="O956" s="324"/>
      <c r="P956" s="324"/>
      <c r="Q956" s="324"/>
      <c r="R956" s="324"/>
      <c r="S956" s="324"/>
      <c r="T956" s="324"/>
      <c r="U956" s="324"/>
      <c r="V956" s="324"/>
      <c r="W956" s="324"/>
      <c r="X956" s="324"/>
      <c r="Y956" s="324"/>
      <c r="Z956" s="324"/>
    </row>
    <row r="957" spans="1:26" ht="12.75" customHeight="1">
      <c r="A957" s="324"/>
      <c r="B957" s="322"/>
      <c r="C957" s="322"/>
      <c r="D957" s="322"/>
      <c r="E957" s="322"/>
      <c r="F957" s="323"/>
      <c r="G957" s="323"/>
      <c r="H957" s="323"/>
      <c r="I957" s="323"/>
      <c r="J957" s="323"/>
      <c r="K957" s="324"/>
      <c r="L957" s="324"/>
      <c r="M957" s="324"/>
      <c r="N957" s="324"/>
      <c r="O957" s="324"/>
      <c r="P957" s="324"/>
      <c r="Q957" s="324"/>
      <c r="R957" s="324"/>
      <c r="S957" s="324"/>
      <c r="T957" s="324"/>
      <c r="U957" s="324"/>
      <c r="V957" s="324"/>
      <c r="W957" s="324"/>
      <c r="X957" s="324"/>
      <c r="Y957" s="324"/>
      <c r="Z957" s="324"/>
    </row>
    <row r="958" spans="1:26" ht="12.75" customHeight="1">
      <c r="A958" s="324"/>
      <c r="B958" s="322"/>
      <c r="C958" s="322"/>
      <c r="D958" s="322"/>
      <c r="E958" s="322"/>
      <c r="F958" s="323"/>
      <c r="G958" s="323"/>
      <c r="H958" s="323"/>
      <c r="I958" s="323"/>
      <c r="J958" s="323"/>
      <c r="K958" s="324"/>
      <c r="L958" s="324"/>
      <c r="M958" s="324"/>
      <c r="N958" s="324"/>
      <c r="O958" s="324"/>
      <c r="P958" s="324"/>
      <c r="Q958" s="324"/>
      <c r="R958" s="324"/>
      <c r="S958" s="324"/>
      <c r="T958" s="324"/>
      <c r="U958" s="324"/>
      <c r="V958" s="324"/>
      <c r="W958" s="324"/>
      <c r="X958" s="324"/>
      <c r="Y958" s="324"/>
      <c r="Z958" s="324"/>
    </row>
    <row r="959" spans="1:26" ht="12.75" customHeight="1">
      <c r="A959" s="324"/>
      <c r="B959" s="322"/>
      <c r="C959" s="322"/>
      <c r="D959" s="322"/>
      <c r="E959" s="322"/>
      <c r="F959" s="323"/>
      <c r="G959" s="323"/>
      <c r="H959" s="323"/>
      <c r="I959" s="323"/>
      <c r="J959" s="323"/>
      <c r="K959" s="324"/>
      <c r="L959" s="324"/>
      <c r="M959" s="324"/>
      <c r="N959" s="324"/>
      <c r="O959" s="324"/>
      <c r="P959" s="324"/>
      <c r="Q959" s="324"/>
      <c r="R959" s="324"/>
      <c r="S959" s="324"/>
      <c r="T959" s="324"/>
      <c r="U959" s="324"/>
      <c r="V959" s="324"/>
      <c r="W959" s="324"/>
      <c r="X959" s="324"/>
      <c r="Y959" s="324"/>
      <c r="Z959" s="324"/>
    </row>
    <row r="960" spans="1:26" ht="12.75" customHeight="1">
      <c r="A960" s="324"/>
      <c r="B960" s="322"/>
      <c r="C960" s="322"/>
      <c r="D960" s="322"/>
      <c r="E960" s="322"/>
      <c r="F960" s="323"/>
      <c r="G960" s="323"/>
      <c r="H960" s="323"/>
      <c r="I960" s="323"/>
      <c r="J960" s="323"/>
      <c r="K960" s="324"/>
      <c r="L960" s="324"/>
      <c r="M960" s="324"/>
      <c r="N960" s="324"/>
      <c r="O960" s="324"/>
      <c r="P960" s="324"/>
      <c r="Q960" s="324"/>
      <c r="R960" s="324"/>
      <c r="S960" s="324"/>
      <c r="T960" s="324"/>
      <c r="U960" s="324"/>
      <c r="V960" s="324"/>
      <c r="W960" s="324"/>
      <c r="X960" s="324"/>
      <c r="Y960" s="324"/>
      <c r="Z960" s="324"/>
    </row>
    <row r="961" spans="1:26" ht="12.75" customHeight="1">
      <c r="A961" s="324"/>
      <c r="B961" s="322"/>
      <c r="C961" s="322"/>
      <c r="D961" s="322"/>
      <c r="E961" s="322"/>
      <c r="F961" s="323"/>
      <c r="G961" s="323"/>
      <c r="H961" s="323"/>
      <c r="I961" s="323"/>
      <c r="J961" s="323"/>
      <c r="K961" s="324"/>
      <c r="L961" s="324"/>
      <c r="M961" s="324"/>
      <c r="N961" s="324"/>
      <c r="O961" s="324"/>
      <c r="P961" s="324"/>
      <c r="Q961" s="324"/>
      <c r="R961" s="324"/>
      <c r="S961" s="324"/>
      <c r="T961" s="324"/>
      <c r="U961" s="324"/>
      <c r="V961" s="324"/>
      <c r="W961" s="324"/>
      <c r="X961" s="324"/>
      <c r="Y961" s="324"/>
      <c r="Z961" s="324"/>
    </row>
    <row r="962" spans="1:26" ht="12.75" customHeight="1">
      <c r="A962" s="324"/>
      <c r="B962" s="322"/>
      <c r="C962" s="322"/>
      <c r="D962" s="322"/>
      <c r="E962" s="322"/>
      <c r="F962" s="323"/>
      <c r="G962" s="323"/>
      <c r="H962" s="323"/>
      <c r="I962" s="323"/>
      <c r="J962" s="323"/>
      <c r="K962" s="324"/>
      <c r="L962" s="324"/>
      <c r="M962" s="324"/>
      <c r="N962" s="324"/>
      <c r="O962" s="324"/>
      <c r="P962" s="324"/>
      <c r="Q962" s="324"/>
      <c r="R962" s="324"/>
      <c r="S962" s="324"/>
      <c r="T962" s="324"/>
      <c r="U962" s="324"/>
      <c r="V962" s="324"/>
      <c r="W962" s="324"/>
      <c r="X962" s="324"/>
      <c r="Y962" s="324"/>
      <c r="Z962" s="324"/>
    </row>
    <row r="963" spans="1:26" ht="12.75" customHeight="1">
      <c r="A963" s="324"/>
      <c r="B963" s="322"/>
      <c r="C963" s="322"/>
      <c r="D963" s="322"/>
      <c r="E963" s="322"/>
      <c r="F963" s="323"/>
      <c r="G963" s="323"/>
      <c r="H963" s="323"/>
      <c r="I963" s="323"/>
      <c r="J963" s="323"/>
      <c r="K963" s="324"/>
      <c r="L963" s="324"/>
      <c r="M963" s="324"/>
      <c r="N963" s="324"/>
      <c r="O963" s="324"/>
      <c r="P963" s="324"/>
      <c r="Q963" s="324"/>
      <c r="R963" s="324"/>
      <c r="S963" s="324"/>
      <c r="T963" s="324"/>
      <c r="U963" s="324"/>
      <c r="V963" s="324"/>
      <c r="W963" s="324"/>
      <c r="X963" s="324"/>
      <c r="Y963" s="324"/>
      <c r="Z963" s="324"/>
    </row>
    <row r="964" spans="1:26" ht="12.75" customHeight="1">
      <c r="A964" s="324"/>
      <c r="B964" s="322"/>
      <c r="C964" s="322"/>
      <c r="D964" s="322"/>
      <c r="E964" s="322"/>
      <c r="F964" s="323"/>
      <c r="G964" s="323"/>
      <c r="H964" s="323"/>
      <c r="I964" s="323"/>
      <c r="J964" s="323"/>
      <c r="K964" s="324"/>
      <c r="L964" s="324"/>
      <c r="M964" s="324"/>
      <c r="N964" s="324"/>
      <c r="O964" s="324"/>
      <c r="P964" s="324"/>
      <c r="Q964" s="324"/>
      <c r="R964" s="324"/>
      <c r="S964" s="324"/>
      <c r="T964" s="324"/>
      <c r="U964" s="324"/>
      <c r="V964" s="324"/>
      <c r="W964" s="324"/>
      <c r="X964" s="324"/>
      <c r="Y964" s="324"/>
      <c r="Z964" s="324"/>
    </row>
    <row r="965" spans="1:26" ht="12.75" customHeight="1">
      <c r="A965" s="324"/>
      <c r="B965" s="322"/>
      <c r="C965" s="322"/>
      <c r="D965" s="322"/>
      <c r="E965" s="322"/>
      <c r="F965" s="323"/>
      <c r="G965" s="323"/>
      <c r="H965" s="323"/>
      <c r="I965" s="323"/>
      <c r="J965" s="323"/>
      <c r="K965" s="324"/>
      <c r="L965" s="324"/>
      <c r="M965" s="324"/>
      <c r="N965" s="324"/>
      <c r="O965" s="324"/>
      <c r="P965" s="324"/>
      <c r="Q965" s="324"/>
      <c r="R965" s="324"/>
      <c r="S965" s="324"/>
      <c r="T965" s="324"/>
      <c r="U965" s="324"/>
      <c r="V965" s="324"/>
      <c r="W965" s="324"/>
      <c r="X965" s="324"/>
      <c r="Y965" s="324"/>
      <c r="Z965" s="324"/>
    </row>
    <row r="966" spans="1:26" ht="12.75" customHeight="1">
      <c r="A966" s="324"/>
      <c r="B966" s="322"/>
      <c r="C966" s="322"/>
      <c r="D966" s="322"/>
      <c r="E966" s="322"/>
      <c r="F966" s="323"/>
      <c r="G966" s="323"/>
      <c r="H966" s="323"/>
      <c r="I966" s="323"/>
      <c r="J966" s="323"/>
      <c r="K966" s="324"/>
      <c r="L966" s="324"/>
      <c r="M966" s="324"/>
      <c r="N966" s="324"/>
      <c r="O966" s="324"/>
      <c r="P966" s="324"/>
      <c r="Q966" s="324"/>
      <c r="R966" s="324"/>
      <c r="S966" s="324"/>
      <c r="T966" s="324"/>
      <c r="U966" s="324"/>
      <c r="V966" s="324"/>
      <c r="W966" s="324"/>
      <c r="X966" s="324"/>
      <c r="Y966" s="324"/>
      <c r="Z966" s="324"/>
    </row>
    <row r="967" spans="1:26" ht="12.75" customHeight="1">
      <c r="A967" s="324"/>
      <c r="B967" s="322"/>
      <c r="C967" s="322"/>
      <c r="D967" s="322"/>
      <c r="E967" s="322"/>
      <c r="F967" s="323"/>
      <c r="G967" s="323"/>
      <c r="H967" s="323"/>
      <c r="I967" s="323"/>
      <c r="J967" s="323"/>
      <c r="K967" s="324"/>
      <c r="L967" s="324"/>
      <c r="M967" s="324"/>
      <c r="N967" s="324"/>
      <c r="O967" s="324"/>
      <c r="P967" s="324"/>
      <c r="Q967" s="324"/>
      <c r="R967" s="324"/>
      <c r="S967" s="324"/>
      <c r="T967" s="324"/>
      <c r="U967" s="324"/>
      <c r="V967" s="324"/>
      <c r="W967" s="324"/>
      <c r="X967" s="324"/>
      <c r="Y967" s="324"/>
      <c r="Z967" s="324"/>
    </row>
    <row r="968" spans="1:26" ht="12.75" customHeight="1">
      <c r="A968" s="324"/>
      <c r="B968" s="322"/>
      <c r="C968" s="322"/>
      <c r="D968" s="322"/>
      <c r="E968" s="322"/>
      <c r="F968" s="323"/>
      <c r="G968" s="323"/>
      <c r="H968" s="323"/>
      <c r="I968" s="323"/>
      <c r="J968" s="323"/>
      <c r="K968" s="324"/>
      <c r="L968" s="324"/>
      <c r="M968" s="324"/>
      <c r="N968" s="324"/>
      <c r="O968" s="324"/>
      <c r="P968" s="324"/>
      <c r="Q968" s="324"/>
      <c r="R968" s="324"/>
      <c r="S968" s="324"/>
      <c r="T968" s="324"/>
      <c r="U968" s="324"/>
      <c r="V968" s="324"/>
      <c r="W968" s="324"/>
      <c r="X968" s="324"/>
      <c r="Y968" s="324"/>
      <c r="Z968" s="324"/>
    </row>
    <row r="969" spans="1:26" ht="12.75" customHeight="1">
      <c r="A969" s="324"/>
      <c r="B969" s="322"/>
      <c r="C969" s="322"/>
      <c r="D969" s="322"/>
      <c r="E969" s="322"/>
      <c r="F969" s="323"/>
      <c r="G969" s="323"/>
      <c r="H969" s="323"/>
      <c r="I969" s="323"/>
      <c r="J969" s="323"/>
      <c r="K969" s="324"/>
      <c r="L969" s="324"/>
      <c r="M969" s="324"/>
      <c r="N969" s="324"/>
      <c r="O969" s="324"/>
      <c r="P969" s="324"/>
      <c r="Q969" s="324"/>
      <c r="R969" s="324"/>
      <c r="S969" s="324"/>
      <c r="T969" s="324"/>
      <c r="U969" s="324"/>
      <c r="V969" s="324"/>
      <c r="W969" s="324"/>
      <c r="X969" s="324"/>
      <c r="Y969" s="324"/>
      <c r="Z969" s="324"/>
    </row>
    <row r="970" spans="1:26" ht="12.75" customHeight="1">
      <c r="A970" s="324"/>
      <c r="B970" s="322"/>
      <c r="C970" s="322"/>
      <c r="D970" s="322"/>
      <c r="E970" s="322"/>
      <c r="F970" s="323"/>
      <c r="G970" s="323"/>
      <c r="H970" s="323"/>
      <c r="I970" s="323"/>
      <c r="J970" s="323"/>
      <c r="K970" s="324"/>
      <c r="L970" s="324"/>
      <c r="M970" s="324"/>
      <c r="N970" s="324"/>
      <c r="O970" s="324"/>
      <c r="P970" s="324"/>
      <c r="Q970" s="324"/>
      <c r="R970" s="324"/>
      <c r="S970" s="324"/>
      <c r="T970" s="324"/>
      <c r="U970" s="324"/>
      <c r="V970" s="324"/>
      <c r="W970" s="324"/>
      <c r="X970" s="324"/>
      <c r="Y970" s="324"/>
      <c r="Z970" s="324"/>
    </row>
    <row r="971" spans="1:26" ht="12.75" customHeight="1">
      <c r="A971" s="324"/>
      <c r="B971" s="322"/>
      <c r="C971" s="322"/>
      <c r="D971" s="322"/>
      <c r="E971" s="322"/>
      <c r="F971" s="323"/>
      <c r="G971" s="323"/>
      <c r="H971" s="323"/>
      <c r="I971" s="323"/>
      <c r="J971" s="323"/>
      <c r="K971" s="324"/>
      <c r="L971" s="324"/>
      <c r="M971" s="324"/>
      <c r="N971" s="324"/>
      <c r="O971" s="324"/>
      <c r="P971" s="324"/>
      <c r="Q971" s="324"/>
      <c r="R971" s="324"/>
      <c r="S971" s="324"/>
      <c r="T971" s="324"/>
      <c r="U971" s="324"/>
      <c r="V971" s="324"/>
      <c r="W971" s="324"/>
      <c r="X971" s="324"/>
      <c r="Y971" s="324"/>
      <c r="Z971" s="324"/>
    </row>
    <row r="972" spans="1:26" ht="12.75" customHeight="1">
      <c r="A972" s="324"/>
      <c r="B972" s="322"/>
      <c r="C972" s="322"/>
      <c r="D972" s="322"/>
      <c r="E972" s="322"/>
      <c r="F972" s="323"/>
      <c r="G972" s="323"/>
      <c r="H972" s="323"/>
      <c r="I972" s="323"/>
      <c r="J972" s="323"/>
      <c r="K972" s="324"/>
      <c r="L972" s="324"/>
      <c r="M972" s="324"/>
      <c r="N972" s="324"/>
      <c r="O972" s="324"/>
      <c r="P972" s="324"/>
      <c r="Q972" s="324"/>
      <c r="R972" s="324"/>
      <c r="S972" s="324"/>
      <c r="T972" s="324"/>
      <c r="U972" s="324"/>
      <c r="V972" s="324"/>
      <c r="W972" s="324"/>
      <c r="X972" s="324"/>
      <c r="Y972" s="324"/>
      <c r="Z972" s="324"/>
    </row>
    <row r="973" spans="1:26" ht="12.75" customHeight="1">
      <c r="A973" s="324"/>
      <c r="B973" s="322"/>
      <c r="C973" s="322"/>
      <c r="D973" s="322"/>
      <c r="E973" s="322"/>
      <c r="F973" s="323"/>
      <c r="G973" s="323"/>
      <c r="H973" s="323"/>
      <c r="I973" s="323"/>
      <c r="J973" s="323"/>
      <c r="K973" s="324"/>
      <c r="L973" s="324"/>
      <c r="M973" s="324"/>
      <c r="N973" s="324"/>
      <c r="O973" s="324"/>
      <c r="P973" s="324"/>
      <c r="Q973" s="324"/>
      <c r="R973" s="324"/>
      <c r="S973" s="324"/>
      <c r="T973" s="324"/>
      <c r="U973" s="324"/>
      <c r="V973" s="324"/>
      <c r="W973" s="324"/>
      <c r="X973" s="324"/>
      <c r="Y973" s="324"/>
      <c r="Z973" s="324"/>
    </row>
    <row r="974" spans="1:26" ht="12.75" customHeight="1">
      <c r="A974" s="324"/>
      <c r="B974" s="322"/>
      <c r="C974" s="322"/>
      <c r="D974" s="322"/>
      <c r="E974" s="322"/>
      <c r="F974" s="323"/>
      <c r="G974" s="323"/>
      <c r="H974" s="323"/>
      <c r="I974" s="323"/>
      <c r="J974" s="323"/>
      <c r="K974" s="324"/>
      <c r="L974" s="324"/>
      <c r="M974" s="324"/>
      <c r="N974" s="324"/>
      <c r="O974" s="324"/>
      <c r="P974" s="324"/>
      <c r="Q974" s="324"/>
      <c r="R974" s="324"/>
      <c r="S974" s="324"/>
      <c r="T974" s="324"/>
      <c r="U974" s="324"/>
      <c r="V974" s="324"/>
      <c r="W974" s="324"/>
      <c r="X974" s="324"/>
      <c r="Y974" s="324"/>
      <c r="Z974" s="324"/>
    </row>
    <row r="975" spans="1:26" ht="12.75" customHeight="1">
      <c r="A975" s="324"/>
      <c r="B975" s="322"/>
      <c r="C975" s="322"/>
      <c r="D975" s="322"/>
      <c r="E975" s="322"/>
      <c r="F975" s="323"/>
      <c r="G975" s="323"/>
      <c r="H975" s="323"/>
      <c r="I975" s="323"/>
      <c r="J975" s="323"/>
      <c r="K975" s="324"/>
      <c r="L975" s="324"/>
      <c r="M975" s="324"/>
      <c r="N975" s="324"/>
      <c r="O975" s="324"/>
      <c r="P975" s="324"/>
      <c r="Q975" s="324"/>
      <c r="R975" s="324"/>
      <c r="S975" s="324"/>
      <c r="T975" s="324"/>
      <c r="U975" s="324"/>
      <c r="V975" s="324"/>
      <c r="W975" s="324"/>
      <c r="X975" s="324"/>
      <c r="Y975" s="324"/>
      <c r="Z975" s="324"/>
    </row>
    <row r="976" spans="1:26" ht="12.75" customHeight="1">
      <c r="A976" s="324"/>
      <c r="B976" s="322"/>
      <c r="C976" s="322"/>
      <c r="D976" s="322"/>
      <c r="E976" s="322"/>
      <c r="F976" s="323"/>
      <c r="G976" s="323"/>
      <c r="H976" s="323"/>
      <c r="I976" s="323"/>
      <c r="J976" s="323"/>
      <c r="K976" s="324"/>
      <c r="L976" s="324"/>
      <c r="M976" s="324"/>
      <c r="N976" s="324"/>
      <c r="O976" s="324"/>
      <c r="P976" s="324"/>
      <c r="Q976" s="324"/>
      <c r="R976" s="324"/>
      <c r="S976" s="324"/>
      <c r="T976" s="324"/>
      <c r="U976" s="324"/>
      <c r="V976" s="324"/>
      <c r="W976" s="324"/>
      <c r="X976" s="324"/>
      <c r="Y976" s="324"/>
      <c r="Z976" s="324"/>
    </row>
    <row r="977" spans="1:26" ht="12.75" customHeight="1">
      <c r="A977" s="324"/>
      <c r="B977" s="322"/>
      <c r="C977" s="322"/>
      <c r="D977" s="322"/>
      <c r="E977" s="322"/>
      <c r="F977" s="323"/>
      <c r="G977" s="323"/>
      <c r="H977" s="323"/>
      <c r="I977" s="323"/>
      <c r="J977" s="323"/>
      <c r="K977" s="324"/>
      <c r="L977" s="324"/>
      <c r="M977" s="324"/>
      <c r="N977" s="324"/>
      <c r="O977" s="324"/>
      <c r="P977" s="324"/>
      <c r="Q977" s="324"/>
      <c r="R977" s="324"/>
      <c r="S977" s="324"/>
      <c r="T977" s="324"/>
      <c r="U977" s="324"/>
      <c r="V977" s="324"/>
      <c r="W977" s="324"/>
      <c r="X977" s="324"/>
      <c r="Y977" s="324"/>
      <c r="Z977" s="324"/>
    </row>
    <row r="978" spans="1:26" ht="12.75" customHeight="1">
      <c r="A978" s="324"/>
      <c r="B978" s="322"/>
      <c r="C978" s="322"/>
      <c r="D978" s="322"/>
      <c r="E978" s="322"/>
      <c r="F978" s="323"/>
      <c r="G978" s="323"/>
      <c r="H978" s="323"/>
      <c r="I978" s="323"/>
      <c r="J978" s="323"/>
      <c r="K978" s="324"/>
      <c r="L978" s="324"/>
      <c r="M978" s="324"/>
      <c r="N978" s="324"/>
      <c r="O978" s="324"/>
      <c r="P978" s="324"/>
      <c r="Q978" s="324"/>
      <c r="R978" s="324"/>
      <c r="S978" s="324"/>
      <c r="T978" s="324"/>
      <c r="U978" s="324"/>
      <c r="V978" s="324"/>
      <c r="W978" s="324"/>
      <c r="X978" s="324"/>
      <c r="Y978" s="324"/>
      <c r="Z978" s="324"/>
    </row>
    <row r="979" spans="1:26" ht="12.75" customHeight="1">
      <c r="A979" s="324"/>
      <c r="B979" s="322"/>
      <c r="C979" s="322"/>
      <c r="D979" s="322"/>
      <c r="E979" s="322"/>
      <c r="F979" s="323"/>
      <c r="G979" s="323"/>
      <c r="H979" s="323"/>
      <c r="I979" s="323"/>
      <c r="J979" s="323"/>
      <c r="K979" s="324"/>
      <c r="L979" s="324"/>
      <c r="M979" s="324"/>
      <c r="N979" s="324"/>
      <c r="O979" s="324"/>
      <c r="P979" s="324"/>
      <c r="Q979" s="324"/>
      <c r="R979" s="324"/>
      <c r="S979" s="324"/>
      <c r="T979" s="324"/>
      <c r="U979" s="324"/>
      <c r="V979" s="324"/>
      <c r="W979" s="324"/>
      <c r="X979" s="324"/>
      <c r="Y979" s="324"/>
      <c r="Z979" s="324"/>
    </row>
    <row r="980" spans="1:26" ht="12.75" customHeight="1">
      <c r="A980" s="324"/>
      <c r="B980" s="322"/>
      <c r="C980" s="322"/>
      <c r="D980" s="322"/>
      <c r="E980" s="322"/>
      <c r="F980" s="323"/>
      <c r="G980" s="323"/>
      <c r="H980" s="323"/>
      <c r="I980" s="323"/>
      <c r="J980" s="323"/>
      <c r="K980" s="324"/>
      <c r="L980" s="324"/>
      <c r="M980" s="324"/>
      <c r="N980" s="324"/>
      <c r="O980" s="324"/>
      <c r="P980" s="324"/>
      <c r="Q980" s="324"/>
      <c r="R980" s="324"/>
      <c r="S980" s="324"/>
      <c r="T980" s="324"/>
      <c r="U980" s="324"/>
      <c r="V980" s="324"/>
      <c r="W980" s="324"/>
      <c r="X980" s="324"/>
      <c r="Y980" s="324"/>
      <c r="Z980" s="324"/>
    </row>
    <row r="981" spans="1:26" ht="12.75" customHeight="1">
      <c r="A981" s="324"/>
      <c r="B981" s="322"/>
      <c r="C981" s="322"/>
      <c r="D981" s="322"/>
      <c r="E981" s="322"/>
      <c r="F981" s="323"/>
      <c r="G981" s="323"/>
      <c r="H981" s="323"/>
      <c r="I981" s="323"/>
      <c r="J981" s="323"/>
      <c r="K981" s="324"/>
      <c r="L981" s="324"/>
      <c r="M981" s="324"/>
      <c r="N981" s="324"/>
      <c r="O981" s="324"/>
      <c r="P981" s="324"/>
      <c r="Q981" s="324"/>
      <c r="R981" s="324"/>
      <c r="S981" s="324"/>
      <c r="T981" s="324"/>
      <c r="U981" s="324"/>
      <c r="V981" s="324"/>
      <c r="W981" s="324"/>
      <c r="X981" s="324"/>
      <c r="Y981" s="324"/>
      <c r="Z981" s="324"/>
    </row>
    <row r="982" spans="1:26" ht="12.75" customHeight="1">
      <c r="A982" s="324"/>
      <c r="B982" s="322"/>
      <c r="C982" s="322"/>
      <c r="D982" s="322"/>
      <c r="E982" s="322"/>
      <c r="F982" s="323"/>
      <c r="G982" s="323"/>
      <c r="H982" s="323"/>
      <c r="I982" s="323"/>
      <c r="J982" s="323"/>
      <c r="K982" s="324"/>
      <c r="L982" s="324"/>
      <c r="M982" s="324"/>
      <c r="N982" s="324"/>
      <c r="O982" s="324"/>
      <c r="P982" s="324"/>
      <c r="Q982" s="324"/>
      <c r="R982" s="324"/>
      <c r="S982" s="324"/>
      <c r="T982" s="324"/>
      <c r="U982" s="324"/>
      <c r="V982" s="324"/>
      <c r="W982" s="324"/>
      <c r="X982" s="324"/>
      <c r="Y982" s="324"/>
      <c r="Z982" s="324"/>
    </row>
    <row r="983" spans="1:26" ht="12.75" customHeight="1">
      <c r="A983" s="324"/>
      <c r="B983" s="322"/>
      <c r="C983" s="322"/>
      <c r="D983" s="322"/>
      <c r="E983" s="322"/>
      <c r="F983" s="323"/>
      <c r="G983" s="323"/>
      <c r="H983" s="323"/>
      <c r="I983" s="323"/>
      <c r="J983" s="323"/>
      <c r="K983" s="324"/>
      <c r="L983" s="324"/>
      <c r="M983" s="324"/>
      <c r="N983" s="324"/>
      <c r="O983" s="324"/>
      <c r="P983" s="324"/>
      <c r="Q983" s="324"/>
      <c r="R983" s="324"/>
      <c r="S983" s="324"/>
      <c r="T983" s="324"/>
      <c r="U983" s="324"/>
      <c r="V983" s="324"/>
      <c r="W983" s="324"/>
      <c r="X983" s="324"/>
      <c r="Y983" s="324"/>
      <c r="Z983" s="324"/>
    </row>
    <row r="984" spans="1:26" ht="12.75" customHeight="1">
      <c r="A984" s="324"/>
      <c r="B984" s="322"/>
      <c r="C984" s="322"/>
      <c r="D984" s="322"/>
      <c r="E984" s="322"/>
      <c r="F984" s="323"/>
      <c r="G984" s="323"/>
      <c r="H984" s="323"/>
      <c r="I984" s="323"/>
      <c r="J984" s="323"/>
      <c r="K984" s="324"/>
      <c r="L984" s="324"/>
      <c r="M984" s="324"/>
      <c r="N984" s="324"/>
      <c r="O984" s="324"/>
      <c r="P984" s="324"/>
      <c r="Q984" s="324"/>
      <c r="R984" s="324"/>
      <c r="S984" s="324"/>
      <c r="T984" s="324"/>
      <c r="U984" s="324"/>
      <c r="V984" s="324"/>
      <c r="W984" s="324"/>
      <c r="X984" s="324"/>
      <c r="Y984" s="324"/>
      <c r="Z984" s="324"/>
    </row>
    <row r="985" spans="1:26" ht="12.75" customHeight="1">
      <c r="A985" s="324"/>
      <c r="B985" s="322"/>
      <c r="C985" s="322"/>
      <c r="D985" s="322"/>
      <c r="E985" s="322"/>
      <c r="F985" s="323"/>
      <c r="G985" s="323"/>
      <c r="H985" s="323"/>
      <c r="I985" s="323"/>
      <c r="J985" s="323"/>
      <c r="K985" s="324"/>
      <c r="L985" s="324"/>
      <c r="M985" s="324"/>
      <c r="N985" s="324"/>
      <c r="O985" s="324"/>
      <c r="P985" s="324"/>
      <c r="Q985" s="324"/>
      <c r="R985" s="324"/>
      <c r="S985" s="324"/>
      <c r="T985" s="324"/>
      <c r="U985" s="324"/>
      <c r="V985" s="324"/>
      <c r="W985" s="324"/>
      <c r="X985" s="324"/>
      <c r="Y985" s="324"/>
      <c r="Z985" s="324"/>
    </row>
    <row r="986" spans="1:26" ht="12.75" customHeight="1">
      <c r="A986" s="324"/>
      <c r="B986" s="322"/>
      <c r="C986" s="322"/>
      <c r="D986" s="322"/>
      <c r="E986" s="322"/>
      <c r="F986" s="323"/>
      <c r="G986" s="323"/>
      <c r="H986" s="323"/>
      <c r="I986" s="323"/>
      <c r="J986" s="323"/>
      <c r="K986" s="324"/>
      <c r="L986" s="324"/>
      <c r="M986" s="324"/>
      <c r="N986" s="324"/>
      <c r="O986" s="324"/>
      <c r="P986" s="324"/>
      <c r="Q986" s="324"/>
      <c r="R986" s="324"/>
      <c r="S986" s="324"/>
      <c r="T986" s="324"/>
      <c r="U986" s="324"/>
      <c r="V986" s="324"/>
      <c r="W986" s="324"/>
      <c r="X986" s="324"/>
      <c r="Y986" s="324"/>
      <c r="Z986" s="324"/>
    </row>
    <row r="987" spans="1:26" ht="12.75" customHeight="1">
      <c r="A987" s="324"/>
      <c r="B987" s="322"/>
      <c r="C987" s="322"/>
      <c r="D987" s="322"/>
      <c r="E987" s="322"/>
      <c r="F987" s="323"/>
      <c r="G987" s="323"/>
      <c r="H987" s="323"/>
      <c r="I987" s="323"/>
      <c r="J987" s="323"/>
      <c r="K987" s="324"/>
      <c r="L987" s="324"/>
      <c r="M987" s="324"/>
      <c r="N987" s="324"/>
      <c r="O987" s="324"/>
      <c r="P987" s="324"/>
      <c r="Q987" s="324"/>
      <c r="R987" s="324"/>
      <c r="S987" s="324"/>
      <c r="T987" s="324"/>
      <c r="U987" s="324"/>
      <c r="V987" s="324"/>
      <c r="W987" s="324"/>
      <c r="X987" s="324"/>
      <c r="Y987" s="324"/>
      <c r="Z987" s="324"/>
    </row>
    <row r="988" spans="1:26" ht="12.75" customHeight="1">
      <c r="A988" s="324"/>
      <c r="B988" s="322"/>
      <c r="C988" s="322"/>
      <c r="D988" s="322"/>
      <c r="E988" s="322"/>
      <c r="F988" s="323"/>
      <c r="G988" s="323"/>
      <c r="H988" s="323"/>
      <c r="I988" s="323"/>
      <c r="J988" s="323"/>
      <c r="K988" s="324"/>
      <c r="L988" s="324"/>
      <c r="M988" s="324"/>
      <c r="N988" s="324"/>
      <c r="O988" s="324"/>
      <c r="P988" s="324"/>
      <c r="Q988" s="324"/>
      <c r="R988" s="324"/>
      <c r="S988" s="324"/>
      <c r="T988" s="324"/>
      <c r="U988" s="324"/>
      <c r="V988" s="324"/>
      <c r="W988" s="324"/>
      <c r="X988" s="324"/>
      <c r="Y988" s="324"/>
      <c r="Z988" s="324"/>
    </row>
    <row r="989" spans="1:26" ht="12.75" customHeight="1">
      <c r="A989" s="324"/>
      <c r="B989" s="322"/>
      <c r="C989" s="322"/>
      <c r="D989" s="322"/>
      <c r="E989" s="322"/>
      <c r="F989" s="323"/>
      <c r="G989" s="323"/>
      <c r="H989" s="323"/>
      <c r="I989" s="323"/>
      <c r="J989" s="323"/>
      <c r="K989" s="324"/>
      <c r="L989" s="324"/>
      <c r="M989" s="324"/>
      <c r="N989" s="324"/>
      <c r="O989" s="324"/>
      <c r="P989" s="324"/>
      <c r="Q989" s="324"/>
      <c r="R989" s="324"/>
      <c r="S989" s="324"/>
      <c r="T989" s="324"/>
      <c r="U989" s="324"/>
      <c r="V989" s="324"/>
      <c r="W989" s="324"/>
      <c r="X989" s="324"/>
      <c r="Y989" s="324"/>
      <c r="Z989" s="324"/>
    </row>
    <row r="990" spans="1:26" ht="12.75" customHeight="1">
      <c r="A990" s="324"/>
      <c r="B990" s="322"/>
      <c r="C990" s="322"/>
      <c r="D990" s="322"/>
      <c r="E990" s="322"/>
      <c r="F990" s="323"/>
      <c r="G990" s="323"/>
      <c r="H990" s="323"/>
      <c r="I990" s="323"/>
      <c r="J990" s="323"/>
      <c r="K990" s="324"/>
      <c r="L990" s="324"/>
      <c r="M990" s="324"/>
      <c r="N990" s="324"/>
      <c r="O990" s="324"/>
      <c r="P990" s="324"/>
      <c r="Q990" s="324"/>
      <c r="R990" s="324"/>
      <c r="S990" s="324"/>
      <c r="T990" s="324"/>
      <c r="U990" s="324"/>
      <c r="V990" s="324"/>
      <c r="W990" s="324"/>
      <c r="X990" s="324"/>
      <c r="Y990" s="324"/>
      <c r="Z990" s="324"/>
    </row>
    <row r="991" spans="1:26" ht="12.75" customHeight="1">
      <c r="A991" s="324"/>
      <c r="B991" s="322"/>
      <c r="C991" s="322"/>
      <c r="D991" s="322"/>
      <c r="E991" s="322"/>
      <c r="F991" s="323"/>
      <c r="G991" s="323"/>
      <c r="H991" s="323"/>
      <c r="I991" s="323"/>
      <c r="J991" s="323"/>
      <c r="K991" s="324"/>
      <c r="L991" s="324"/>
      <c r="M991" s="324"/>
      <c r="N991" s="324"/>
      <c r="O991" s="324"/>
      <c r="P991" s="324"/>
      <c r="Q991" s="324"/>
      <c r="R991" s="324"/>
      <c r="S991" s="324"/>
      <c r="T991" s="324"/>
      <c r="U991" s="324"/>
      <c r="V991" s="324"/>
      <c r="W991" s="324"/>
      <c r="X991" s="324"/>
      <c r="Y991" s="324"/>
      <c r="Z991" s="324"/>
    </row>
    <row r="992" spans="1:26" ht="12.75" customHeight="1">
      <c r="A992" s="324"/>
      <c r="B992" s="322"/>
      <c r="C992" s="322"/>
      <c r="D992" s="322"/>
      <c r="E992" s="322"/>
      <c r="F992" s="323"/>
      <c r="G992" s="323"/>
      <c r="H992" s="323"/>
      <c r="I992" s="323"/>
      <c r="J992" s="323"/>
      <c r="K992" s="324"/>
      <c r="L992" s="324"/>
      <c r="M992" s="324"/>
      <c r="N992" s="324"/>
      <c r="O992" s="324"/>
      <c r="P992" s="324"/>
      <c r="Q992" s="324"/>
      <c r="R992" s="324"/>
      <c r="S992" s="324"/>
      <c r="T992" s="324"/>
      <c r="U992" s="324"/>
      <c r="V992" s="324"/>
      <c r="W992" s="324"/>
      <c r="X992" s="324"/>
      <c r="Y992" s="324"/>
      <c r="Z992" s="324"/>
    </row>
    <row r="993" spans="1:26" ht="12.75" customHeight="1">
      <c r="A993" s="324"/>
      <c r="B993" s="322"/>
      <c r="C993" s="322"/>
      <c r="D993" s="322"/>
      <c r="E993" s="322"/>
      <c r="F993" s="323"/>
      <c r="G993" s="323"/>
      <c r="H993" s="323"/>
      <c r="I993" s="323"/>
      <c r="J993" s="323"/>
      <c r="K993" s="324"/>
      <c r="L993" s="324"/>
      <c r="M993" s="324"/>
      <c r="N993" s="324"/>
      <c r="O993" s="324"/>
      <c r="P993" s="324"/>
      <c r="Q993" s="324"/>
      <c r="R993" s="324"/>
      <c r="S993" s="324"/>
      <c r="T993" s="324"/>
      <c r="U993" s="324"/>
      <c r="V993" s="324"/>
      <c r="W993" s="324"/>
      <c r="X993" s="324"/>
      <c r="Y993" s="324"/>
      <c r="Z993" s="324"/>
    </row>
    <row r="994" spans="1:26" ht="12.75" customHeight="1">
      <c r="A994" s="324"/>
      <c r="B994" s="322"/>
      <c r="C994" s="322"/>
      <c r="D994" s="322"/>
      <c r="E994" s="322"/>
      <c r="F994" s="323"/>
      <c r="G994" s="323"/>
      <c r="H994" s="323"/>
      <c r="I994" s="323"/>
      <c r="J994" s="323"/>
      <c r="K994" s="324"/>
      <c r="L994" s="324"/>
      <c r="M994" s="324"/>
      <c r="N994" s="324"/>
      <c r="O994" s="324"/>
      <c r="P994" s="324"/>
      <c r="Q994" s="324"/>
      <c r="R994" s="324"/>
      <c r="S994" s="324"/>
      <c r="T994" s="324"/>
      <c r="U994" s="324"/>
      <c r="V994" s="324"/>
      <c r="W994" s="324"/>
      <c r="X994" s="324"/>
      <c r="Y994" s="324"/>
      <c r="Z994" s="324"/>
    </row>
    <row r="995" spans="1:26" ht="12.75" customHeight="1">
      <c r="A995" s="324"/>
      <c r="B995" s="322"/>
      <c r="C995" s="322"/>
      <c r="D995" s="322"/>
      <c r="E995" s="322"/>
      <c r="F995" s="323"/>
      <c r="G995" s="323"/>
      <c r="H995" s="323"/>
      <c r="I995" s="323"/>
      <c r="J995" s="323"/>
      <c r="K995" s="324"/>
      <c r="L995" s="324"/>
      <c r="M995" s="324"/>
      <c r="N995" s="324"/>
      <c r="O995" s="324"/>
      <c r="P995" s="324"/>
      <c r="Q995" s="324"/>
      <c r="R995" s="324"/>
      <c r="S995" s="324"/>
      <c r="T995" s="324"/>
      <c r="U995" s="324"/>
      <c r="V995" s="324"/>
      <c r="W995" s="324"/>
      <c r="X995" s="324"/>
      <c r="Y995" s="324"/>
      <c r="Z995" s="324"/>
    </row>
    <row r="996" spans="1:26" ht="12.75" customHeight="1">
      <c r="A996" s="324"/>
      <c r="B996" s="322"/>
      <c r="C996" s="322"/>
      <c r="D996" s="322"/>
      <c r="E996" s="322"/>
      <c r="F996" s="323"/>
      <c r="G996" s="323"/>
      <c r="H996" s="323"/>
      <c r="I996" s="323"/>
      <c r="J996" s="323"/>
      <c r="K996" s="324"/>
      <c r="L996" s="324"/>
      <c r="M996" s="324"/>
      <c r="N996" s="324"/>
      <c r="O996" s="324"/>
      <c r="P996" s="324"/>
      <c r="Q996" s="324"/>
      <c r="R996" s="324"/>
      <c r="S996" s="324"/>
      <c r="T996" s="324"/>
      <c r="U996" s="324"/>
      <c r="V996" s="324"/>
      <c r="W996" s="324"/>
      <c r="X996" s="324"/>
      <c r="Y996" s="324"/>
      <c r="Z996" s="324"/>
    </row>
    <row r="997" spans="1:26" ht="12.75" customHeight="1">
      <c r="A997" s="324"/>
      <c r="B997" s="322"/>
      <c r="C997" s="322"/>
      <c r="D997" s="322"/>
      <c r="E997" s="322"/>
      <c r="F997" s="323"/>
      <c r="G997" s="323"/>
      <c r="H997" s="323"/>
      <c r="I997" s="323"/>
      <c r="J997" s="323"/>
      <c r="K997" s="324"/>
      <c r="L997" s="324"/>
      <c r="M997" s="324"/>
      <c r="N997" s="324"/>
      <c r="O997" s="324"/>
      <c r="P997" s="324"/>
      <c r="Q997" s="324"/>
      <c r="R997" s="324"/>
      <c r="S997" s="324"/>
      <c r="T997" s="324"/>
      <c r="U997" s="324"/>
      <c r="V997" s="324"/>
      <c r="W997" s="324"/>
      <c r="X997" s="324"/>
      <c r="Y997" s="324"/>
      <c r="Z997" s="324"/>
    </row>
    <row r="998" spans="1:26" ht="12.75" customHeight="1">
      <c r="A998" s="324"/>
      <c r="B998" s="322"/>
      <c r="C998" s="322"/>
      <c r="D998" s="322"/>
      <c r="E998" s="322"/>
      <c r="F998" s="323"/>
      <c r="G998" s="323"/>
      <c r="H998" s="323"/>
      <c r="I998" s="323"/>
      <c r="J998" s="323"/>
      <c r="K998" s="324"/>
      <c r="L998" s="324"/>
      <c r="M998" s="324"/>
      <c r="N998" s="324"/>
      <c r="O998" s="324"/>
      <c r="P998" s="324"/>
      <c r="Q998" s="324"/>
      <c r="R998" s="324"/>
      <c r="S998" s="324"/>
      <c r="T998" s="324"/>
      <c r="U998" s="324"/>
      <c r="V998" s="324"/>
      <c r="W998" s="324"/>
      <c r="X998" s="324"/>
      <c r="Y998" s="324"/>
      <c r="Z998" s="324"/>
    </row>
    <row r="999" spans="1:26" ht="12.75" customHeight="1">
      <c r="A999" s="324"/>
      <c r="B999" s="322"/>
      <c r="C999" s="322"/>
      <c r="D999" s="322"/>
      <c r="E999" s="322"/>
      <c r="F999" s="323"/>
      <c r="G999" s="323"/>
      <c r="H999" s="323"/>
      <c r="I999" s="323"/>
      <c r="J999" s="323"/>
      <c r="K999" s="324"/>
      <c r="L999" s="324"/>
      <c r="M999" s="324"/>
      <c r="N999" s="324"/>
      <c r="O999" s="324"/>
      <c r="P999" s="324"/>
      <c r="Q999" s="324"/>
      <c r="R999" s="324"/>
      <c r="S999" s="324"/>
      <c r="T999" s="324"/>
      <c r="U999" s="324"/>
      <c r="V999" s="324"/>
      <c r="W999" s="324"/>
      <c r="X999" s="324"/>
      <c r="Y999" s="324"/>
      <c r="Z999" s="324"/>
    </row>
    <row r="1000" spans="1:26" ht="12.75" customHeight="1">
      <c r="A1000" s="324"/>
      <c r="B1000" s="322"/>
      <c r="C1000" s="322"/>
      <c r="D1000" s="322"/>
      <c r="E1000" s="322"/>
      <c r="F1000" s="323"/>
      <c r="G1000" s="323"/>
      <c r="H1000" s="323"/>
      <c r="I1000" s="323"/>
      <c r="J1000" s="323"/>
      <c r="K1000" s="324"/>
      <c r="L1000" s="324"/>
      <c r="M1000" s="324"/>
      <c r="N1000" s="324"/>
      <c r="O1000" s="324"/>
      <c r="P1000" s="324"/>
      <c r="Q1000" s="324"/>
      <c r="R1000" s="324"/>
      <c r="S1000" s="324"/>
      <c r="T1000" s="324"/>
      <c r="U1000" s="324"/>
      <c r="V1000" s="324"/>
      <c r="W1000" s="324"/>
      <c r="X1000" s="324"/>
      <c r="Y1000" s="324"/>
      <c r="Z1000" s="324"/>
    </row>
  </sheetData>
  <pageMargins left="0.55118110236220474" right="0.55118110236220474" top="0.59055118110236227" bottom="0.59055118110236227" header="0" footer="0"/>
  <pageSetup orientation="portrait"/>
  <headerFooter>
    <oddFooter>&amp;LPrepared by Marsh  &amp;D  &amp;F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tabColor rgb="FF92D050"/>
  </sheetPr>
  <dimension ref="A1:MJ999"/>
  <sheetViews>
    <sheetView showGridLines="0" tabSelected="1" workbookViewId="0">
      <pane ySplit="2" topLeftCell="A56" activePane="bottomLeft" state="frozen"/>
      <selection pane="bottomLeft" activeCell="B63" sqref="B63"/>
    </sheetView>
  </sheetViews>
  <sheetFormatPr baseColWidth="10" defaultColWidth="14.42578125" defaultRowHeight="15" customHeight="1"/>
  <cols>
    <col min="1" max="1" width="24.7109375" customWidth="1"/>
    <col min="2" max="2" width="14.5703125" customWidth="1"/>
    <col min="3" max="3" width="10.42578125" customWidth="1"/>
    <col min="4" max="4" width="15" customWidth="1"/>
    <col min="5" max="5" width="18.140625" customWidth="1"/>
    <col min="6" max="6" width="28.5703125" customWidth="1"/>
    <col min="7" max="7" width="31.5703125" customWidth="1"/>
    <col min="8" max="8" width="11.7109375" customWidth="1"/>
    <col min="9" max="9" width="54" customWidth="1"/>
    <col min="10" max="10" width="53.28515625" customWidth="1"/>
    <col min="11" max="11" width="43.42578125" customWidth="1"/>
    <col min="12" max="12" width="46.5703125" customWidth="1"/>
    <col min="13" max="13" width="16.140625" customWidth="1"/>
    <col min="14" max="14" width="15" customWidth="1"/>
    <col min="15" max="15" width="12.7109375" customWidth="1"/>
    <col min="16" max="16" width="7.85546875" customWidth="1"/>
    <col min="17" max="17" width="10.28515625" customWidth="1"/>
    <col min="18" max="22" width="7.85546875" customWidth="1"/>
    <col min="23" max="23" width="19.140625" customWidth="1"/>
    <col min="24" max="24" width="17.85546875" customWidth="1"/>
    <col min="25" max="25" width="18.85546875" customWidth="1"/>
    <col min="26" max="26" width="17.85546875" customWidth="1"/>
    <col min="27" max="27" width="9.42578125" customWidth="1"/>
    <col min="28" max="28" width="11.7109375" customWidth="1"/>
    <col min="29" max="29" width="102.140625" customWidth="1"/>
    <col min="30" max="30" width="40.5703125" customWidth="1"/>
    <col min="31" max="31" width="50.140625" customWidth="1"/>
    <col min="32" max="32" width="15.5703125" customWidth="1"/>
    <col min="33" max="33" width="17" customWidth="1"/>
    <col min="34" max="34" width="15.28515625" customWidth="1"/>
    <col min="35" max="35" width="45.28515625" customWidth="1"/>
    <col min="36" max="36" width="15.5703125" customWidth="1"/>
    <col min="37" max="37" width="17" customWidth="1"/>
    <col min="38" max="38" width="15.28515625" customWidth="1"/>
    <col min="39" max="39" width="62.28515625" customWidth="1"/>
    <col min="40" max="40" width="15.5703125" hidden="1" customWidth="1"/>
    <col min="41" max="41" width="17" hidden="1" customWidth="1"/>
    <col min="42" max="42" width="15.28515625" hidden="1" customWidth="1"/>
    <col min="43" max="43" width="19.7109375" hidden="1" customWidth="1"/>
    <col min="44" max="44" width="15.5703125" hidden="1" customWidth="1"/>
    <col min="45" max="45" width="17" hidden="1" customWidth="1"/>
    <col min="46" max="46" width="15.28515625" hidden="1" customWidth="1"/>
    <col min="47" max="47" width="19.7109375" hidden="1" customWidth="1"/>
    <col min="48" max="48" width="15.5703125" hidden="1" customWidth="1"/>
    <col min="49" max="49" width="17" hidden="1" customWidth="1"/>
    <col min="50" max="50" width="15.28515625" hidden="1" customWidth="1"/>
    <col min="51" max="51" width="19.7109375" hidden="1" customWidth="1"/>
    <col min="52" max="52" width="15.5703125" hidden="1" customWidth="1"/>
    <col min="53" max="53" width="17" hidden="1" customWidth="1"/>
    <col min="54" max="54" width="15.28515625" hidden="1" customWidth="1"/>
    <col min="55" max="55" width="19.7109375" hidden="1" customWidth="1"/>
    <col min="56" max="56" width="15.5703125" hidden="1" customWidth="1"/>
    <col min="57" max="57" width="17" hidden="1" customWidth="1"/>
    <col min="58" max="58" width="15.28515625" hidden="1" customWidth="1"/>
    <col min="59" max="59" width="19.7109375" hidden="1" customWidth="1"/>
    <col min="60" max="60" width="15.5703125" hidden="1" customWidth="1"/>
    <col min="61" max="61" width="17" hidden="1" customWidth="1"/>
    <col min="62" max="62" width="15.28515625" hidden="1" customWidth="1"/>
    <col min="63" max="63" width="19.7109375" hidden="1" customWidth="1"/>
    <col min="64" max="64" width="15.5703125" hidden="1" customWidth="1"/>
    <col min="65" max="65" width="17" hidden="1" customWidth="1"/>
    <col min="66" max="66" width="15.28515625" hidden="1" customWidth="1"/>
    <col min="67" max="67" width="19.7109375" hidden="1" customWidth="1"/>
    <col min="68" max="68" width="15.5703125" hidden="1" customWidth="1"/>
    <col min="69" max="69" width="17" hidden="1" customWidth="1"/>
    <col min="70" max="70" width="15.28515625" hidden="1" customWidth="1"/>
    <col min="71" max="71" width="19.7109375" hidden="1" customWidth="1"/>
    <col min="72" max="72" width="15.5703125" hidden="1" customWidth="1"/>
    <col min="73" max="73" width="17" hidden="1" customWidth="1"/>
    <col min="74" max="74" width="15.28515625" hidden="1" customWidth="1"/>
    <col min="75" max="75" width="19.7109375" hidden="1" customWidth="1"/>
    <col min="76" max="76" width="15.5703125" hidden="1" customWidth="1"/>
    <col min="77" max="77" width="17" hidden="1" customWidth="1"/>
    <col min="78" max="78" width="15.28515625" hidden="1" customWidth="1"/>
    <col min="79" max="79" width="19.7109375" hidden="1" customWidth="1"/>
    <col min="80" max="80" width="15.5703125" hidden="1" customWidth="1"/>
    <col min="81" max="81" width="17" hidden="1" customWidth="1"/>
    <col min="82" max="82" width="15.28515625" hidden="1" customWidth="1"/>
    <col min="83" max="83" width="19.7109375" hidden="1" customWidth="1"/>
    <col min="84" max="84" width="15.5703125" hidden="1" customWidth="1"/>
    <col min="85" max="85" width="17" hidden="1" customWidth="1"/>
    <col min="86" max="86" width="15.28515625" hidden="1" customWidth="1"/>
    <col min="87" max="87" width="19.7109375" hidden="1" customWidth="1"/>
    <col min="88" max="88" width="15.5703125" hidden="1" customWidth="1"/>
    <col min="89" max="89" width="17" hidden="1" customWidth="1"/>
    <col min="90" max="90" width="15.28515625" hidden="1" customWidth="1"/>
    <col min="91" max="91" width="19.7109375" hidden="1" customWidth="1"/>
    <col min="92" max="92" width="15.5703125" hidden="1" customWidth="1"/>
    <col min="93" max="93" width="17" hidden="1" customWidth="1"/>
    <col min="94" max="94" width="15.28515625" hidden="1" customWidth="1"/>
    <col min="95" max="95" width="19.7109375" hidden="1" customWidth="1"/>
    <col min="96" max="96" width="15.5703125" hidden="1" customWidth="1"/>
    <col min="97" max="97" width="17" hidden="1" customWidth="1"/>
    <col min="98" max="98" width="15.28515625" hidden="1" customWidth="1"/>
    <col min="99" max="99" width="19.7109375" hidden="1" customWidth="1"/>
    <col min="100" max="100" width="15.5703125" hidden="1" customWidth="1"/>
    <col min="101" max="101" width="17" hidden="1" customWidth="1"/>
    <col min="102" max="102" width="15.28515625" hidden="1" customWidth="1"/>
    <col min="103" max="103" width="19.7109375" hidden="1" customWidth="1"/>
    <col min="104" max="104" width="15.5703125" hidden="1" customWidth="1"/>
    <col min="105" max="105" width="17" hidden="1" customWidth="1"/>
    <col min="106" max="106" width="15.28515625" hidden="1" customWidth="1"/>
    <col min="107" max="107" width="19.7109375" hidden="1" customWidth="1"/>
    <col min="108" max="108" width="15.5703125" hidden="1" customWidth="1"/>
    <col min="109" max="109" width="17" hidden="1" customWidth="1"/>
    <col min="110" max="110" width="15.28515625" hidden="1" customWidth="1"/>
    <col min="111" max="111" width="19.7109375" hidden="1" customWidth="1"/>
    <col min="112" max="112" width="15.5703125" hidden="1" customWidth="1"/>
    <col min="113" max="113" width="17" hidden="1" customWidth="1"/>
    <col min="114" max="114" width="15.28515625" hidden="1" customWidth="1"/>
    <col min="115" max="115" width="19.7109375" hidden="1" customWidth="1"/>
    <col min="116" max="116" width="15.5703125" hidden="1" customWidth="1"/>
    <col min="117" max="117" width="17" hidden="1" customWidth="1"/>
    <col min="118" max="118" width="15.28515625" hidden="1" customWidth="1"/>
    <col min="119" max="119" width="19.7109375" hidden="1" customWidth="1"/>
    <col min="120" max="120" width="15.5703125" hidden="1" customWidth="1"/>
    <col min="121" max="121" width="17" hidden="1" customWidth="1"/>
    <col min="122" max="122" width="15.28515625" hidden="1" customWidth="1"/>
    <col min="123" max="123" width="19.7109375" hidden="1" customWidth="1"/>
    <col min="124" max="124" width="15.5703125" hidden="1" customWidth="1"/>
    <col min="125" max="125" width="17" hidden="1" customWidth="1"/>
    <col min="126" max="126" width="15.28515625" hidden="1" customWidth="1"/>
    <col min="127" max="219" width="16.42578125" hidden="1" customWidth="1"/>
    <col min="220" max="220" width="20.5703125" hidden="1" customWidth="1"/>
    <col min="221" max="222" width="2.5703125" hidden="1" customWidth="1"/>
    <col min="223" max="223" width="10.7109375" hidden="1" customWidth="1"/>
    <col min="224" max="224" width="15.28515625" hidden="1" customWidth="1"/>
    <col min="225" max="225" width="16" hidden="1" customWidth="1"/>
    <col min="226" max="226" width="3.85546875" hidden="1" customWidth="1"/>
    <col min="227" max="227" width="5.140625" hidden="1" customWidth="1"/>
    <col min="228" max="228" width="7" hidden="1" customWidth="1"/>
    <col min="229" max="229" width="15.28515625" hidden="1" customWidth="1"/>
    <col min="230" max="230" width="16" hidden="1" customWidth="1"/>
    <col min="231" max="231" width="3.7109375" hidden="1" customWidth="1"/>
    <col min="232" max="232" width="4.5703125" hidden="1" customWidth="1"/>
    <col min="233" max="233" width="7.85546875" hidden="1" customWidth="1"/>
    <col min="234" max="234" width="13.85546875" hidden="1" customWidth="1"/>
    <col min="235" max="235" width="16" hidden="1" customWidth="1"/>
    <col min="236" max="236" width="3.7109375" hidden="1" customWidth="1"/>
    <col min="237" max="237" width="4.5703125" hidden="1" customWidth="1"/>
    <col min="238" max="238" width="7.85546875" hidden="1" customWidth="1"/>
    <col min="239" max="239" width="13.85546875" hidden="1" customWidth="1"/>
    <col min="240" max="240" width="16" hidden="1" customWidth="1"/>
    <col min="241" max="241" width="3.7109375" hidden="1" customWidth="1"/>
    <col min="242" max="242" width="4.5703125" hidden="1" customWidth="1"/>
    <col min="243" max="243" width="7.85546875" hidden="1" customWidth="1"/>
    <col min="244" max="244" width="13.85546875" hidden="1" customWidth="1"/>
    <col min="245" max="245" width="16" hidden="1" customWidth="1"/>
    <col min="246" max="246" width="3.7109375" hidden="1" customWidth="1"/>
    <col min="247" max="247" width="4.5703125" hidden="1" customWidth="1"/>
    <col min="248" max="248" width="7.85546875" hidden="1" customWidth="1"/>
    <col min="249" max="249" width="13.85546875" hidden="1" customWidth="1"/>
    <col min="250" max="250" width="16" hidden="1" customWidth="1"/>
    <col min="251" max="251" width="3.7109375" hidden="1" customWidth="1"/>
    <col min="252" max="252" width="4.5703125" hidden="1" customWidth="1"/>
    <col min="253" max="253" width="7.85546875" hidden="1" customWidth="1"/>
    <col min="254" max="254" width="13.85546875" hidden="1" customWidth="1"/>
    <col min="255" max="255" width="16" hidden="1" customWidth="1"/>
    <col min="256" max="256" width="3.7109375" hidden="1" customWidth="1"/>
    <col min="257" max="257" width="4.5703125" hidden="1" customWidth="1"/>
    <col min="258" max="258" width="7.85546875" hidden="1" customWidth="1"/>
    <col min="259" max="259" width="13.85546875" hidden="1" customWidth="1"/>
    <col min="260" max="260" width="16" hidden="1" customWidth="1"/>
    <col min="261" max="261" width="3.7109375" hidden="1" customWidth="1"/>
    <col min="262" max="262" width="4.5703125" hidden="1" customWidth="1"/>
    <col min="263" max="263" width="7.85546875" hidden="1" customWidth="1"/>
    <col min="264" max="264" width="13.85546875" hidden="1" customWidth="1"/>
    <col min="265" max="265" width="16" hidden="1" customWidth="1"/>
    <col min="266" max="266" width="3.7109375" hidden="1" customWidth="1"/>
    <col min="267" max="267" width="4.5703125" hidden="1" customWidth="1"/>
    <col min="268" max="268" width="7.85546875" hidden="1" customWidth="1"/>
    <col min="269" max="269" width="13.85546875" hidden="1" customWidth="1"/>
    <col min="270" max="270" width="16" hidden="1" customWidth="1"/>
    <col min="271" max="271" width="3.7109375" hidden="1" customWidth="1"/>
    <col min="272" max="272" width="4.5703125" hidden="1" customWidth="1"/>
    <col min="273" max="273" width="7.85546875" hidden="1" customWidth="1"/>
    <col min="274" max="274" width="13.85546875" hidden="1" customWidth="1"/>
    <col min="275" max="275" width="16" hidden="1" customWidth="1"/>
    <col min="276" max="276" width="3.7109375" hidden="1" customWidth="1"/>
    <col min="277" max="277" width="4.5703125" hidden="1" customWidth="1"/>
    <col min="278" max="278" width="7.85546875" hidden="1" customWidth="1"/>
    <col min="279" max="279" width="13.85546875" hidden="1" customWidth="1"/>
    <col min="280" max="280" width="16" hidden="1" customWidth="1"/>
    <col min="281" max="281" width="3.7109375" hidden="1" customWidth="1"/>
    <col min="282" max="282" width="4.5703125" hidden="1" customWidth="1"/>
    <col min="283" max="283" width="7.85546875" hidden="1" customWidth="1"/>
    <col min="284" max="284" width="13.85546875" hidden="1" customWidth="1"/>
    <col min="285" max="285" width="16" hidden="1" customWidth="1"/>
    <col min="286" max="286" width="3.7109375" hidden="1" customWidth="1"/>
    <col min="287" max="287" width="4.5703125" hidden="1" customWidth="1"/>
    <col min="288" max="288" width="7.85546875" hidden="1" customWidth="1"/>
    <col min="289" max="289" width="13.85546875" hidden="1" customWidth="1"/>
    <col min="290" max="290" width="16" hidden="1" customWidth="1"/>
    <col min="291" max="291" width="3.7109375" hidden="1" customWidth="1"/>
    <col min="292" max="292" width="4.5703125" hidden="1" customWidth="1"/>
    <col min="293" max="293" width="7.85546875" hidden="1" customWidth="1"/>
    <col min="294" max="294" width="13.85546875" hidden="1" customWidth="1"/>
    <col min="295" max="295" width="16" hidden="1" customWidth="1"/>
    <col min="296" max="296" width="3.7109375" hidden="1" customWidth="1"/>
    <col min="297" max="297" width="4.5703125" hidden="1" customWidth="1"/>
    <col min="298" max="298" width="7.85546875" hidden="1" customWidth="1"/>
    <col min="299" max="299" width="13.85546875" hidden="1" customWidth="1"/>
    <col min="300" max="300" width="16" hidden="1" customWidth="1"/>
    <col min="301" max="301" width="3.7109375" hidden="1" customWidth="1"/>
    <col min="302" max="302" width="4.5703125" hidden="1" customWidth="1"/>
    <col min="303" max="303" width="7.85546875" hidden="1" customWidth="1"/>
    <col min="304" max="304" width="13.85546875" hidden="1" customWidth="1"/>
    <col min="305" max="305" width="16" hidden="1" customWidth="1"/>
    <col min="306" max="306" width="3.7109375" hidden="1" customWidth="1"/>
    <col min="307" max="307" width="4.5703125" hidden="1" customWidth="1"/>
    <col min="308" max="308" width="7.85546875" hidden="1" customWidth="1"/>
    <col min="309" max="309" width="13.85546875" hidden="1" customWidth="1"/>
    <col min="310" max="310" width="16" hidden="1" customWidth="1"/>
    <col min="311" max="311" width="3.7109375" hidden="1" customWidth="1"/>
    <col min="312" max="312" width="4.5703125" hidden="1" customWidth="1"/>
    <col min="313" max="313" width="7.85546875" hidden="1" customWidth="1"/>
    <col min="314" max="314" width="13.85546875" hidden="1" customWidth="1"/>
    <col min="315" max="315" width="16" hidden="1" customWidth="1"/>
    <col min="316" max="316" width="3.7109375" hidden="1" customWidth="1"/>
    <col min="317" max="317" width="4.5703125" hidden="1" customWidth="1"/>
    <col min="318" max="318" width="7.85546875" hidden="1" customWidth="1"/>
    <col min="319" max="319" width="13.85546875" hidden="1" customWidth="1"/>
    <col min="320" max="320" width="16" hidden="1" customWidth="1"/>
    <col min="321" max="321" width="3.7109375" hidden="1" customWidth="1"/>
    <col min="322" max="322" width="5.140625" hidden="1" customWidth="1"/>
    <col min="323" max="323" width="7.85546875" hidden="1" customWidth="1"/>
    <col min="324" max="324" width="13.85546875" hidden="1" customWidth="1"/>
    <col min="325" max="325" width="16" hidden="1" customWidth="1"/>
    <col min="326" max="326" width="3.7109375" hidden="1" customWidth="1"/>
    <col min="327" max="327" width="5.140625" hidden="1" customWidth="1"/>
    <col min="328" max="328" width="7.85546875" hidden="1" customWidth="1"/>
    <col min="329" max="329" width="13.85546875" hidden="1" customWidth="1"/>
    <col min="330" max="330" width="16" hidden="1" customWidth="1"/>
    <col min="331" max="331" width="3.7109375" hidden="1" customWidth="1"/>
    <col min="332" max="332" width="5.140625" hidden="1" customWidth="1"/>
    <col min="333" max="333" width="7.85546875" hidden="1" customWidth="1"/>
    <col min="334" max="334" width="13.85546875" hidden="1" customWidth="1"/>
    <col min="335" max="335" width="16" hidden="1" customWidth="1"/>
    <col min="336" max="336" width="3.7109375" hidden="1" customWidth="1"/>
    <col min="337" max="337" width="5.140625" hidden="1" customWidth="1"/>
    <col min="338" max="338" width="7.85546875" hidden="1" customWidth="1"/>
    <col min="339" max="339" width="13.85546875" hidden="1" customWidth="1"/>
    <col min="340" max="340" width="16" hidden="1" customWidth="1"/>
    <col min="341" max="341" width="3.7109375" hidden="1" customWidth="1"/>
    <col min="342" max="342" width="5.140625" hidden="1" customWidth="1"/>
    <col min="343" max="343" width="7.85546875" hidden="1" customWidth="1"/>
    <col min="344" max="344" width="13.85546875" hidden="1" customWidth="1"/>
    <col min="345" max="345" width="16" hidden="1" customWidth="1"/>
    <col min="346" max="346" width="3.7109375" hidden="1" customWidth="1"/>
    <col min="347" max="347" width="5.140625" hidden="1" customWidth="1"/>
    <col min="348" max="348" width="7.85546875" hidden="1" customWidth="1"/>
  </cols>
  <sheetData>
    <row r="1" spans="1:348" ht="15.75" customHeight="1">
      <c r="A1" s="7"/>
      <c r="B1" s="8"/>
      <c r="C1" s="8"/>
      <c r="D1" s="8"/>
      <c r="E1" s="8"/>
      <c r="F1" s="8"/>
      <c r="G1" s="8"/>
      <c r="H1" s="8"/>
      <c r="I1" s="9"/>
      <c r="J1" s="9"/>
      <c r="K1" s="9"/>
      <c r="L1" s="9"/>
      <c r="M1" s="8"/>
      <c r="N1" s="8"/>
      <c r="O1" s="10"/>
      <c r="P1" s="10"/>
      <c r="Q1" s="10"/>
      <c r="R1" s="10"/>
      <c r="S1" s="10"/>
      <c r="T1" s="10"/>
      <c r="U1" s="10"/>
      <c r="V1" s="10"/>
      <c r="W1" s="10"/>
      <c r="X1" s="8"/>
      <c r="Y1" s="8"/>
      <c r="Z1" s="11">
        <v>5</v>
      </c>
      <c r="AA1" s="12"/>
      <c r="AB1" s="13"/>
      <c r="AC1" s="9"/>
      <c r="AD1" s="8"/>
      <c r="AE1" s="362" t="s">
        <v>26</v>
      </c>
      <c r="AF1" s="363"/>
      <c r="AG1" s="364"/>
      <c r="AH1" s="11">
        <v>10</v>
      </c>
      <c r="AI1" s="362" t="s">
        <v>27</v>
      </c>
      <c r="AJ1" s="363"/>
      <c r="AK1" s="364"/>
      <c r="AL1" s="11">
        <v>15</v>
      </c>
      <c r="AM1" s="362" t="s">
        <v>28</v>
      </c>
      <c r="AN1" s="363"/>
      <c r="AO1" s="364"/>
      <c r="AP1" s="11">
        <v>20</v>
      </c>
      <c r="AQ1" s="362" t="s">
        <v>29</v>
      </c>
      <c r="AR1" s="363"/>
      <c r="AS1" s="364"/>
      <c r="AT1" s="11">
        <v>25</v>
      </c>
      <c r="AU1" s="362" t="s">
        <v>30</v>
      </c>
      <c r="AV1" s="363"/>
      <c r="AW1" s="364"/>
      <c r="AX1" s="11">
        <v>30</v>
      </c>
      <c r="AY1" s="362" t="s">
        <v>31</v>
      </c>
      <c r="AZ1" s="363"/>
      <c r="BA1" s="364"/>
      <c r="BB1" s="11">
        <v>35</v>
      </c>
      <c r="BC1" s="362" t="s">
        <v>32</v>
      </c>
      <c r="BD1" s="363"/>
      <c r="BE1" s="364"/>
      <c r="BF1" s="11">
        <v>40</v>
      </c>
      <c r="BG1" s="362" t="s">
        <v>33</v>
      </c>
      <c r="BH1" s="363"/>
      <c r="BI1" s="364"/>
      <c r="BJ1" s="11">
        <v>45</v>
      </c>
      <c r="BK1" s="362" t="s">
        <v>34</v>
      </c>
      <c r="BL1" s="363"/>
      <c r="BM1" s="364"/>
      <c r="BN1" s="11">
        <v>50</v>
      </c>
      <c r="BO1" s="362" t="s">
        <v>35</v>
      </c>
      <c r="BP1" s="363"/>
      <c r="BQ1" s="364"/>
      <c r="BR1" s="11">
        <v>55</v>
      </c>
      <c r="BS1" s="362" t="s">
        <v>36</v>
      </c>
      <c r="BT1" s="363"/>
      <c r="BU1" s="364"/>
      <c r="BV1" s="11">
        <v>60</v>
      </c>
      <c r="BW1" s="362" t="s">
        <v>37</v>
      </c>
      <c r="BX1" s="363"/>
      <c r="BY1" s="364"/>
      <c r="BZ1" s="11">
        <v>65</v>
      </c>
      <c r="CA1" s="362" t="s">
        <v>38</v>
      </c>
      <c r="CB1" s="363"/>
      <c r="CC1" s="364"/>
      <c r="CD1" s="11">
        <v>70</v>
      </c>
      <c r="CE1" s="362" t="s">
        <v>39</v>
      </c>
      <c r="CF1" s="363"/>
      <c r="CG1" s="364"/>
      <c r="CH1" s="11">
        <v>75</v>
      </c>
      <c r="CI1" s="362" t="s">
        <v>40</v>
      </c>
      <c r="CJ1" s="363"/>
      <c r="CK1" s="364"/>
      <c r="CL1" s="11">
        <v>80</v>
      </c>
      <c r="CM1" s="362" t="s">
        <v>41</v>
      </c>
      <c r="CN1" s="363"/>
      <c r="CO1" s="364"/>
      <c r="CP1" s="11">
        <v>85</v>
      </c>
      <c r="CQ1" s="362" t="s">
        <v>42</v>
      </c>
      <c r="CR1" s="363"/>
      <c r="CS1" s="364"/>
      <c r="CT1" s="11">
        <v>90</v>
      </c>
      <c r="CU1" s="362" t="s">
        <v>43</v>
      </c>
      <c r="CV1" s="363"/>
      <c r="CW1" s="364"/>
      <c r="CX1" s="11">
        <v>95</v>
      </c>
      <c r="CY1" s="362" t="s">
        <v>44</v>
      </c>
      <c r="CZ1" s="363"/>
      <c r="DA1" s="364"/>
      <c r="DB1" s="11">
        <v>100</v>
      </c>
      <c r="DC1" s="362" t="s">
        <v>45</v>
      </c>
      <c r="DD1" s="363"/>
      <c r="DE1" s="364"/>
      <c r="DF1" s="11">
        <v>105</v>
      </c>
      <c r="DG1" s="362" t="s">
        <v>46</v>
      </c>
      <c r="DH1" s="363"/>
      <c r="DI1" s="364"/>
      <c r="DJ1" s="11">
        <v>110</v>
      </c>
      <c r="DK1" s="362" t="s">
        <v>47</v>
      </c>
      <c r="DL1" s="363"/>
      <c r="DM1" s="364"/>
      <c r="DN1" s="11">
        <v>115</v>
      </c>
      <c r="DO1" s="362" t="s">
        <v>48</v>
      </c>
      <c r="DP1" s="363"/>
      <c r="DQ1" s="364"/>
      <c r="DR1" s="11">
        <v>120</v>
      </c>
      <c r="DS1" s="362" t="s">
        <v>49</v>
      </c>
      <c r="DT1" s="363"/>
      <c r="DU1" s="364"/>
      <c r="DV1" s="11">
        <v>125</v>
      </c>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365" t="str">
        <f>'2.Datos'!Z2</f>
        <v>Nivel de Riesgo inicial (fecha)</v>
      </c>
      <c r="HQ1" s="366"/>
      <c r="HR1" s="367"/>
      <c r="HS1" s="14">
        <v>5</v>
      </c>
      <c r="HT1" s="15"/>
      <c r="HU1" s="365" t="str">
        <f>'2.Datos'!AE1</f>
        <v>Seguimiento 1 (Fecha)</v>
      </c>
      <c r="HV1" s="366"/>
      <c r="HW1" s="367"/>
      <c r="HX1" s="14">
        <f>HS1+5</f>
        <v>10</v>
      </c>
      <c r="HY1" s="15"/>
      <c r="HZ1" s="365" t="str">
        <f>'2.Datos'!AI1</f>
        <v>Seguimiento 2 (Fecha)</v>
      </c>
      <c r="IA1" s="366"/>
      <c r="IB1" s="367"/>
      <c r="IC1" s="14">
        <f>HX1+5</f>
        <v>15</v>
      </c>
      <c r="ID1" s="15"/>
      <c r="IE1" s="365" t="str">
        <f>'2.Datos'!AM1</f>
        <v>Seguimiento 3 (Fecha)</v>
      </c>
      <c r="IF1" s="366"/>
      <c r="IG1" s="367"/>
      <c r="IH1" s="14">
        <f>IC1+5</f>
        <v>20</v>
      </c>
      <c r="II1" s="15"/>
      <c r="IJ1" s="365" t="str">
        <f>'2.Datos'!AQ1</f>
        <v>Seguimiento 4 (Fecha)</v>
      </c>
      <c r="IK1" s="366"/>
      <c r="IL1" s="367"/>
      <c r="IM1" s="14">
        <f>IH1+5</f>
        <v>25</v>
      </c>
      <c r="IN1" s="15"/>
      <c r="IO1" s="365" t="str">
        <f>'2.Datos'!AU1</f>
        <v>Seguimiento 5 (Fecha)</v>
      </c>
      <c r="IP1" s="366"/>
      <c r="IQ1" s="367"/>
      <c r="IR1" s="14">
        <f>IM1+5</f>
        <v>30</v>
      </c>
      <c r="IS1" s="15"/>
      <c r="IT1" s="365" t="str">
        <f>'2.Datos'!AY1</f>
        <v>Seguimiento 6 (Fecha)</v>
      </c>
      <c r="IU1" s="366"/>
      <c r="IV1" s="367"/>
      <c r="IW1" s="14">
        <f>IR1+5</f>
        <v>35</v>
      </c>
      <c r="IX1" s="15"/>
      <c r="IY1" s="365" t="str">
        <f>'2.Datos'!BC1</f>
        <v>Seguimiento 7 (Fecha)</v>
      </c>
      <c r="IZ1" s="366"/>
      <c r="JA1" s="367"/>
      <c r="JB1" s="14">
        <f>IW1+5</f>
        <v>40</v>
      </c>
      <c r="JC1" s="15"/>
      <c r="JD1" s="365" t="str">
        <f>'2.Datos'!BG1</f>
        <v>Seguimiento 8 (Fecha)</v>
      </c>
      <c r="JE1" s="366"/>
      <c r="JF1" s="367"/>
      <c r="JG1" s="14">
        <f>JB1+5</f>
        <v>45</v>
      </c>
      <c r="JH1" s="15"/>
      <c r="JI1" s="365" t="str">
        <f>'2.Datos'!BK1</f>
        <v>Seguimiento 9 (Fecha)</v>
      </c>
      <c r="JJ1" s="366"/>
      <c r="JK1" s="367"/>
      <c r="JL1" s="14">
        <f>JG1+5</f>
        <v>50</v>
      </c>
      <c r="JM1" s="15"/>
      <c r="JN1" s="365" t="str">
        <f>'2.Datos'!BO1</f>
        <v>Seguimiento 10 (Fecha)</v>
      </c>
      <c r="JO1" s="366"/>
      <c r="JP1" s="367"/>
      <c r="JQ1" s="14">
        <f>JL1+5</f>
        <v>55</v>
      </c>
      <c r="JR1" s="15"/>
      <c r="JS1" s="365" t="str">
        <f>'2.Datos'!BS1</f>
        <v>Seguimiento 11 (Fecha)</v>
      </c>
      <c r="JT1" s="366"/>
      <c r="JU1" s="367"/>
      <c r="JV1" s="14">
        <f>JQ1+5</f>
        <v>60</v>
      </c>
      <c r="JW1" s="15"/>
      <c r="JX1" s="365" t="str">
        <f>'2.Datos'!BW1</f>
        <v>Seguimiento 12 (Fecha)</v>
      </c>
      <c r="JY1" s="366"/>
      <c r="JZ1" s="367"/>
      <c r="KA1" s="14">
        <f>JV1+5</f>
        <v>65</v>
      </c>
      <c r="KB1" s="15"/>
      <c r="KC1" s="365" t="str">
        <f>'2.Datos'!CA1</f>
        <v>Seguimiento 13 (Fecha)</v>
      </c>
      <c r="KD1" s="366"/>
      <c r="KE1" s="367"/>
      <c r="KF1" s="14">
        <f>KA1+5</f>
        <v>70</v>
      </c>
      <c r="KG1" s="15"/>
      <c r="KH1" s="365" t="str">
        <f>'2.Datos'!CE1</f>
        <v>Seguimiento 14 (Fecha)</v>
      </c>
      <c r="KI1" s="366"/>
      <c r="KJ1" s="367"/>
      <c r="KK1" s="14">
        <f>KF1+5</f>
        <v>75</v>
      </c>
      <c r="KL1" s="15"/>
      <c r="KM1" s="365" t="str">
        <f>'2.Datos'!CI1</f>
        <v>Seguimiento 15 (Fecha)</v>
      </c>
      <c r="KN1" s="366"/>
      <c r="KO1" s="367"/>
      <c r="KP1" s="14">
        <f>KK1+5</f>
        <v>80</v>
      </c>
      <c r="KQ1" s="15"/>
      <c r="KR1" s="365" t="str">
        <f>'2.Datos'!CM1</f>
        <v>Seguimiento 16 (Fecha)</v>
      </c>
      <c r="KS1" s="366"/>
      <c r="KT1" s="367"/>
      <c r="KU1" s="14">
        <f>KP1+5</f>
        <v>85</v>
      </c>
      <c r="KV1" s="15"/>
      <c r="KW1" s="365" t="str">
        <f>'2.Datos'!CQ1</f>
        <v>Seguimiento 17 (Fecha)</v>
      </c>
      <c r="KX1" s="366"/>
      <c r="KY1" s="367"/>
      <c r="KZ1" s="14">
        <f>KU1+5</f>
        <v>90</v>
      </c>
      <c r="LA1" s="15"/>
      <c r="LB1" s="365" t="str">
        <f>'2.Datos'!CU1</f>
        <v>Seguimiento 18 (Fecha)</v>
      </c>
      <c r="LC1" s="366"/>
      <c r="LD1" s="367"/>
      <c r="LE1" s="14">
        <f>KZ1+5</f>
        <v>95</v>
      </c>
      <c r="LF1" s="15"/>
      <c r="LG1" s="365" t="str">
        <f>'2.Datos'!CY1</f>
        <v>Seguimiento 19 (Fecha)</v>
      </c>
      <c r="LH1" s="366"/>
      <c r="LI1" s="367"/>
      <c r="LJ1" s="14">
        <f>LE1+5</f>
        <v>100</v>
      </c>
      <c r="LK1" s="15"/>
      <c r="LL1" s="365" t="str">
        <f>'2.Datos'!DC1</f>
        <v>Seguimiento 20 (Fecha)</v>
      </c>
      <c r="LM1" s="366"/>
      <c r="LN1" s="367"/>
      <c r="LO1" s="14">
        <f>LJ1+5</f>
        <v>105</v>
      </c>
      <c r="LP1" s="15"/>
      <c r="LQ1" s="365" t="str">
        <f>'2.Datos'!DG1</f>
        <v>Seguimiento 21 (Fecha)</v>
      </c>
      <c r="LR1" s="366"/>
      <c r="LS1" s="367"/>
      <c r="LT1" s="14">
        <f>LO1+5</f>
        <v>110</v>
      </c>
      <c r="LU1" s="15"/>
      <c r="LV1" s="365" t="str">
        <f>'2.Datos'!DK1</f>
        <v>Seguimiento 22 (Fecha)</v>
      </c>
      <c r="LW1" s="366"/>
      <c r="LX1" s="367"/>
      <c r="LY1" s="14">
        <f>LT1+5</f>
        <v>115</v>
      </c>
      <c r="LZ1" s="15"/>
      <c r="MA1" s="365" t="str">
        <f>'2.Datos'!DO1</f>
        <v>Seguimiento 23 (Fecha)</v>
      </c>
      <c r="MB1" s="366"/>
      <c r="MC1" s="367"/>
      <c r="MD1" s="14">
        <f>LY1+5</f>
        <v>120</v>
      </c>
      <c r="ME1" s="15"/>
      <c r="MF1" s="365" t="str">
        <f>'2.Datos'!DS1</f>
        <v>Seguimiento 24 (Fecha)</v>
      </c>
      <c r="MG1" s="366"/>
      <c r="MH1" s="367"/>
      <c r="MI1" s="14">
        <f>MD1+5</f>
        <v>125</v>
      </c>
      <c r="MJ1" s="15"/>
    </row>
    <row r="2" spans="1:348" ht="47.25">
      <c r="A2" s="16" t="s">
        <v>50</v>
      </c>
      <c r="B2" s="16" t="s">
        <v>51</v>
      </c>
      <c r="C2" s="16" t="s">
        <v>52</v>
      </c>
      <c r="D2" s="16" t="s">
        <v>53</v>
      </c>
      <c r="E2" s="16" t="s">
        <v>54</v>
      </c>
      <c r="F2" s="16" t="s">
        <v>55</v>
      </c>
      <c r="G2" s="16" t="s">
        <v>56</v>
      </c>
      <c r="H2" s="17" t="s">
        <v>57</v>
      </c>
      <c r="I2" s="16" t="s">
        <v>58</v>
      </c>
      <c r="J2" s="16" t="s">
        <v>59</v>
      </c>
      <c r="K2" s="16" t="s">
        <v>60</v>
      </c>
      <c r="L2" s="16" t="s">
        <v>61</v>
      </c>
      <c r="M2" s="16" t="s">
        <v>62</v>
      </c>
      <c r="N2" s="16" t="s">
        <v>63</v>
      </c>
      <c r="O2" s="18" t="s">
        <v>64</v>
      </c>
      <c r="P2" s="18" t="s">
        <v>65</v>
      </c>
      <c r="Q2" s="18" t="s">
        <v>66</v>
      </c>
      <c r="R2" s="18" t="s">
        <v>67</v>
      </c>
      <c r="S2" s="18" t="s">
        <v>68</v>
      </c>
      <c r="T2" s="18" t="s">
        <v>69</v>
      </c>
      <c r="U2" s="18" t="s">
        <v>70</v>
      </c>
      <c r="V2" s="18" t="s">
        <v>71</v>
      </c>
      <c r="W2" s="19" t="s">
        <v>72</v>
      </c>
      <c r="X2" s="16" t="s">
        <v>73</v>
      </c>
      <c r="Y2" s="16" t="s">
        <v>74</v>
      </c>
      <c r="Z2" s="16" t="s">
        <v>75</v>
      </c>
      <c r="AA2" s="20" t="s">
        <v>76</v>
      </c>
      <c r="AB2" s="21" t="s">
        <v>77</v>
      </c>
      <c r="AC2" s="22" t="s">
        <v>78</v>
      </c>
      <c r="AD2" s="16" t="s">
        <v>79</v>
      </c>
      <c r="AE2" s="23" t="s">
        <v>80</v>
      </c>
      <c r="AF2" s="23" t="s">
        <v>73</v>
      </c>
      <c r="AG2" s="23" t="s">
        <v>74</v>
      </c>
      <c r="AH2" s="23" t="s">
        <v>81</v>
      </c>
      <c r="AI2" s="23" t="s">
        <v>80</v>
      </c>
      <c r="AJ2" s="23" t="s">
        <v>73</v>
      </c>
      <c r="AK2" s="23" t="s">
        <v>74</v>
      </c>
      <c r="AL2" s="23" t="s">
        <v>81</v>
      </c>
      <c r="AM2" s="23" t="s">
        <v>80</v>
      </c>
      <c r="AN2" s="23" t="s">
        <v>73</v>
      </c>
      <c r="AO2" s="23" t="s">
        <v>74</v>
      </c>
      <c r="AP2" s="23" t="s">
        <v>81</v>
      </c>
      <c r="AQ2" s="23" t="s">
        <v>80</v>
      </c>
      <c r="AR2" s="23" t="s">
        <v>73</v>
      </c>
      <c r="AS2" s="23" t="s">
        <v>74</v>
      </c>
      <c r="AT2" s="23" t="s">
        <v>81</v>
      </c>
      <c r="AU2" s="23" t="s">
        <v>80</v>
      </c>
      <c r="AV2" s="23" t="s">
        <v>73</v>
      </c>
      <c r="AW2" s="23" t="s">
        <v>74</v>
      </c>
      <c r="AX2" s="23" t="s">
        <v>81</v>
      </c>
      <c r="AY2" s="23" t="s">
        <v>80</v>
      </c>
      <c r="AZ2" s="23" t="s">
        <v>73</v>
      </c>
      <c r="BA2" s="23" t="s">
        <v>74</v>
      </c>
      <c r="BB2" s="23" t="s">
        <v>81</v>
      </c>
      <c r="BC2" s="23" t="s">
        <v>80</v>
      </c>
      <c r="BD2" s="23" t="s">
        <v>73</v>
      </c>
      <c r="BE2" s="23" t="s">
        <v>74</v>
      </c>
      <c r="BF2" s="23" t="s">
        <v>81</v>
      </c>
      <c r="BG2" s="23" t="s">
        <v>80</v>
      </c>
      <c r="BH2" s="23" t="s">
        <v>73</v>
      </c>
      <c r="BI2" s="23" t="s">
        <v>74</v>
      </c>
      <c r="BJ2" s="23" t="s">
        <v>81</v>
      </c>
      <c r="BK2" s="23" t="s">
        <v>80</v>
      </c>
      <c r="BL2" s="23" t="s">
        <v>73</v>
      </c>
      <c r="BM2" s="23" t="s">
        <v>74</v>
      </c>
      <c r="BN2" s="23" t="s">
        <v>81</v>
      </c>
      <c r="BO2" s="23" t="s">
        <v>80</v>
      </c>
      <c r="BP2" s="23" t="s">
        <v>73</v>
      </c>
      <c r="BQ2" s="23" t="s">
        <v>74</v>
      </c>
      <c r="BR2" s="23" t="s">
        <v>81</v>
      </c>
      <c r="BS2" s="23" t="s">
        <v>80</v>
      </c>
      <c r="BT2" s="23" t="s">
        <v>73</v>
      </c>
      <c r="BU2" s="23" t="s">
        <v>74</v>
      </c>
      <c r="BV2" s="23" t="s">
        <v>81</v>
      </c>
      <c r="BW2" s="23" t="s">
        <v>80</v>
      </c>
      <c r="BX2" s="23" t="s">
        <v>73</v>
      </c>
      <c r="BY2" s="23" t="s">
        <v>74</v>
      </c>
      <c r="BZ2" s="23" t="s">
        <v>81</v>
      </c>
      <c r="CA2" s="23" t="s">
        <v>80</v>
      </c>
      <c r="CB2" s="23" t="s">
        <v>73</v>
      </c>
      <c r="CC2" s="23" t="s">
        <v>74</v>
      </c>
      <c r="CD2" s="23" t="s">
        <v>81</v>
      </c>
      <c r="CE2" s="23" t="s">
        <v>80</v>
      </c>
      <c r="CF2" s="23" t="s">
        <v>73</v>
      </c>
      <c r="CG2" s="23" t="s">
        <v>74</v>
      </c>
      <c r="CH2" s="23" t="s">
        <v>81</v>
      </c>
      <c r="CI2" s="23" t="s">
        <v>80</v>
      </c>
      <c r="CJ2" s="23" t="s">
        <v>73</v>
      </c>
      <c r="CK2" s="23" t="s">
        <v>74</v>
      </c>
      <c r="CL2" s="23" t="s">
        <v>81</v>
      </c>
      <c r="CM2" s="23" t="s">
        <v>80</v>
      </c>
      <c r="CN2" s="23" t="s">
        <v>73</v>
      </c>
      <c r="CO2" s="23" t="s">
        <v>74</v>
      </c>
      <c r="CP2" s="23" t="s">
        <v>81</v>
      </c>
      <c r="CQ2" s="23" t="s">
        <v>80</v>
      </c>
      <c r="CR2" s="23" t="s">
        <v>73</v>
      </c>
      <c r="CS2" s="23" t="s">
        <v>74</v>
      </c>
      <c r="CT2" s="23" t="s">
        <v>81</v>
      </c>
      <c r="CU2" s="23" t="s">
        <v>80</v>
      </c>
      <c r="CV2" s="23" t="s">
        <v>73</v>
      </c>
      <c r="CW2" s="23" t="s">
        <v>74</v>
      </c>
      <c r="CX2" s="23" t="s">
        <v>81</v>
      </c>
      <c r="CY2" s="23" t="s">
        <v>80</v>
      </c>
      <c r="CZ2" s="23" t="s">
        <v>73</v>
      </c>
      <c r="DA2" s="23" t="s">
        <v>74</v>
      </c>
      <c r="DB2" s="23" t="s">
        <v>81</v>
      </c>
      <c r="DC2" s="23" t="s">
        <v>80</v>
      </c>
      <c r="DD2" s="23" t="s">
        <v>73</v>
      </c>
      <c r="DE2" s="23" t="s">
        <v>74</v>
      </c>
      <c r="DF2" s="23" t="s">
        <v>81</v>
      </c>
      <c r="DG2" s="23" t="s">
        <v>80</v>
      </c>
      <c r="DH2" s="23" t="s">
        <v>73</v>
      </c>
      <c r="DI2" s="23" t="s">
        <v>74</v>
      </c>
      <c r="DJ2" s="23" t="s">
        <v>81</v>
      </c>
      <c r="DK2" s="23" t="s">
        <v>80</v>
      </c>
      <c r="DL2" s="23" t="s">
        <v>73</v>
      </c>
      <c r="DM2" s="23" t="s">
        <v>74</v>
      </c>
      <c r="DN2" s="23" t="s">
        <v>81</v>
      </c>
      <c r="DO2" s="23" t="s">
        <v>80</v>
      </c>
      <c r="DP2" s="23" t="s">
        <v>73</v>
      </c>
      <c r="DQ2" s="23" t="s">
        <v>74</v>
      </c>
      <c r="DR2" s="23" t="s">
        <v>81</v>
      </c>
      <c r="DS2" s="23" t="s">
        <v>80</v>
      </c>
      <c r="DT2" s="23" t="s">
        <v>73</v>
      </c>
      <c r="DU2" s="23" t="s">
        <v>74</v>
      </c>
      <c r="DV2" s="23" t="s">
        <v>81</v>
      </c>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5" t="s">
        <v>82</v>
      </c>
      <c r="HM2" s="15">
        <f>COUNT($HS$3:$HS$5)</f>
        <v>3</v>
      </c>
      <c r="HN2" s="15">
        <v>3</v>
      </c>
      <c r="HO2" s="26" t="s">
        <v>83</v>
      </c>
      <c r="HP2" s="26" t="s">
        <v>84</v>
      </c>
      <c r="HQ2" s="26" t="s">
        <v>85</v>
      </c>
      <c r="HR2" s="27" t="s">
        <v>76</v>
      </c>
      <c r="HS2" s="27" t="s">
        <v>86</v>
      </c>
      <c r="HT2" s="28">
        <f>POWER((SUM(HR3:HR5)-1)/((80*Listas!Q4)-1),(1/3))</f>
        <v>0.83471643862556477</v>
      </c>
      <c r="HU2" s="26" t="s">
        <v>84</v>
      </c>
      <c r="HV2" s="26" t="s">
        <v>85</v>
      </c>
      <c r="HW2" s="26" t="s">
        <v>76</v>
      </c>
      <c r="HX2" s="27" t="s">
        <v>86</v>
      </c>
      <c r="HY2" s="28">
        <f>POWER((SUM(HW3:HW5)-1)/((80*MAX(Listas!Q4:Q5))-1),(1/3))</f>
        <v>-0.16113901317992943</v>
      </c>
      <c r="HZ2" s="26" t="s">
        <v>84</v>
      </c>
      <c r="IA2" s="26" t="s">
        <v>85</v>
      </c>
      <c r="IB2" s="26" t="s">
        <v>76</v>
      </c>
      <c r="IC2" s="27" t="s">
        <v>86</v>
      </c>
      <c r="ID2" s="28">
        <f>POWER((SUM(IB3:IB5)-1)/((80*MAX(Listas!Q4:Q6))-1),(1/3))</f>
        <v>-0.16113901317992943</v>
      </c>
      <c r="IE2" s="26" t="s">
        <v>84</v>
      </c>
      <c r="IF2" s="26" t="s">
        <v>85</v>
      </c>
      <c r="IG2" s="26" t="s">
        <v>76</v>
      </c>
      <c r="IH2" s="27" t="s">
        <v>86</v>
      </c>
      <c r="II2" s="28">
        <f>POWER((SUM(IG3:IG5)-1)/((80*MAX(Listas!Q4:Q7))-1),(1/3))</f>
        <v>-0.16113901317992943</v>
      </c>
      <c r="IJ2" s="26" t="s">
        <v>84</v>
      </c>
      <c r="IK2" s="26" t="s">
        <v>85</v>
      </c>
      <c r="IL2" s="26" t="s">
        <v>76</v>
      </c>
      <c r="IM2" s="27" t="s">
        <v>86</v>
      </c>
      <c r="IN2" s="28">
        <f>POWER((SUM(IL3:IL5)-1)/((80*MAX(Listas!Q4:Q8))-1),(1/3))</f>
        <v>-0.16113901317992943</v>
      </c>
      <c r="IO2" s="26" t="s">
        <v>84</v>
      </c>
      <c r="IP2" s="26" t="s">
        <v>85</v>
      </c>
      <c r="IQ2" s="26" t="s">
        <v>76</v>
      </c>
      <c r="IR2" s="27" t="s">
        <v>86</v>
      </c>
      <c r="IS2" s="28">
        <f>POWER((SUM(IQ3:IQ5)-1)/((80*MAX(Listas!Q4:Q9))-1),(1/3))</f>
        <v>-0.16113901317992943</v>
      </c>
      <c r="IT2" s="26" t="s">
        <v>84</v>
      </c>
      <c r="IU2" s="26" t="s">
        <v>85</v>
      </c>
      <c r="IV2" s="26" t="s">
        <v>76</v>
      </c>
      <c r="IW2" s="27" t="s">
        <v>86</v>
      </c>
      <c r="IX2" s="28">
        <f>POWER((SUM(IV3:IV5)-1)/((80*MAX(Listas!Q4:Q10))-1),(1/3))</f>
        <v>-0.16113901317992943</v>
      </c>
      <c r="IY2" s="26" t="s">
        <v>84</v>
      </c>
      <c r="IZ2" s="26" t="s">
        <v>85</v>
      </c>
      <c r="JA2" s="26" t="s">
        <v>76</v>
      </c>
      <c r="JB2" s="27" t="s">
        <v>86</v>
      </c>
      <c r="JC2" s="28">
        <f>POWER((SUM(JA3:JA5)-1)/((80*MAX(Listas!Q4:Q11))-1),(1/3))</f>
        <v>-0.16113901317992943</v>
      </c>
      <c r="JD2" s="26" t="s">
        <v>84</v>
      </c>
      <c r="JE2" s="26" t="s">
        <v>85</v>
      </c>
      <c r="JF2" s="26" t="s">
        <v>76</v>
      </c>
      <c r="JG2" s="27" t="s">
        <v>86</v>
      </c>
      <c r="JH2" s="28">
        <f>POWER((SUM(JF3:JF5)-1)/((80*MAX(Listas!Q4:Q12))-1),(1/3))</f>
        <v>-0.16113901317992943</v>
      </c>
      <c r="JI2" s="26" t="s">
        <v>84</v>
      </c>
      <c r="JJ2" s="26" t="s">
        <v>85</v>
      </c>
      <c r="JK2" s="26" t="s">
        <v>76</v>
      </c>
      <c r="JL2" s="27" t="s">
        <v>86</v>
      </c>
      <c r="JM2" s="28">
        <f>POWER((SUM(JK3:JK5)-1)/((80*MAX(Listas!Q4:Q13))-1),(1/3))</f>
        <v>-0.16113901317992943</v>
      </c>
      <c r="JN2" s="26" t="s">
        <v>84</v>
      </c>
      <c r="JO2" s="26" t="s">
        <v>85</v>
      </c>
      <c r="JP2" s="26" t="s">
        <v>76</v>
      </c>
      <c r="JQ2" s="27" t="s">
        <v>86</v>
      </c>
      <c r="JR2" s="28">
        <f>POWER((SUM(JP3:JP5)-1)/((80*MAX(Listas!Q4:Q14))-1),(1/3))</f>
        <v>-0.16113901317992943</v>
      </c>
      <c r="JS2" s="26" t="s">
        <v>84</v>
      </c>
      <c r="JT2" s="26" t="s">
        <v>85</v>
      </c>
      <c r="JU2" s="26" t="s">
        <v>76</v>
      </c>
      <c r="JV2" s="27" t="s">
        <v>86</v>
      </c>
      <c r="JW2" s="28">
        <f>POWER((SUM(JU3:JU5)-1)/((80*MAX(Listas!Q4:Q15))-1),(1/3))</f>
        <v>-0.16113901317992943</v>
      </c>
      <c r="JX2" s="26" t="s">
        <v>84</v>
      </c>
      <c r="JY2" s="26" t="s">
        <v>85</v>
      </c>
      <c r="JZ2" s="26" t="s">
        <v>76</v>
      </c>
      <c r="KA2" s="27" t="s">
        <v>86</v>
      </c>
      <c r="KB2" s="28">
        <f>POWER((SUM(JZ3:JZ5)-1)/((80*MAX(Listas!Q4:Q16))-1),(1/3))</f>
        <v>-0.16113901317992943</v>
      </c>
      <c r="KC2" s="26" t="s">
        <v>84</v>
      </c>
      <c r="KD2" s="26" t="s">
        <v>85</v>
      </c>
      <c r="KE2" s="26" t="s">
        <v>76</v>
      </c>
      <c r="KF2" s="27" t="s">
        <v>86</v>
      </c>
      <c r="KG2" s="28">
        <f>POWER((SUM(KE3:KE5)-1)/((80*MAX(Listas!Q4:Q17))-1),(1/3))</f>
        <v>-0.16113901317992943</v>
      </c>
      <c r="KH2" s="26" t="s">
        <v>84</v>
      </c>
      <c r="KI2" s="26" t="s">
        <v>85</v>
      </c>
      <c r="KJ2" s="26" t="s">
        <v>76</v>
      </c>
      <c r="KK2" s="27" t="s">
        <v>86</v>
      </c>
      <c r="KL2" s="28">
        <f>POWER((SUM(KJ3:KJ5)-1)/((80*MAX(Listas!Q4:Q18))-1),(1/3))</f>
        <v>-0.16113901317992943</v>
      </c>
      <c r="KM2" s="26" t="s">
        <v>84</v>
      </c>
      <c r="KN2" s="26" t="s">
        <v>85</v>
      </c>
      <c r="KO2" s="26" t="s">
        <v>76</v>
      </c>
      <c r="KP2" s="27" t="s">
        <v>86</v>
      </c>
      <c r="KQ2" s="28">
        <f>POWER((SUM(KO3:KO5)-1)/((80*MAX(Listas!Q4:Q19))-1),(1/3))</f>
        <v>-0.16113901317992943</v>
      </c>
      <c r="KR2" s="26" t="s">
        <v>84</v>
      </c>
      <c r="KS2" s="26" t="s">
        <v>85</v>
      </c>
      <c r="KT2" s="26" t="s">
        <v>76</v>
      </c>
      <c r="KU2" s="27" t="s">
        <v>86</v>
      </c>
      <c r="KV2" s="28">
        <f>POWER((SUM(KT3:KT5)-1)/((80*MAX(Listas!Q4:Q20))-1),(1/3))</f>
        <v>-0.16113901317992943</v>
      </c>
      <c r="KW2" s="26" t="s">
        <v>84</v>
      </c>
      <c r="KX2" s="26" t="s">
        <v>85</v>
      </c>
      <c r="KY2" s="26" t="s">
        <v>76</v>
      </c>
      <c r="KZ2" s="27" t="s">
        <v>86</v>
      </c>
      <c r="LA2" s="28">
        <f>POWER((SUM(KY3:KY5)-1)/((80*MAX(Listas!Q4:Q21))-1),(1/3))</f>
        <v>-0.16113901317992943</v>
      </c>
      <c r="LB2" s="26" t="s">
        <v>84</v>
      </c>
      <c r="LC2" s="26" t="s">
        <v>85</v>
      </c>
      <c r="LD2" s="26" t="s">
        <v>76</v>
      </c>
      <c r="LE2" s="27" t="s">
        <v>86</v>
      </c>
      <c r="LF2" s="28">
        <f>POWER((SUM(LD3:LD5)-1)/((80*MAX(Listas!Q4:Q22))-1),(1/3))</f>
        <v>-0.16113901317992943</v>
      </c>
      <c r="LG2" s="26" t="s">
        <v>84</v>
      </c>
      <c r="LH2" s="26" t="s">
        <v>85</v>
      </c>
      <c r="LI2" s="26" t="s">
        <v>76</v>
      </c>
      <c r="LJ2" s="27" t="s">
        <v>86</v>
      </c>
      <c r="LK2" s="28">
        <f>POWER((SUM(LI3:LI5)-1)/((80*MAX(Listas!Q4:Q23))-1),(1/3))</f>
        <v>-0.16113901317992943</v>
      </c>
      <c r="LL2" s="26" t="s">
        <v>84</v>
      </c>
      <c r="LM2" s="26" t="s">
        <v>85</v>
      </c>
      <c r="LN2" s="26" t="s">
        <v>76</v>
      </c>
      <c r="LO2" s="27" t="s">
        <v>86</v>
      </c>
      <c r="LP2" s="28">
        <f>POWER((SUM(LN3:LN5)-1)/((80*MAX(Listas!Q4:Q24))-1),(1/3))</f>
        <v>-0.16113901317992943</v>
      </c>
      <c r="LQ2" s="26" t="s">
        <v>84</v>
      </c>
      <c r="LR2" s="26" t="s">
        <v>85</v>
      </c>
      <c r="LS2" s="26" t="s">
        <v>76</v>
      </c>
      <c r="LT2" s="27" t="s">
        <v>86</v>
      </c>
      <c r="LU2" s="28">
        <f>POWER((SUM(LS3:LS5)-1)/((80*MAX(Listas!Q4:Q25))-1),(1/3))</f>
        <v>-0.16113901317992943</v>
      </c>
      <c r="LV2" s="26" t="s">
        <v>84</v>
      </c>
      <c r="LW2" s="26" t="s">
        <v>85</v>
      </c>
      <c r="LX2" s="26" t="s">
        <v>76</v>
      </c>
      <c r="LY2" s="27" t="s">
        <v>86</v>
      </c>
      <c r="LZ2" s="28">
        <f>POWER((SUM(LX3:LX5)-1)/((80*MAX(Listas!Q4:Q26))-1),(1/3))</f>
        <v>-0.16113901317992943</v>
      </c>
      <c r="MA2" s="26" t="s">
        <v>84</v>
      </c>
      <c r="MB2" s="26" t="s">
        <v>85</v>
      </c>
      <c r="MC2" s="26" t="s">
        <v>76</v>
      </c>
      <c r="MD2" s="27" t="s">
        <v>86</v>
      </c>
      <c r="ME2" s="28">
        <f>POWER((SUM(MC3:MC5)-1)/((80*MAX(Listas!Q4:Q27))-1),(1/3))</f>
        <v>-0.16113901317992943</v>
      </c>
      <c r="MF2" s="26" t="s">
        <v>84</v>
      </c>
      <c r="MG2" s="26" t="s">
        <v>85</v>
      </c>
      <c r="MH2" s="26" t="s">
        <v>76</v>
      </c>
      <c r="MI2" s="27" t="s">
        <v>86</v>
      </c>
      <c r="MJ2" s="28">
        <f>POWER((SUM(MH3:MH5)-1)/((80*MAX(Listas!Q4:Q28))-1),(1/3))</f>
        <v>-0.16113901317992943</v>
      </c>
    </row>
    <row r="3" spans="1:348" ht="140.25">
      <c r="A3" s="29" t="s">
        <v>87</v>
      </c>
      <c r="B3" s="30" t="s">
        <v>88</v>
      </c>
      <c r="C3" s="31" t="s">
        <v>89</v>
      </c>
      <c r="D3" s="31" t="s">
        <v>90</v>
      </c>
      <c r="E3" s="32" t="s">
        <v>91</v>
      </c>
      <c r="F3" s="32" t="s">
        <v>92</v>
      </c>
      <c r="G3" s="33" t="s">
        <v>93</v>
      </c>
      <c r="H3" s="31" t="s">
        <v>94</v>
      </c>
      <c r="I3" s="34" t="s">
        <v>1498</v>
      </c>
      <c r="J3" s="35" t="s">
        <v>95</v>
      </c>
      <c r="K3" s="36" t="s">
        <v>96</v>
      </c>
      <c r="L3" s="37" t="s">
        <v>97</v>
      </c>
      <c r="M3" s="38" t="s">
        <v>98</v>
      </c>
      <c r="N3" s="31" t="s">
        <v>66</v>
      </c>
      <c r="O3" s="30">
        <v>1</v>
      </c>
      <c r="P3" s="30">
        <v>0</v>
      </c>
      <c r="Q3" s="30">
        <v>1</v>
      </c>
      <c r="R3" s="30">
        <v>1</v>
      </c>
      <c r="S3" s="30">
        <v>1</v>
      </c>
      <c r="T3" s="30">
        <v>0</v>
      </c>
      <c r="U3" s="30">
        <v>1</v>
      </c>
      <c r="V3" s="30">
        <v>1</v>
      </c>
      <c r="W3" s="39"/>
      <c r="X3" s="32" t="s">
        <v>99</v>
      </c>
      <c r="Y3" s="32" t="s">
        <v>100</v>
      </c>
      <c r="Z3" s="40" t="str">
        <f>IF(AND(HR3&gt;=32,HR3&lt;=80),Listas!$G$36,IF(AND(HR3&gt;=16,HR3&lt;=24),Listas!$G$37,IF(AND(HR3&gt;=5,HR3&lt;=12),Listas!$G$38,IF(AND(HR3&gt;=1,HR3&lt;=4),Listas!$G$39,"-"))))</f>
        <v>Extremo</v>
      </c>
      <c r="AA3" s="40">
        <f t="shared" ref="AA3:AA49" si="0">HR3</f>
        <v>48</v>
      </c>
      <c r="AB3" s="41" t="str">
        <f>IFERROR(VLOOKUP(M3,[1]Listas!$H$4:$I$8,2,FALSE),"")</f>
        <v/>
      </c>
      <c r="AC3" s="42" t="s">
        <v>101</v>
      </c>
      <c r="AD3" s="43" t="s">
        <v>1507</v>
      </c>
      <c r="AE3" s="44"/>
      <c r="AF3" s="44"/>
      <c r="AG3" s="44"/>
      <c r="AH3" s="45" t="str">
        <f>IF(AND(HW3&gt;=32,HW3&lt;=80),Listas!$G$36,IF(AND(HW3&gt;=16,HW3&lt;=24),Listas!$G$37,IF(AND(HW3&gt;=5,HW3&lt;=12),Listas!$G$38,IF(AND(HW3&gt;=1,HW3&lt;=4),Listas!$G$39,"-"))))</f>
        <v>-</v>
      </c>
      <c r="AI3" s="44"/>
      <c r="AJ3" s="44"/>
      <c r="AK3" s="44"/>
      <c r="AL3" s="45" t="str">
        <f>IF(AND(IB3&gt;=32,IB3&lt;=80),Listas!$G$36,IF(AND(IB3&gt;=16,IB3&lt;=24),Listas!$G$37,IF(AND(IB3&gt;=5,IB3&lt;=12),Listas!$G$38,IF(AND(IB3&gt;=1,IB3&lt;=4),Listas!$G$39,"-"))))</f>
        <v>-</v>
      </c>
      <c r="AM3" s="44"/>
      <c r="AN3" s="44"/>
      <c r="AO3" s="44"/>
      <c r="AP3" s="45" t="str">
        <f>IF(AND(IG3&gt;=32,IG3&lt;=80),Listas!$G$36,IF(AND(IG3&gt;=16,IG3&lt;=24),Listas!$G$37,IF(AND(IG3&gt;=5,IG3&lt;=12),Listas!$G$38,IF(AND(IG3&gt;=1,IG3&lt;=4),Listas!$G$39,"-"))))</f>
        <v>-</v>
      </c>
      <c r="AQ3" s="44"/>
      <c r="AR3" s="44"/>
      <c r="AS3" s="44"/>
      <c r="AT3" s="45" t="str">
        <f>IF(AND(IL3&gt;=32,IL3&lt;=80),Listas!$G$36,IF(AND(IL3&gt;=16,IL3&lt;=24),Listas!$G$37,IF(AND(IL3&gt;=5,IL3&lt;=12),Listas!$G$38,IF(AND(IL3&gt;=1,IL3&lt;=4),Listas!$G$39,"-"))))</f>
        <v>-</v>
      </c>
      <c r="AU3" s="44"/>
      <c r="AV3" s="44"/>
      <c r="AW3" s="44"/>
      <c r="AX3" s="45" t="str">
        <f>IF(AND(IQ3&gt;=32,IQ3&lt;=80),Listas!$G$36,IF(AND(IQ3&gt;=16,IQ3&lt;=24),Listas!$G$37,IF(AND(IQ3&gt;=5,IQ3&lt;=12),Listas!$G$38,IF(AND(IQ3&gt;=1,IQ3&lt;=4),Listas!$G$39,"-"))))</f>
        <v>-</v>
      </c>
      <c r="AY3" s="44"/>
      <c r="AZ3" s="44"/>
      <c r="BA3" s="44"/>
      <c r="BB3" s="45" t="str">
        <f>IF(AND(IV3&gt;=32,IV3&lt;=80),Listas!$G$36,IF(AND(IV3&gt;=16,IV3&lt;=24),Listas!$G$37,IF(AND(IV3&gt;=5,IV3&lt;=12),Listas!$G$38,IF(AND(IV3&gt;=1,IV3&lt;=4),Listas!$G$39,"-"))))</f>
        <v>-</v>
      </c>
      <c r="BC3" s="44"/>
      <c r="BD3" s="44"/>
      <c r="BE3" s="44"/>
      <c r="BF3" s="45" t="str">
        <f>IF(AND(JA3&gt;=32,JA3&lt;=80),Listas!$G$36,IF(AND(JA3&gt;=16,JA3&lt;=24),Listas!$G$37,IF(AND(JA3&gt;=5,JA3&lt;=12),Listas!$G$38,IF(AND(JA3&gt;=1,JA3&lt;=4),Listas!$G$39,"-"))))</f>
        <v>-</v>
      </c>
      <c r="BG3" s="44"/>
      <c r="BH3" s="44"/>
      <c r="BI3" s="44"/>
      <c r="BJ3" s="45" t="str">
        <f>IF(AND(JF3&gt;=32,JF3&lt;=80),Listas!$G$36,IF(AND(JF3&gt;=16,JF3&lt;=24),Listas!$G$37,IF(AND(JF3&gt;=5,JF3&lt;=12),Listas!$G$38,IF(AND(JF3&gt;=1,JF3&lt;=4),Listas!$G$39,"-"))))</f>
        <v>-</v>
      </c>
      <c r="BK3" s="44"/>
      <c r="BL3" s="44"/>
      <c r="BM3" s="44"/>
      <c r="BN3" s="45" t="str">
        <f>IF(AND(JK3&gt;=32,JK3&lt;=80),Listas!$G$36,IF(AND(JK3&gt;=16,JK3&lt;=24),Listas!$G$37,IF(AND(JK3&gt;=5,JK3&lt;=12),Listas!$G$38,IF(AND(JK3&gt;=1,JK3&lt;=4),Listas!$G$39,"-"))))</f>
        <v>-</v>
      </c>
      <c r="BO3" s="44"/>
      <c r="BP3" s="44"/>
      <c r="BQ3" s="44"/>
      <c r="BR3" s="45" t="str">
        <f>IF(AND(JP3&gt;=32,JP3&lt;=80),Listas!$G$36,IF(AND(JP3&gt;=16,JP3&lt;=24),Listas!$G$37,IF(AND(JP3&gt;=5,JP3&lt;=12),Listas!$G$38,IF(AND(JP3&gt;=1,JP3&lt;=4),Listas!$G$39,"-"))))</f>
        <v>-</v>
      </c>
      <c r="BS3" s="44"/>
      <c r="BT3" s="44"/>
      <c r="BU3" s="44"/>
      <c r="BV3" s="45" t="str">
        <f>IF(AND(JU3&gt;=32,JU3&lt;=80),Listas!$G$36,IF(AND(JU3&gt;=16,JU3&lt;=24),Listas!$G$37,IF(AND(JU3&gt;=5,JU3&lt;=12),Listas!$G$38,IF(AND(JU3&gt;=1,JU3&lt;=4),Listas!$G$39,"-"))))</f>
        <v>-</v>
      </c>
      <c r="BW3" s="44"/>
      <c r="BX3" s="44"/>
      <c r="BY3" s="44"/>
      <c r="BZ3" s="45" t="str">
        <f>IF(AND(JZ3&gt;=32,JZ3&lt;=80),Listas!$G$36,IF(AND(JZ3&gt;=16,JZ3&lt;=24),Listas!$G$37,IF(AND(JZ3&gt;=5,JZ3&lt;=12),Listas!$G$38,IF(AND(JZ3&gt;=1,JZ3&lt;=4),Listas!$G$39,"-"))))</f>
        <v>-</v>
      </c>
      <c r="CA3" s="44"/>
      <c r="CB3" s="44"/>
      <c r="CC3" s="44"/>
      <c r="CD3" s="45" t="str">
        <f>IF(AND(KE3&gt;=32,KE3&lt;=80),Listas!$G$36,IF(AND(KE3&gt;=16,KE3&lt;=24),Listas!$G$37,IF(AND(KE3&gt;=5,KE3&lt;=12),Listas!$G$38,IF(AND(KE3&gt;=1,KE3&lt;=4),Listas!$G$39,"-"))))</f>
        <v>-</v>
      </c>
      <c r="CE3" s="44"/>
      <c r="CF3" s="44"/>
      <c r="CG3" s="44"/>
      <c r="CH3" s="45" t="str">
        <f>IF(AND(KJ3&gt;=32,KJ3&lt;=80),Listas!$G$36,IF(AND(KJ3&gt;=16,KJ3&lt;=24),Listas!$G$37,IF(AND(KJ3&gt;=5,KJ3&lt;=12),Listas!$G$38,IF(AND(KJ3&gt;=1,KJ3&lt;=4),Listas!$G$39,"-"))))</f>
        <v>-</v>
      </c>
      <c r="CI3" s="44"/>
      <c r="CJ3" s="44"/>
      <c r="CK3" s="44"/>
      <c r="CL3" s="45" t="str">
        <f>IF(AND(KO3&gt;=32,KO3&lt;=80),Listas!$G$36,IF(AND(KO3&gt;=16,KO3&lt;=24),Listas!$G$37,IF(AND(KO3&gt;=5,KO3&lt;=12),Listas!$G$38,IF(AND(KO3&gt;=1,KO3&lt;=4),Listas!$G$39,"-"))))</f>
        <v>-</v>
      </c>
      <c r="CM3" s="44"/>
      <c r="CN3" s="44"/>
      <c r="CO3" s="44"/>
      <c r="CP3" s="45" t="str">
        <f>IF(AND(KT3&gt;=32,KT3&lt;=80),Listas!$G$36,IF(AND(KT3&gt;=16,KT3&lt;=24),Listas!$G$37,IF(AND(KT3&gt;=5,KT3&lt;=12),Listas!$G$38,IF(AND(KT3&gt;=1,KT3&lt;=4),Listas!$G$39,"-"))))</f>
        <v>-</v>
      </c>
      <c r="CQ3" s="44"/>
      <c r="CR3" s="44"/>
      <c r="CS3" s="44"/>
      <c r="CT3" s="45" t="str">
        <f>IF(AND(KY3&gt;=32,KY3&lt;=80),Listas!$G$36,IF(AND(KY3&gt;=16,KY3&lt;=24),Listas!$G$37,IF(AND(KY3&gt;=5,KY3&lt;=12),Listas!$G$38,IF(AND(KY3&gt;=1,KY3&lt;=4),Listas!$G$39,"-"))))</f>
        <v>-</v>
      </c>
      <c r="CU3" s="44"/>
      <c r="CV3" s="44"/>
      <c r="CW3" s="44"/>
      <c r="CX3" s="45" t="str">
        <f>IF(AND(LD3&gt;=32,LD3&lt;=80),Listas!$G$36,IF(AND(LD3&gt;=16,LD3&lt;=24),Listas!$G$37,IF(AND(LD3&gt;=5,LD3&lt;=12),Listas!$G$38,IF(AND(LD3&gt;=1,LD3&lt;=4),Listas!$G$39,"-"))))</f>
        <v>-</v>
      </c>
      <c r="CY3" s="44"/>
      <c r="CZ3" s="44"/>
      <c r="DA3" s="44"/>
      <c r="DB3" s="45" t="str">
        <f>IF(AND(LI3&gt;=32,LI3&lt;=80),Listas!$G$36,IF(AND(LI3&gt;=16,LI3&lt;=24),Listas!$G$37,IF(AND(LI3&gt;=5,LI3&lt;=12),Listas!$G$38,IF(AND(LI3&gt;=1,LI3&lt;=4),Listas!$G$39,"-"))))</f>
        <v>-</v>
      </c>
      <c r="DC3" s="44"/>
      <c r="DD3" s="44"/>
      <c r="DE3" s="44"/>
      <c r="DF3" s="45" t="str">
        <f>IF(AND(LN3&gt;=32,LN3&lt;=80),Listas!$G$36,IF(AND(LN3&gt;=16,LN3&lt;=24),Listas!$G$37,IF(AND(LN3&gt;=5,LN3&lt;=12),Listas!$G$38,IF(AND(LN3&gt;=1,LN3&lt;=4),Listas!$G$39,"-"))))</f>
        <v>-</v>
      </c>
      <c r="DG3" s="44"/>
      <c r="DH3" s="44"/>
      <c r="DI3" s="44"/>
      <c r="DJ3" s="45" t="str">
        <f>IF(AND(LS3&gt;=32,LS3&lt;=80),Listas!$G$36,IF(AND(LS3&gt;=16,LS3&lt;=24),Listas!$G$37,IF(AND(LS3&gt;=5,LS3&lt;=12),Listas!$G$38,IF(AND(LS3&gt;=1,LS3&lt;=4),Listas!$G$39,"-"))))</f>
        <v>-</v>
      </c>
      <c r="DK3" s="44"/>
      <c r="DL3" s="44"/>
      <c r="DM3" s="44"/>
      <c r="DN3" s="45" t="str">
        <f>IF(AND(LX3&gt;=32,LX3&lt;=80),Listas!$G$36,IF(AND(LX3&gt;=16,LX3&lt;=24),Listas!$G$37,IF(AND(LX3&gt;=5,LX3&lt;=12),Listas!$G$38,IF(AND(LX3&gt;=1,LX3&lt;=4),Listas!$G$39,"-"))))</f>
        <v>-</v>
      </c>
      <c r="DO3" s="44"/>
      <c r="DP3" s="44"/>
      <c r="DQ3" s="44"/>
      <c r="DR3" s="45" t="str">
        <f>IF(AND(MC3&gt;=32,MC3&lt;=80),Listas!$G$36,IF(AND(MC3&gt;=16,MC3&lt;=24),Listas!$G$37,IF(AND(MC3&gt;=5,MC3&lt;=12),Listas!$G$38,IF(AND(MC3&gt;=1,MC3&lt;=4),Listas!$G$39,"-"))))</f>
        <v>-</v>
      </c>
      <c r="DS3" s="44"/>
      <c r="DT3" s="44"/>
      <c r="DU3" s="44"/>
      <c r="DV3" s="45" t="str">
        <f>IF(AND(MH3&gt;=32,MH3&lt;=80),Listas!$G$36,IF(AND(MH3&gt;=16,MH3&lt;=24),Listas!$G$37,IF(AND(MH3&gt;=5,MH3&lt;=12),Listas!$G$38,IF(AND(MH3&gt;=1,MH3&lt;=4),Listas!$G$39,"-"))))</f>
        <v>-</v>
      </c>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46" t="str">
        <f t="array" aca="1" ref="HL3" ca="1">IFERROR(XLOOKUP(E3,Listas!$F$71:$F$121,Listas!$G$71:$G$121,,0,1),"biblioteca")</f>
        <v>biblioteca</v>
      </c>
      <c r="HM3" s="7"/>
      <c r="HN3" s="7"/>
      <c r="HO3" s="47" t="str">
        <f>IF('2.Datos'!B3&lt;&gt;"",'2.Datos'!B3,"")</f>
        <v>R1_Acu</v>
      </c>
      <c r="HP3" s="47">
        <f>IFERROR(VLOOKUP('2.Datos'!X3,Listas!$D$37:$E$41,2,FALSE),"")</f>
        <v>3</v>
      </c>
      <c r="HQ3" s="47">
        <f>IFERROR(VLOOKUP('2.Datos'!Y3,Listas!$D$44:$E$48,2,FALSE),"")</f>
        <v>16</v>
      </c>
      <c r="HR3" s="47">
        <f t="shared" ref="HR3:HR49" si="1">IFERROR(HP3*HQ3,"")</f>
        <v>48</v>
      </c>
      <c r="HS3" s="48">
        <f t="shared" ref="HS3:HS49" si="2">IF(AND($HO3&lt;&gt;"",HR3&lt;&gt;""),CONCATENATE(HP3,HQ3)*1,IF(AND($HO3&lt;&gt;"",HR3=""),"-",""))</f>
        <v>316</v>
      </c>
      <c r="HT3" s="49"/>
      <c r="HU3" s="47" t="str">
        <f>IFERROR(VLOOKUP('2.Datos'!AF3,Listas!$D$37:$E$41,2,FALSE),"")</f>
        <v/>
      </c>
      <c r="HV3" s="47" t="str">
        <f>IFERROR(VLOOKUP('2.Datos'!AG3,Listas!$D$44:$E$48,2,FALSE),"")</f>
        <v/>
      </c>
      <c r="HW3" s="48" t="str">
        <f t="shared" ref="HW3:HW5" si="3">IFERROR(HU3*HV3,"")</f>
        <v/>
      </c>
      <c r="HX3" s="48" t="str">
        <f t="shared" ref="HX3:HX5" si="4">IF(AND($HO3&lt;&gt;"",HW3&lt;&gt;""),CONCATENATE(HU3,HV3)*1,IF(AND($HO3&lt;&gt;"",HW3=""),"-",""))</f>
        <v>-</v>
      </c>
      <c r="HY3" s="49"/>
      <c r="HZ3" s="47" t="str">
        <f>IFERROR(VLOOKUP('2.Datos'!AJ3,Listas!$D$37:$E$41,2,FALSE),"")</f>
        <v/>
      </c>
      <c r="IA3" s="47" t="str">
        <f>IFERROR(VLOOKUP('2.Datos'!AK3,Listas!$D$44:$E$48,2,FALSE),"")</f>
        <v/>
      </c>
      <c r="IB3" s="48" t="str">
        <f t="shared" ref="IB3:IB5" si="5">IFERROR(HZ3*IA3,"")</f>
        <v/>
      </c>
      <c r="IC3" s="48" t="str">
        <f t="shared" ref="IC3:IC5" si="6">IF(AND($HO3&lt;&gt;"",IB3&lt;&gt;""),CONCATENATE(HZ3,IA3)*1,IF(AND($HO3&lt;&gt;"",IB3=""),"-",""))</f>
        <v>-</v>
      </c>
      <c r="ID3" s="49"/>
      <c r="IE3" s="47" t="str">
        <f>IFERROR(VLOOKUP('2.Datos'!AN3,Listas!$D$37:$E$41,2,FALSE),"")</f>
        <v/>
      </c>
      <c r="IF3" s="47" t="str">
        <f>IFERROR(VLOOKUP('2.Datos'!AO3,Listas!$D$44:$E$48,2,FALSE),"")</f>
        <v/>
      </c>
      <c r="IG3" s="48" t="str">
        <f t="shared" ref="IG3:IG5" si="7">IFERROR(IE3*IF3,"")</f>
        <v/>
      </c>
      <c r="IH3" s="48" t="str">
        <f t="shared" ref="IH3:IH5" si="8">IF(AND($HO3&lt;&gt;"",IG3&lt;&gt;""),CONCATENATE(IE3,IF3)*1,IF(AND($HO3&lt;&gt;"",IG3=""),"-",""))</f>
        <v>-</v>
      </c>
      <c r="II3" s="49"/>
      <c r="IJ3" s="47" t="str">
        <f>IFERROR(VLOOKUP('2.Datos'!AR3,Listas!$D$37:$E$41,2,FALSE),"")</f>
        <v/>
      </c>
      <c r="IK3" s="47" t="str">
        <f>IFERROR(VLOOKUP('2.Datos'!AS3,Listas!$D$44:$E$48,2,FALSE),"")</f>
        <v/>
      </c>
      <c r="IL3" s="48" t="str">
        <f t="shared" ref="IL3:IL5" si="9">IFERROR(IJ3*IK3,"")</f>
        <v/>
      </c>
      <c r="IM3" s="48" t="str">
        <f t="shared" ref="IM3:IM5" si="10">IF(AND($HO3&lt;&gt;"",IL3&lt;&gt;""),CONCATENATE(IJ3,IK3)*1,IF(AND($HO3&lt;&gt;"",IL3=""),"-",""))</f>
        <v>-</v>
      </c>
      <c r="IN3" s="49"/>
      <c r="IO3" s="47" t="str">
        <f>IFERROR(VLOOKUP('2.Datos'!AV3,Listas!$D$37:$E$41,2,FALSE),"")</f>
        <v/>
      </c>
      <c r="IP3" s="47" t="str">
        <f>IFERROR(VLOOKUP('2.Datos'!AW3,Listas!$D$44:$E$48,2,FALSE),"")</f>
        <v/>
      </c>
      <c r="IQ3" s="48" t="str">
        <f t="shared" ref="IQ3:IQ5" si="11">IFERROR(IO3*IP3,"")</f>
        <v/>
      </c>
      <c r="IR3" s="48" t="str">
        <f t="shared" ref="IR3:IR5" si="12">IF(AND($HO3&lt;&gt;"",IQ3&lt;&gt;""),CONCATENATE(IO3,IP3)*1,IF(AND($HO3&lt;&gt;"",IQ3=""),"-",""))</f>
        <v>-</v>
      </c>
      <c r="IS3" s="49"/>
      <c r="IT3" s="47" t="str">
        <f>IFERROR(VLOOKUP('2.Datos'!AZ3,Listas!$D$37:$E$41,2,FALSE),"")</f>
        <v/>
      </c>
      <c r="IU3" s="47" t="str">
        <f>IFERROR(VLOOKUP('2.Datos'!BA3,Listas!$D$44:$E$48,2,FALSE),"")</f>
        <v/>
      </c>
      <c r="IV3" s="48" t="str">
        <f t="shared" ref="IV3:IV5" si="13">IFERROR(IT3*IU3,"")</f>
        <v/>
      </c>
      <c r="IW3" s="48" t="str">
        <f t="shared" ref="IW3:IW5" si="14">IF(AND($HO3&lt;&gt;"",IV3&lt;&gt;""),CONCATENATE(IT3,IU3)*1,IF(AND($HO3&lt;&gt;"",IV3=""),"-",""))</f>
        <v>-</v>
      </c>
      <c r="IX3" s="49"/>
      <c r="IY3" s="47" t="str">
        <f>IFERROR(VLOOKUP('2.Datos'!BD3,Listas!$D$37:$E$41,2,FALSE),"")</f>
        <v/>
      </c>
      <c r="IZ3" s="47" t="str">
        <f>IFERROR(VLOOKUP('2.Datos'!BE3,Listas!$D$44:$E$48,2,FALSE),"")</f>
        <v/>
      </c>
      <c r="JA3" s="48" t="str">
        <f t="shared" ref="JA3:JA5" si="15">IFERROR(IY3*IZ3,"")</f>
        <v/>
      </c>
      <c r="JB3" s="48" t="str">
        <f t="shared" ref="JB3:JB5" si="16">IF(AND($HO3&lt;&gt;"",JA3&lt;&gt;""),CONCATENATE(IY3,IZ3)*1,IF(AND($HO3&lt;&gt;"",JA3=""),"-",""))</f>
        <v>-</v>
      </c>
      <c r="JC3" s="49"/>
      <c r="JD3" s="47" t="str">
        <f>IFERROR(VLOOKUP('2.Datos'!BH3,Listas!$D$37:$E$41,2,FALSE),"")</f>
        <v/>
      </c>
      <c r="JE3" s="47" t="str">
        <f>IFERROR(VLOOKUP('2.Datos'!BI3,Listas!$D$44:$E$48,2,FALSE),"")</f>
        <v/>
      </c>
      <c r="JF3" s="48" t="str">
        <f t="shared" ref="JF3:JF5" si="17">IFERROR(JD3*JE3,"")</f>
        <v/>
      </c>
      <c r="JG3" s="48" t="str">
        <f t="shared" ref="JG3:JG5" si="18">IF(AND($HO3&lt;&gt;"",JF3&lt;&gt;""),CONCATENATE(JD3,JE3)*1,IF(AND($HO3&lt;&gt;"",JF3=""),"-",""))</f>
        <v>-</v>
      </c>
      <c r="JH3" s="49"/>
      <c r="JI3" s="47" t="str">
        <f>IFERROR(VLOOKUP('2.Datos'!BL3,Listas!$D$37:$E$41,2,FALSE),"")</f>
        <v/>
      </c>
      <c r="JJ3" s="47" t="str">
        <f>IFERROR(VLOOKUP('2.Datos'!BM3,Listas!$D$44:$E$48,2,FALSE),"")</f>
        <v/>
      </c>
      <c r="JK3" s="48" t="str">
        <f t="shared" ref="JK3:JK5" si="19">IFERROR(JI3*JJ3,"")</f>
        <v/>
      </c>
      <c r="JL3" s="48" t="str">
        <f t="shared" ref="JL3:JL5" si="20">IF(AND($HO3&lt;&gt;"",JK3&lt;&gt;""),CONCATENATE(JI3,JJ3)*1,IF(AND($HO3&lt;&gt;"",JK3=""),"-",""))</f>
        <v>-</v>
      </c>
      <c r="JM3" s="49"/>
      <c r="JN3" s="47" t="str">
        <f>IFERROR(VLOOKUP('2.Datos'!BP3,Listas!$D$37:$E$41,2,FALSE),"")</f>
        <v/>
      </c>
      <c r="JO3" s="47" t="str">
        <f>IFERROR(VLOOKUP('2.Datos'!BQ3,Listas!$D$44:$E$48,2,FALSE),"")</f>
        <v/>
      </c>
      <c r="JP3" s="48" t="str">
        <f t="shared" ref="JP3:JP5" si="21">IFERROR(JN3*JO3,"")</f>
        <v/>
      </c>
      <c r="JQ3" s="48" t="str">
        <f t="shared" ref="JQ3:JQ5" si="22">IF(AND($HO3&lt;&gt;"",JP3&lt;&gt;""),CONCATENATE(JN3,JO3)*1,IF(AND($HO3&lt;&gt;"",JP3=""),"-",""))</f>
        <v>-</v>
      </c>
      <c r="JR3" s="49"/>
      <c r="JS3" s="47" t="str">
        <f>IFERROR(VLOOKUP('2.Datos'!BT3,Listas!$D$37:$E$41,2,FALSE),"")</f>
        <v/>
      </c>
      <c r="JT3" s="47" t="str">
        <f>IFERROR(VLOOKUP('2.Datos'!BU3,Listas!$D$44:$E$48,2,FALSE),"")</f>
        <v/>
      </c>
      <c r="JU3" s="48" t="str">
        <f t="shared" ref="JU3:JU5" si="23">IFERROR(JS3*JT3,"")</f>
        <v/>
      </c>
      <c r="JV3" s="48" t="str">
        <f t="shared" ref="JV3:JV5" si="24">IF(AND($HO3&lt;&gt;"",JU3&lt;&gt;""),CONCATENATE(JS3,JT3)*1,IF(AND($HO3&lt;&gt;"",JU3=""),"-",""))</f>
        <v>-</v>
      </c>
      <c r="JW3" s="49"/>
      <c r="JX3" s="47" t="str">
        <f>IFERROR(VLOOKUP('2.Datos'!BX3,Listas!$D$37:$E$41,2,FALSE),"")</f>
        <v/>
      </c>
      <c r="JY3" s="47" t="str">
        <f>IFERROR(VLOOKUP('2.Datos'!BY3,Listas!$D$44:$E$48,2,FALSE),"")</f>
        <v/>
      </c>
      <c r="JZ3" s="48" t="str">
        <f t="shared" ref="JZ3:JZ5" si="25">IFERROR(JX3*JY3,"")</f>
        <v/>
      </c>
      <c r="KA3" s="48" t="str">
        <f t="shared" ref="KA3:KA5" si="26">IF(AND($HO3&lt;&gt;"",JZ3&lt;&gt;""),CONCATENATE(JX3,JY3)*1,IF(AND($HO3&lt;&gt;"",JZ3=""),"-",""))</f>
        <v>-</v>
      </c>
      <c r="KB3" s="49"/>
      <c r="KC3" s="47" t="str">
        <f>IFERROR(VLOOKUP('2.Datos'!CB3,Listas!$D$37:$E$41,2,FALSE),"")</f>
        <v/>
      </c>
      <c r="KD3" s="47" t="str">
        <f>IFERROR(VLOOKUP('2.Datos'!CC3,Listas!$D$44:$E$48,2,FALSE),"")</f>
        <v/>
      </c>
      <c r="KE3" s="48" t="str">
        <f t="shared" ref="KE3:KE5" si="27">IFERROR(KC3*KD3,"")</f>
        <v/>
      </c>
      <c r="KF3" s="48" t="str">
        <f t="shared" ref="KF3:KF5" si="28">IF(AND($HO3&lt;&gt;"",KE3&lt;&gt;""),CONCATENATE(KC3,KD3)*1,IF(AND($HO3&lt;&gt;"",KE3=""),"-",""))</f>
        <v>-</v>
      </c>
      <c r="KG3" s="49"/>
      <c r="KH3" s="47" t="str">
        <f>IFERROR(VLOOKUP('2.Datos'!CF3,Listas!$D$37:$E$41,2,FALSE),"")</f>
        <v/>
      </c>
      <c r="KI3" s="47" t="str">
        <f>IFERROR(VLOOKUP('2.Datos'!CG3,Listas!$D$44:$E$48,2,FALSE),"")</f>
        <v/>
      </c>
      <c r="KJ3" s="48" t="str">
        <f t="shared" ref="KJ3:KJ5" si="29">IFERROR(KH3*KI3,"")</f>
        <v/>
      </c>
      <c r="KK3" s="48" t="str">
        <f t="shared" ref="KK3:KK5" si="30">IF(AND($HO3&lt;&gt;"",KJ3&lt;&gt;""),CONCATENATE(KH3,KI3)*1,IF(AND($HO3&lt;&gt;"",KJ3=""),"-",""))</f>
        <v>-</v>
      </c>
      <c r="KL3" s="49"/>
      <c r="KM3" s="47" t="str">
        <f>IFERROR(VLOOKUP('2.Datos'!CJ3,Listas!$D$37:$E$41,2,FALSE),"")</f>
        <v/>
      </c>
      <c r="KN3" s="47" t="str">
        <f>IFERROR(VLOOKUP('2.Datos'!CK3,Listas!$D$44:$E$48,2,FALSE),"")</f>
        <v/>
      </c>
      <c r="KO3" s="48" t="str">
        <f t="shared" ref="KO3:KO5" si="31">IFERROR(KM3*KN3,"")</f>
        <v/>
      </c>
      <c r="KP3" s="48" t="str">
        <f t="shared" ref="KP3:KP5" si="32">IF(AND($HO3&lt;&gt;"",KO3&lt;&gt;""),CONCATENATE(KM3,KN3)*1,IF(AND($HO3&lt;&gt;"",KO3=""),"-",""))</f>
        <v>-</v>
      </c>
      <c r="KQ3" s="49"/>
      <c r="KR3" s="47" t="str">
        <f>IFERROR(VLOOKUP('2.Datos'!CN3,Listas!$D$37:$E$41,2,FALSE),"")</f>
        <v/>
      </c>
      <c r="KS3" s="47" t="str">
        <f>IFERROR(VLOOKUP('2.Datos'!CO3,Listas!$D$44:$E$48,2,FALSE),"")</f>
        <v/>
      </c>
      <c r="KT3" s="48" t="str">
        <f t="shared" ref="KT3:KT5" si="33">IFERROR(KR3*KS3,"")</f>
        <v/>
      </c>
      <c r="KU3" s="48" t="str">
        <f t="shared" ref="KU3:KU5" si="34">IF(AND($HO3&lt;&gt;"",KT3&lt;&gt;""),CONCATENATE(KR3,KS3)*1,IF(AND($HO3&lt;&gt;"",KT3=""),"-",""))</f>
        <v>-</v>
      </c>
      <c r="KV3" s="49"/>
      <c r="KW3" s="47" t="str">
        <f>IFERROR(VLOOKUP('2.Datos'!CR3,Listas!$D$37:$E$41,2,FALSE),"")</f>
        <v/>
      </c>
      <c r="KX3" s="47" t="str">
        <f>IFERROR(VLOOKUP('2.Datos'!CS3,Listas!$D$44:$E$48,2,FALSE),"")</f>
        <v/>
      </c>
      <c r="KY3" s="48" t="str">
        <f t="shared" ref="KY3:KY5" si="35">IFERROR(KW3*KX3,"")</f>
        <v/>
      </c>
      <c r="KZ3" s="48" t="str">
        <f t="shared" ref="KZ3:KZ5" si="36">IF(AND($HO3&lt;&gt;"",KY3&lt;&gt;""),CONCATENATE(KW3,KX3)*1,IF(AND($HO3&lt;&gt;"",KY3=""),"-",""))</f>
        <v>-</v>
      </c>
      <c r="LA3" s="49"/>
      <c r="LB3" s="47" t="str">
        <f>IFERROR(VLOOKUP('2.Datos'!CV3,Listas!$D$37:$E$41,2,FALSE),"")</f>
        <v/>
      </c>
      <c r="LC3" s="47" t="str">
        <f>IFERROR(VLOOKUP('2.Datos'!CW3,Listas!$D$44:$E$48,2,FALSE),"")</f>
        <v/>
      </c>
      <c r="LD3" s="48" t="str">
        <f t="shared" ref="LD3:LD5" si="37">IFERROR(LB3*LC3,"")</f>
        <v/>
      </c>
      <c r="LE3" s="48" t="str">
        <f t="shared" ref="LE3:LE5" si="38">IF(AND($HO3&lt;&gt;"",LD3&lt;&gt;""),CONCATENATE(LB3,LC3)*1,IF(AND($HO3&lt;&gt;"",LD3=""),"-",""))</f>
        <v>-</v>
      </c>
      <c r="LF3" s="49"/>
      <c r="LG3" s="47" t="str">
        <f>IFERROR(VLOOKUP('2.Datos'!CZ3,Listas!$D$37:$E$41,2,FALSE),"")</f>
        <v/>
      </c>
      <c r="LH3" s="47" t="str">
        <f>IFERROR(VLOOKUP('2.Datos'!DA3,Listas!$D$44:$E$48,2,FALSE),"")</f>
        <v/>
      </c>
      <c r="LI3" s="48" t="str">
        <f t="shared" ref="LI3:LI5" si="39">IFERROR(LG3*LH3,"")</f>
        <v/>
      </c>
      <c r="LJ3" s="48" t="str">
        <f t="shared" ref="LJ3:LJ5" si="40">IF(AND($HO3&lt;&gt;"",LI3&lt;&gt;""),CONCATENATE(LG3,LH3)*1,IF(AND($HO3&lt;&gt;"",LI3=""),"-",""))</f>
        <v>-</v>
      </c>
      <c r="LK3" s="49"/>
      <c r="LL3" s="47" t="str">
        <f>IFERROR(VLOOKUP('2.Datos'!DD3,Listas!$D$37:$E$41,2,FALSE),"")</f>
        <v/>
      </c>
      <c r="LM3" s="47" t="str">
        <f>IFERROR(VLOOKUP('2.Datos'!DE3,Listas!$D$44:$E$48,2,FALSE),"")</f>
        <v/>
      </c>
      <c r="LN3" s="48" t="str">
        <f t="shared" ref="LN3:LN5" si="41">IFERROR(LL3*LM3,"")</f>
        <v/>
      </c>
      <c r="LO3" s="48" t="str">
        <f t="shared" ref="LO3:LO5" si="42">IF(AND($HO3&lt;&gt;"",LN3&lt;&gt;""),CONCATENATE(LL3,LM3)*1,IF(AND($HO3&lt;&gt;"",LN3=""),"-",""))</f>
        <v>-</v>
      </c>
      <c r="LP3" s="49"/>
      <c r="LQ3" s="47" t="str">
        <f>IFERROR(VLOOKUP('2.Datos'!DH3,Listas!$D$37:$E$41,2,FALSE),"")</f>
        <v/>
      </c>
      <c r="LR3" s="47" t="str">
        <f>IFERROR(VLOOKUP('2.Datos'!DI3,Listas!$D$44:$E$48,2,FALSE),"")</f>
        <v/>
      </c>
      <c r="LS3" s="48" t="str">
        <f t="shared" ref="LS3:LS5" si="43">IFERROR(LQ3*LR3,"")</f>
        <v/>
      </c>
      <c r="LT3" s="48" t="str">
        <f t="shared" ref="LT3:LT5" si="44">IF(AND($HO3&lt;&gt;"",LS3&lt;&gt;""),CONCATENATE(LQ3,LR3)*1,IF(AND($HO3&lt;&gt;"",LS3=""),"-",""))</f>
        <v>-</v>
      </c>
      <c r="LU3" s="49"/>
      <c r="LV3" s="47" t="str">
        <f>IFERROR(VLOOKUP('2.Datos'!DL3,Listas!$D$37:$E$41,2,FALSE),"")</f>
        <v/>
      </c>
      <c r="LW3" s="47" t="str">
        <f>IFERROR(VLOOKUP('2.Datos'!DM3,Listas!$D$44:$E$48,2,FALSE),"")</f>
        <v/>
      </c>
      <c r="LX3" s="48" t="str">
        <f t="shared" ref="LX3:LX5" si="45">IFERROR(LV3*LW3,"")</f>
        <v/>
      </c>
      <c r="LY3" s="48" t="str">
        <f t="shared" ref="LY3:LY5" si="46">IF(AND($HO3&lt;&gt;"",LX3&lt;&gt;""),CONCATENATE(LV3,LW3)*1,IF(AND($HO3&lt;&gt;"",LX3=""),"-",""))</f>
        <v>-</v>
      </c>
      <c r="LZ3" s="49"/>
      <c r="MA3" s="47" t="str">
        <f>IFERROR(VLOOKUP('2.Datos'!DP3,Listas!$D$37:$E$41,2,FALSE),"")</f>
        <v/>
      </c>
      <c r="MB3" s="47" t="str">
        <f>IFERROR(VLOOKUP('2.Datos'!DQ3,Listas!$D$44:$E$48,2,FALSE),"")</f>
        <v/>
      </c>
      <c r="MC3" s="48" t="str">
        <f t="shared" ref="MC3:MC5" si="47">IFERROR(MA3*MB3,"")</f>
        <v/>
      </c>
      <c r="MD3" s="48" t="str">
        <f t="shared" ref="MD3:MD5" si="48">IF(AND($HO3&lt;&gt;"",MC3&lt;&gt;""),CONCATENATE(MA3,MB3)*1,IF(AND($HO3&lt;&gt;"",MC3=""),"-",""))</f>
        <v>-</v>
      </c>
      <c r="ME3" s="49"/>
      <c r="MF3" s="47" t="str">
        <f>IFERROR(VLOOKUP('2.Datos'!DT3,Listas!$D$37:$E$41,2,FALSE),"")</f>
        <v/>
      </c>
      <c r="MG3" s="47" t="str">
        <f>IFERROR(VLOOKUP('2.Datos'!DU3,Listas!$D$44:$E$48,2,FALSE),"")</f>
        <v/>
      </c>
      <c r="MH3" s="48" t="str">
        <f t="shared" ref="MH3:MH5" si="49">IFERROR(MF3*MG3,"")</f>
        <v/>
      </c>
      <c r="MI3" s="48" t="str">
        <f t="shared" ref="MI3:MI5" si="50">IF(AND($HO3&lt;&gt;"",MH3&lt;&gt;""),CONCATENATE(MF3,MG3)*1,IF(AND($HO3&lt;&gt;"",MH3=""),"-",""))</f>
        <v>-</v>
      </c>
      <c r="MJ3" s="49"/>
    </row>
    <row r="4" spans="1:348" ht="140.25">
      <c r="A4" s="29" t="s">
        <v>87</v>
      </c>
      <c r="B4" s="30" t="s">
        <v>102</v>
      </c>
      <c r="C4" s="31" t="s">
        <v>89</v>
      </c>
      <c r="D4" s="31" t="s">
        <v>90</v>
      </c>
      <c r="E4" s="32" t="s">
        <v>103</v>
      </c>
      <c r="F4" s="32" t="s">
        <v>104</v>
      </c>
      <c r="G4" s="33" t="s">
        <v>105</v>
      </c>
      <c r="H4" s="31" t="s">
        <v>106</v>
      </c>
      <c r="I4" s="34" t="s">
        <v>107</v>
      </c>
      <c r="J4" s="35" t="s">
        <v>108</v>
      </c>
      <c r="K4" s="50" t="s">
        <v>109</v>
      </c>
      <c r="L4" s="37" t="s">
        <v>110</v>
      </c>
      <c r="M4" s="38" t="s">
        <v>98</v>
      </c>
      <c r="N4" s="31" t="s">
        <v>70</v>
      </c>
      <c r="O4" s="30">
        <v>1</v>
      </c>
      <c r="P4" s="30">
        <v>0</v>
      </c>
      <c r="Q4" s="30">
        <v>1</v>
      </c>
      <c r="R4" s="30">
        <v>1</v>
      </c>
      <c r="S4" s="30">
        <v>0</v>
      </c>
      <c r="T4" s="30">
        <v>0</v>
      </c>
      <c r="U4" s="30">
        <v>1</v>
      </c>
      <c r="V4" s="30">
        <v>1</v>
      </c>
      <c r="W4" s="39"/>
      <c r="X4" s="32" t="s">
        <v>99</v>
      </c>
      <c r="Y4" s="32" t="s">
        <v>111</v>
      </c>
      <c r="Z4" s="40" t="str">
        <f>IF(AND(HR4&gt;=32,HR4&lt;=80),Listas!$G$36,IF(AND(HR4&gt;=16,HR4&lt;=24),Listas!$G$37,IF(AND(HR4&gt;=5,HR4&lt;=12),Listas!$G$38,IF(AND(HR4&gt;=1,HR4&lt;=4),Listas!$G$39,"-"))))</f>
        <v>Tolerable</v>
      </c>
      <c r="AA4" s="40">
        <f t="shared" si="0"/>
        <v>12</v>
      </c>
      <c r="AB4" s="41" t="str">
        <f>IFERROR(VLOOKUP(M4,[1]Listas!$H$4:$I$8,2,FALSE),"")</f>
        <v/>
      </c>
      <c r="AC4" s="42" t="s">
        <v>112</v>
      </c>
      <c r="AD4" s="43" t="s">
        <v>1507</v>
      </c>
      <c r="AE4" s="44"/>
      <c r="AF4" s="44"/>
      <c r="AG4" s="44"/>
      <c r="AH4" s="45" t="str">
        <f>IF(AND(HW4&gt;=32,HW4&lt;=80),Listas!$G$36,IF(AND(HW4&gt;=16,HW4&lt;=24),Listas!$G$37,IF(AND(HW4&gt;=5,HW4&lt;=12),Listas!$G$38,IF(AND(HW4&gt;=1,HW4&lt;=4),Listas!$G$39,"-"))))</f>
        <v>-</v>
      </c>
      <c r="AI4" s="44"/>
      <c r="AJ4" s="44"/>
      <c r="AK4" s="44"/>
      <c r="AL4" s="45" t="str">
        <f>IF(AND(IB4&gt;=32,IB4&lt;=80),Listas!$G$36,IF(AND(IB4&gt;=16,IB4&lt;=24),Listas!$G$37,IF(AND(IB4&gt;=5,IB4&lt;=12),Listas!$G$38,IF(AND(IB4&gt;=1,IB4&lt;=4),Listas!$G$39,"-"))))</f>
        <v>-</v>
      </c>
      <c r="AM4" s="44"/>
      <c r="AN4" s="44"/>
      <c r="AO4" s="44"/>
      <c r="AP4" s="45" t="str">
        <f>IF(AND(IG4&gt;=32,IG4&lt;=80),Listas!$G$36,IF(AND(IG4&gt;=16,IG4&lt;=24),Listas!$G$37,IF(AND(IG4&gt;=5,IG4&lt;=12),Listas!$G$38,IF(AND(IG4&gt;=1,IG4&lt;=4),Listas!$G$39,"-"))))</f>
        <v>-</v>
      </c>
      <c r="AQ4" s="44"/>
      <c r="AR4" s="44"/>
      <c r="AS4" s="44"/>
      <c r="AT4" s="45" t="str">
        <f>IF(AND(IL4&gt;=32,IL4&lt;=80),Listas!$G$36,IF(AND(IL4&gt;=16,IL4&lt;=24),Listas!$G$37,IF(AND(IL4&gt;=5,IL4&lt;=12),Listas!$G$38,IF(AND(IL4&gt;=1,IL4&lt;=4),Listas!$G$39,"-"))))</f>
        <v>-</v>
      </c>
      <c r="AU4" s="44"/>
      <c r="AV4" s="44"/>
      <c r="AW4" s="44"/>
      <c r="AX4" s="45" t="str">
        <f>IF(AND(IQ4&gt;=32,IQ4&lt;=80),Listas!$G$36,IF(AND(IQ4&gt;=16,IQ4&lt;=24),Listas!$G$37,IF(AND(IQ4&gt;=5,IQ4&lt;=12),Listas!$G$38,IF(AND(IQ4&gt;=1,IQ4&lt;=4),Listas!$G$39,"-"))))</f>
        <v>-</v>
      </c>
      <c r="AY4" s="44"/>
      <c r="AZ4" s="44"/>
      <c r="BA4" s="44"/>
      <c r="BB4" s="45" t="str">
        <f>IF(AND(IV4&gt;=32,IV4&lt;=80),Listas!$G$36,IF(AND(IV4&gt;=16,IV4&lt;=24),Listas!$G$37,IF(AND(IV4&gt;=5,IV4&lt;=12),Listas!$G$38,IF(AND(IV4&gt;=1,IV4&lt;=4),Listas!$G$39,"-"))))</f>
        <v>-</v>
      </c>
      <c r="BC4" s="44"/>
      <c r="BD4" s="44"/>
      <c r="BE4" s="44"/>
      <c r="BF4" s="45" t="str">
        <f>IF(AND(JA4&gt;=32,JA4&lt;=80),Listas!$G$36,IF(AND(JA4&gt;=16,JA4&lt;=24),Listas!$G$37,IF(AND(JA4&gt;=5,JA4&lt;=12),Listas!$G$38,IF(AND(JA4&gt;=1,JA4&lt;=4),Listas!$G$39,"-"))))</f>
        <v>-</v>
      </c>
      <c r="BG4" s="44"/>
      <c r="BH4" s="44"/>
      <c r="BI4" s="44"/>
      <c r="BJ4" s="45" t="str">
        <f>IF(AND(JF4&gt;=32,JF4&lt;=80),Listas!$G$36,IF(AND(JF4&gt;=16,JF4&lt;=24),Listas!$G$37,IF(AND(JF4&gt;=5,JF4&lt;=12),Listas!$G$38,IF(AND(JF4&gt;=1,JF4&lt;=4),Listas!$G$39,"-"))))</f>
        <v>-</v>
      </c>
      <c r="BK4" s="44"/>
      <c r="BL4" s="44"/>
      <c r="BM4" s="44"/>
      <c r="BN4" s="45" t="str">
        <f>IF(AND(JK4&gt;=32,JK4&lt;=80),Listas!$G$36,IF(AND(JK4&gt;=16,JK4&lt;=24),Listas!$G$37,IF(AND(JK4&gt;=5,JK4&lt;=12),Listas!$G$38,IF(AND(JK4&gt;=1,JK4&lt;=4),Listas!$G$39,"-"))))</f>
        <v>-</v>
      </c>
      <c r="BO4" s="44"/>
      <c r="BP4" s="44"/>
      <c r="BQ4" s="44"/>
      <c r="BR4" s="45" t="str">
        <f>IF(AND(JP4&gt;=32,JP4&lt;=80),Listas!$G$36,IF(AND(JP4&gt;=16,JP4&lt;=24),Listas!$G$37,IF(AND(JP4&gt;=5,JP4&lt;=12),Listas!$G$38,IF(AND(JP4&gt;=1,JP4&lt;=4),Listas!$G$39,"-"))))</f>
        <v>-</v>
      </c>
      <c r="BS4" s="44"/>
      <c r="BT4" s="44"/>
      <c r="BU4" s="44"/>
      <c r="BV4" s="45" t="str">
        <f>IF(AND(JU4&gt;=32,JU4&lt;=80),Listas!$G$36,IF(AND(JU4&gt;=16,JU4&lt;=24),Listas!$G$37,IF(AND(JU4&gt;=5,JU4&lt;=12),Listas!$G$38,IF(AND(JU4&gt;=1,JU4&lt;=4),Listas!$G$39,"-"))))</f>
        <v>-</v>
      </c>
      <c r="BW4" s="44"/>
      <c r="BX4" s="44"/>
      <c r="BY4" s="44"/>
      <c r="BZ4" s="45" t="str">
        <f>IF(AND(JZ4&gt;=32,JZ4&lt;=80),Listas!$G$36,IF(AND(JZ4&gt;=16,JZ4&lt;=24),Listas!$G$37,IF(AND(JZ4&gt;=5,JZ4&lt;=12),Listas!$G$38,IF(AND(JZ4&gt;=1,JZ4&lt;=4),Listas!$G$39,"-"))))</f>
        <v>-</v>
      </c>
      <c r="CA4" s="44"/>
      <c r="CB4" s="44"/>
      <c r="CC4" s="44"/>
      <c r="CD4" s="45" t="str">
        <f>IF(AND(KE4&gt;=32,KE4&lt;=80),Listas!$G$36,IF(AND(KE4&gt;=16,KE4&lt;=24),Listas!$G$37,IF(AND(KE4&gt;=5,KE4&lt;=12),Listas!$G$38,IF(AND(KE4&gt;=1,KE4&lt;=4),Listas!$G$39,"-"))))</f>
        <v>-</v>
      </c>
      <c r="CE4" s="44"/>
      <c r="CF4" s="44"/>
      <c r="CG4" s="44"/>
      <c r="CH4" s="45" t="str">
        <f>IF(AND(KJ4&gt;=32,KJ4&lt;=80),Listas!$G$36,IF(AND(KJ4&gt;=16,KJ4&lt;=24),Listas!$G$37,IF(AND(KJ4&gt;=5,KJ4&lt;=12),Listas!$G$38,IF(AND(KJ4&gt;=1,KJ4&lt;=4),Listas!$G$39,"-"))))</f>
        <v>-</v>
      </c>
      <c r="CI4" s="44"/>
      <c r="CJ4" s="44"/>
      <c r="CK4" s="44"/>
      <c r="CL4" s="45" t="str">
        <f>IF(AND(KO4&gt;=32,KO4&lt;=80),Listas!$G$36,IF(AND(KO4&gt;=16,KO4&lt;=24),Listas!$G$37,IF(AND(KO4&gt;=5,KO4&lt;=12),Listas!$G$38,IF(AND(KO4&gt;=1,KO4&lt;=4),Listas!$G$39,"-"))))</f>
        <v>-</v>
      </c>
      <c r="CM4" s="44"/>
      <c r="CN4" s="44"/>
      <c r="CO4" s="44"/>
      <c r="CP4" s="45" t="str">
        <f>IF(AND(KT4&gt;=32,KT4&lt;=80),Listas!$G$36,IF(AND(KT4&gt;=16,KT4&lt;=24),Listas!$G$37,IF(AND(KT4&gt;=5,KT4&lt;=12),Listas!$G$38,IF(AND(KT4&gt;=1,KT4&lt;=4),Listas!$G$39,"-"))))</f>
        <v>-</v>
      </c>
      <c r="CQ4" s="44"/>
      <c r="CR4" s="44"/>
      <c r="CS4" s="44"/>
      <c r="CT4" s="45" t="str">
        <f>IF(AND(KY4&gt;=32,KY4&lt;=80),Listas!$G$36,IF(AND(KY4&gt;=16,KY4&lt;=24),Listas!$G$37,IF(AND(KY4&gt;=5,KY4&lt;=12),Listas!$G$38,IF(AND(KY4&gt;=1,KY4&lt;=4),Listas!$G$39,"-"))))</f>
        <v>-</v>
      </c>
      <c r="CU4" s="44"/>
      <c r="CV4" s="44"/>
      <c r="CW4" s="44"/>
      <c r="CX4" s="45" t="str">
        <f>IF(AND(LD4&gt;=32,LD4&lt;=80),Listas!$G$36,IF(AND(LD4&gt;=16,LD4&lt;=24),Listas!$G$37,IF(AND(LD4&gt;=5,LD4&lt;=12),Listas!$G$38,IF(AND(LD4&gt;=1,LD4&lt;=4),Listas!$G$39,"-"))))</f>
        <v>-</v>
      </c>
      <c r="CY4" s="44"/>
      <c r="CZ4" s="44"/>
      <c r="DA4" s="44"/>
      <c r="DB4" s="45" t="str">
        <f>IF(AND(LI4&gt;=32,LI4&lt;=80),Listas!$G$36,IF(AND(LI4&gt;=16,LI4&lt;=24),Listas!$G$37,IF(AND(LI4&gt;=5,LI4&lt;=12),Listas!$G$38,IF(AND(LI4&gt;=1,LI4&lt;=4),Listas!$G$39,"-"))))</f>
        <v>-</v>
      </c>
      <c r="DC4" s="44"/>
      <c r="DD4" s="44"/>
      <c r="DE4" s="44"/>
      <c r="DF4" s="45" t="str">
        <f>IF(AND(LN4&gt;=32,LN4&lt;=80),Listas!$G$36,IF(AND(LN4&gt;=16,LN4&lt;=24),Listas!$G$37,IF(AND(LN4&gt;=5,LN4&lt;=12),Listas!$G$38,IF(AND(LN4&gt;=1,LN4&lt;=4),Listas!$G$39,"-"))))</f>
        <v>-</v>
      </c>
      <c r="DG4" s="44"/>
      <c r="DH4" s="44"/>
      <c r="DI4" s="44"/>
      <c r="DJ4" s="45" t="str">
        <f>IF(AND(LS4&gt;=32,LS4&lt;=80),Listas!$G$36,IF(AND(LS4&gt;=16,LS4&lt;=24),Listas!$G$37,IF(AND(LS4&gt;=5,LS4&lt;=12),Listas!$G$38,IF(AND(LS4&gt;=1,LS4&lt;=4),Listas!$G$39,"-"))))</f>
        <v>-</v>
      </c>
      <c r="DK4" s="44"/>
      <c r="DL4" s="44"/>
      <c r="DM4" s="44"/>
      <c r="DN4" s="45" t="str">
        <f>IF(AND(LX4&gt;=32,LX4&lt;=80),Listas!$G$36,IF(AND(LX4&gt;=16,LX4&lt;=24),Listas!$G$37,IF(AND(LX4&gt;=5,LX4&lt;=12),Listas!$G$38,IF(AND(LX4&gt;=1,LX4&lt;=4),Listas!$G$39,"-"))))</f>
        <v>-</v>
      </c>
      <c r="DO4" s="44"/>
      <c r="DP4" s="44"/>
      <c r="DQ4" s="44"/>
      <c r="DR4" s="45" t="str">
        <f>IF(AND(MC4&gt;=32,MC4&lt;=80),Listas!$G$36,IF(AND(MC4&gt;=16,MC4&lt;=24),Listas!$G$37,IF(AND(MC4&gt;=5,MC4&lt;=12),Listas!$G$38,IF(AND(MC4&gt;=1,MC4&lt;=4),Listas!$G$39,"-"))))</f>
        <v>-</v>
      </c>
      <c r="DS4" s="44"/>
      <c r="DT4" s="44"/>
      <c r="DU4" s="44"/>
      <c r="DV4" s="45" t="str">
        <f>IF(AND(MH4&gt;=32,MH4&lt;=80),Listas!$G$36,IF(AND(MH4&gt;=16,MH4&lt;=24),Listas!$G$37,IF(AND(MH4&gt;=5,MH4&lt;=12),Listas!$G$38,IF(AND(MH4&gt;=1,MH4&lt;=4),Listas!$G$39,"-"))))</f>
        <v>-</v>
      </c>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46" t="str">
        <f t="array" aca="1" ref="HL4" ca="1">IFERROR(XLOOKUP(E4,Listas!$F$71:$F$121,Listas!$G$71:$G$121,,0,1),"biblioteca")</f>
        <v>biblioteca</v>
      </c>
      <c r="HM4" s="7"/>
      <c r="HN4" s="7"/>
      <c r="HO4" s="47" t="str">
        <f>IF('2.Datos'!B4&lt;&gt;"",'2.Datos'!B4,"")</f>
        <v>R2_Acu</v>
      </c>
      <c r="HP4" s="47">
        <f>IFERROR(VLOOKUP('2.Datos'!X4,Listas!$D$37:$E$41,2,FALSE),"")</f>
        <v>3</v>
      </c>
      <c r="HQ4" s="47">
        <f>IFERROR(VLOOKUP('2.Datos'!Y4,Listas!$D$44:$E$48,2,FALSE),"")</f>
        <v>4</v>
      </c>
      <c r="HR4" s="47">
        <f t="shared" si="1"/>
        <v>12</v>
      </c>
      <c r="HS4" s="48">
        <f t="shared" si="2"/>
        <v>34</v>
      </c>
      <c r="HT4" s="51"/>
      <c r="HU4" s="47" t="str">
        <f>IFERROR(VLOOKUP('2.Datos'!AF4,Listas!$D$37:$E$41,2,FALSE),"")</f>
        <v/>
      </c>
      <c r="HV4" s="47" t="str">
        <f>IFERROR(VLOOKUP('2.Datos'!AG4,Listas!$D$44:$E$48,2,FALSE),"")</f>
        <v/>
      </c>
      <c r="HW4" s="48" t="str">
        <f t="shared" si="3"/>
        <v/>
      </c>
      <c r="HX4" s="48" t="str">
        <f t="shared" si="4"/>
        <v>-</v>
      </c>
      <c r="HY4" s="51"/>
      <c r="HZ4" s="47" t="str">
        <f>IFERROR(VLOOKUP('2.Datos'!AJ4,Listas!$D$37:$E$41,2,FALSE),"")</f>
        <v/>
      </c>
      <c r="IA4" s="47" t="str">
        <f>IFERROR(VLOOKUP('2.Datos'!AK4,Listas!$D$44:$E$48,2,FALSE),"")</f>
        <v/>
      </c>
      <c r="IB4" s="48" t="str">
        <f t="shared" si="5"/>
        <v/>
      </c>
      <c r="IC4" s="48" t="str">
        <f t="shared" si="6"/>
        <v>-</v>
      </c>
      <c r="ID4" s="51"/>
      <c r="IE4" s="47" t="str">
        <f>IFERROR(VLOOKUP('2.Datos'!AN4,Listas!$D$37:$E$41,2,FALSE),"")</f>
        <v/>
      </c>
      <c r="IF4" s="47" t="str">
        <f>IFERROR(VLOOKUP('2.Datos'!AO4,Listas!$D$44:$E$48,2,FALSE),"")</f>
        <v/>
      </c>
      <c r="IG4" s="48" t="str">
        <f t="shared" si="7"/>
        <v/>
      </c>
      <c r="IH4" s="48" t="str">
        <f t="shared" si="8"/>
        <v>-</v>
      </c>
      <c r="II4" s="51"/>
      <c r="IJ4" s="47" t="str">
        <f>IFERROR(VLOOKUP('2.Datos'!AR4,Listas!$D$37:$E$41,2,FALSE),"")</f>
        <v/>
      </c>
      <c r="IK4" s="47" t="str">
        <f>IFERROR(VLOOKUP('2.Datos'!AS4,Listas!$D$44:$E$48,2,FALSE),"")</f>
        <v/>
      </c>
      <c r="IL4" s="48" t="str">
        <f t="shared" si="9"/>
        <v/>
      </c>
      <c r="IM4" s="48" t="str">
        <f t="shared" si="10"/>
        <v>-</v>
      </c>
      <c r="IN4" s="51"/>
      <c r="IO4" s="47" t="str">
        <f>IFERROR(VLOOKUP('2.Datos'!AV4,Listas!$D$37:$E$41,2,FALSE),"")</f>
        <v/>
      </c>
      <c r="IP4" s="47" t="str">
        <f>IFERROR(VLOOKUP('2.Datos'!AW4,Listas!$D$44:$E$48,2,FALSE),"")</f>
        <v/>
      </c>
      <c r="IQ4" s="48" t="str">
        <f t="shared" si="11"/>
        <v/>
      </c>
      <c r="IR4" s="48" t="str">
        <f t="shared" si="12"/>
        <v>-</v>
      </c>
      <c r="IS4" s="51"/>
      <c r="IT4" s="47" t="str">
        <f>IFERROR(VLOOKUP('2.Datos'!AZ4,Listas!$D$37:$E$41,2,FALSE),"")</f>
        <v/>
      </c>
      <c r="IU4" s="47" t="str">
        <f>IFERROR(VLOOKUP('2.Datos'!BA4,Listas!$D$44:$E$48,2,FALSE),"")</f>
        <v/>
      </c>
      <c r="IV4" s="48" t="str">
        <f t="shared" si="13"/>
        <v/>
      </c>
      <c r="IW4" s="48" t="str">
        <f t="shared" si="14"/>
        <v>-</v>
      </c>
      <c r="IX4" s="51"/>
      <c r="IY4" s="47" t="str">
        <f>IFERROR(VLOOKUP('2.Datos'!BD4,Listas!$D$37:$E$41,2,FALSE),"")</f>
        <v/>
      </c>
      <c r="IZ4" s="47" t="str">
        <f>IFERROR(VLOOKUP('2.Datos'!BE4,Listas!$D$44:$E$48,2,FALSE),"")</f>
        <v/>
      </c>
      <c r="JA4" s="48" t="str">
        <f t="shared" si="15"/>
        <v/>
      </c>
      <c r="JB4" s="48" t="str">
        <f t="shared" si="16"/>
        <v>-</v>
      </c>
      <c r="JC4" s="51"/>
      <c r="JD4" s="47" t="str">
        <f>IFERROR(VLOOKUP('2.Datos'!BH4,Listas!$D$37:$E$41,2,FALSE),"")</f>
        <v/>
      </c>
      <c r="JE4" s="47" t="str">
        <f>IFERROR(VLOOKUP('2.Datos'!BI4,Listas!$D$44:$E$48,2,FALSE),"")</f>
        <v/>
      </c>
      <c r="JF4" s="48" t="str">
        <f t="shared" si="17"/>
        <v/>
      </c>
      <c r="JG4" s="48" t="str">
        <f t="shared" si="18"/>
        <v>-</v>
      </c>
      <c r="JH4" s="51"/>
      <c r="JI4" s="47" t="str">
        <f>IFERROR(VLOOKUP('2.Datos'!BL4,Listas!$D$37:$E$41,2,FALSE),"")</f>
        <v/>
      </c>
      <c r="JJ4" s="47" t="str">
        <f>IFERROR(VLOOKUP('2.Datos'!BM4,Listas!$D$44:$E$48,2,FALSE),"")</f>
        <v/>
      </c>
      <c r="JK4" s="48" t="str">
        <f t="shared" si="19"/>
        <v/>
      </c>
      <c r="JL4" s="48" t="str">
        <f t="shared" si="20"/>
        <v>-</v>
      </c>
      <c r="JM4" s="51"/>
      <c r="JN4" s="47" t="str">
        <f>IFERROR(VLOOKUP('2.Datos'!BP4,Listas!$D$37:$E$41,2,FALSE),"")</f>
        <v/>
      </c>
      <c r="JO4" s="47" t="str">
        <f>IFERROR(VLOOKUP('2.Datos'!BQ4,Listas!$D$44:$E$48,2,FALSE),"")</f>
        <v/>
      </c>
      <c r="JP4" s="48" t="str">
        <f t="shared" si="21"/>
        <v/>
      </c>
      <c r="JQ4" s="48" t="str">
        <f t="shared" si="22"/>
        <v>-</v>
      </c>
      <c r="JR4" s="51"/>
      <c r="JS4" s="47" t="str">
        <f>IFERROR(VLOOKUP('2.Datos'!BT4,Listas!$D$37:$E$41,2,FALSE),"")</f>
        <v/>
      </c>
      <c r="JT4" s="47" t="str">
        <f>IFERROR(VLOOKUP('2.Datos'!BU4,Listas!$D$44:$E$48,2,FALSE),"")</f>
        <v/>
      </c>
      <c r="JU4" s="48" t="str">
        <f t="shared" si="23"/>
        <v/>
      </c>
      <c r="JV4" s="48" t="str">
        <f t="shared" si="24"/>
        <v>-</v>
      </c>
      <c r="JW4" s="51"/>
      <c r="JX4" s="47" t="str">
        <f>IFERROR(VLOOKUP('2.Datos'!BX4,Listas!$D$37:$E$41,2,FALSE),"")</f>
        <v/>
      </c>
      <c r="JY4" s="47" t="str">
        <f>IFERROR(VLOOKUP('2.Datos'!BY4,Listas!$D$44:$E$48,2,FALSE),"")</f>
        <v/>
      </c>
      <c r="JZ4" s="48" t="str">
        <f t="shared" si="25"/>
        <v/>
      </c>
      <c r="KA4" s="48" t="str">
        <f t="shared" si="26"/>
        <v>-</v>
      </c>
      <c r="KB4" s="51"/>
      <c r="KC4" s="47" t="str">
        <f>IFERROR(VLOOKUP('2.Datos'!CB4,Listas!$D$37:$E$41,2,FALSE),"")</f>
        <v/>
      </c>
      <c r="KD4" s="47" t="str">
        <f>IFERROR(VLOOKUP('2.Datos'!CC4,Listas!$D$44:$E$48,2,FALSE),"")</f>
        <v/>
      </c>
      <c r="KE4" s="48" t="str">
        <f t="shared" si="27"/>
        <v/>
      </c>
      <c r="KF4" s="48" t="str">
        <f t="shared" si="28"/>
        <v>-</v>
      </c>
      <c r="KG4" s="51"/>
      <c r="KH4" s="47" t="str">
        <f>IFERROR(VLOOKUP('2.Datos'!CF4,Listas!$D$37:$E$41,2,FALSE),"")</f>
        <v/>
      </c>
      <c r="KI4" s="47" t="str">
        <f>IFERROR(VLOOKUP('2.Datos'!CG4,Listas!$D$44:$E$48,2,FALSE),"")</f>
        <v/>
      </c>
      <c r="KJ4" s="48" t="str">
        <f t="shared" si="29"/>
        <v/>
      </c>
      <c r="KK4" s="48" t="str">
        <f t="shared" si="30"/>
        <v>-</v>
      </c>
      <c r="KL4" s="51"/>
      <c r="KM4" s="47" t="str">
        <f>IFERROR(VLOOKUP('2.Datos'!CJ4,Listas!$D$37:$E$41,2,FALSE),"")</f>
        <v/>
      </c>
      <c r="KN4" s="47" t="str">
        <f>IFERROR(VLOOKUP('2.Datos'!CK4,Listas!$D$44:$E$48,2,FALSE),"")</f>
        <v/>
      </c>
      <c r="KO4" s="48" t="str">
        <f t="shared" si="31"/>
        <v/>
      </c>
      <c r="KP4" s="48" t="str">
        <f t="shared" si="32"/>
        <v>-</v>
      </c>
      <c r="KQ4" s="51"/>
      <c r="KR4" s="47" t="str">
        <f>IFERROR(VLOOKUP('2.Datos'!CN4,Listas!$D$37:$E$41,2,FALSE),"")</f>
        <v/>
      </c>
      <c r="KS4" s="47" t="str">
        <f>IFERROR(VLOOKUP('2.Datos'!CO4,Listas!$D$44:$E$48,2,FALSE),"")</f>
        <v/>
      </c>
      <c r="KT4" s="48" t="str">
        <f t="shared" si="33"/>
        <v/>
      </c>
      <c r="KU4" s="48" t="str">
        <f t="shared" si="34"/>
        <v>-</v>
      </c>
      <c r="KV4" s="51"/>
      <c r="KW4" s="47" t="str">
        <f>IFERROR(VLOOKUP('2.Datos'!CR4,Listas!$D$37:$E$41,2,FALSE),"")</f>
        <v/>
      </c>
      <c r="KX4" s="47" t="str">
        <f>IFERROR(VLOOKUP('2.Datos'!CS4,Listas!$D$44:$E$48,2,FALSE),"")</f>
        <v/>
      </c>
      <c r="KY4" s="48" t="str">
        <f t="shared" si="35"/>
        <v/>
      </c>
      <c r="KZ4" s="48" t="str">
        <f t="shared" si="36"/>
        <v>-</v>
      </c>
      <c r="LA4" s="51"/>
      <c r="LB4" s="47" t="str">
        <f>IFERROR(VLOOKUP('2.Datos'!CV4,Listas!$D$37:$E$41,2,FALSE),"")</f>
        <v/>
      </c>
      <c r="LC4" s="47" t="str">
        <f>IFERROR(VLOOKUP('2.Datos'!CW4,Listas!$D$44:$E$48,2,FALSE),"")</f>
        <v/>
      </c>
      <c r="LD4" s="48" t="str">
        <f t="shared" si="37"/>
        <v/>
      </c>
      <c r="LE4" s="48" t="str">
        <f t="shared" si="38"/>
        <v>-</v>
      </c>
      <c r="LF4" s="51"/>
      <c r="LG4" s="47" t="str">
        <f>IFERROR(VLOOKUP('2.Datos'!CZ4,Listas!$D$37:$E$41,2,FALSE),"")</f>
        <v/>
      </c>
      <c r="LH4" s="47" t="str">
        <f>IFERROR(VLOOKUP('2.Datos'!DA4,Listas!$D$44:$E$48,2,FALSE),"")</f>
        <v/>
      </c>
      <c r="LI4" s="48" t="str">
        <f t="shared" si="39"/>
        <v/>
      </c>
      <c r="LJ4" s="48" t="str">
        <f t="shared" si="40"/>
        <v>-</v>
      </c>
      <c r="LK4" s="51"/>
      <c r="LL4" s="47" t="str">
        <f>IFERROR(VLOOKUP('2.Datos'!DD4,Listas!$D$37:$E$41,2,FALSE),"")</f>
        <v/>
      </c>
      <c r="LM4" s="47" t="str">
        <f>IFERROR(VLOOKUP('2.Datos'!DE4,Listas!$D$44:$E$48,2,FALSE),"")</f>
        <v/>
      </c>
      <c r="LN4" s="48" t="str">
        <f t="shared" si="41"/>
        <v/>
      </c>
      <c r="LO4" s="48" t="str">
        <f t="shared" si="42"/>
        <v>-</v>
      </c>
      <c r="LP4" s="51"/>
      <c r="LQ4" s="47" t="str">
        <f>IFERROR(VLOOKUP('2.Datos'!DH4,Listas!$D$37:$E$41,2,FALSE),"")</f>
        <v/>
      </c>
      <c r="LR4" s="47" t="str">
        <f>IFERROR(VLOOKUP('2.Datos'!DI4,Listas!$D$44:$E$48,2,FALSE),"")</f>
        <v/>
      </c>
      <c r="LS4" s="48" t="str">
        <f t="shared" si="43"/>
        <v/>
      </c>
      <c r="LT4" s="48" t="str">
        <f t="shared" si="44"/>
        <v>-</v>
      </c>
      <c r="LU4" s="51"/>
      <c r="LV4" s="47" t="str">
        <f>IFERROR(VLOOKUP('2.Datos'!DL4,Listas!$D$37:$E$41,2,FALSE),"")</f>
        <v/>
      </c>
      <c r="LW4" s="47" t="str">
        <f>IFERROR(VLOOKUP('2.Datos'!DM4,Listas!$D$44:$E$48,2,FALSE),"")</f>
        <v/>
      </c>
      <c r="LX4" s="48" t="str">
        <f t="shared" si="45"/>
        <v/>
      </c>
      <c r="LY4" s="48" t="str">
        <f t="shared" si="46"/>
        <v>-</v>
      </c>
      <c r="LZ4" s="51"/>
      <c r="MA4" s="47" t="str">
        <f>IFERROR(VLOOKUP('2.Datos'!DP4,Listas!$D$37:$E$41,2,FALSE),"")</f>
        <v/>
      </c>
      <c r="MB4" s="47" t="str">
        <f>IFERROR(VLOOKUP('2.Datos'!DQ4,Listas!$D$44:$E$48,2,FALSE),"")</f>
        <v/>
      </c>
      <c r="MC4" s="48" t="str">
        <f t="shared" si="47"/>
        <v/>
      </c>
      <c r="MD4" s="48" t="str">
        <f t="shared" si="48"/>
        <v>-</v>
      </c>
      <c r="ME4" s="51"/>
      <c r="MF4" s="47" t="str">
        <f>IFERROR(VLOOKUP('2.Datos'!DT4,Listas!$D$37:$E$41,2,FALSE),"")</f>
        <v/>
      </c>
      <c r="MG4" s="47" t="str">
        <f>IFERROR(VLOOKUP('2.Datos'!DU4,Listas!$D$44:$E$48,2,FALSE),"")</f>
        <v/>
      </c>
      <c r="MH4" s="48" t="str">
        <f t="shared" si="49"/>
        <v/>
      </c>
      <c r="MI4" s="48" t="str">
        <f t="shared" si="50"/>
        <v>-</v>
      </c>
      <c r="MJ4" s="51"/>
    </row>
    <row r="5" spans="1:348" ht="242.25">
      <c r="A5" s="29" t="s">
        <v>87</v>
      </c>
      <c r="B5" s="30" t="s">
        <v>113</v>
      </c>
      <c r="C5" s="31" t="s">
        <v>89</v>
      </c>
      <c r="D5" s="31" t="s">
        <v>90</v>
      </c>
      <c r="E5" s="32" t="s">
        <v>91</v>
      </c>
      <c r="F5" s="32" t="s">
        <v>92</v>
      </c>
      <c r="G5" s="52" t="s">
        <v>114</v>
      </c>
      <c r="H5" s="31" t="s">
        <v>94</v>
      </c>
      <c r="I5" s="34" t="s">
        <v>115</v>
      </c>
      <c r="J5" s="53" t="s">
        <v>116</v>
      </c>
      <c r="K5" s="36" t="s">
        <v>117</v>
      </c>
      <c r="L5" s="37" t="s">
        <v>118</v>
      </c>
      <c r="M5" s="38" t="s">
        <v>119</v>
      </c>
      <c r="N5" s="31" t="s">
        <v>70</v>
      </c>
      <c r="O5" s="30">
        <v>1</v>
      </c>
      <c r="P5" s="30">
        <v>0</v>
      </c>
      <c r="Q5" s="30">
        <v>1</v>
      </c>
      <c r="R5" s="30">
        <v>1</v>
      </c>
      <c r="S5" s="30">
        <v>0</v>
      </c>
      <c r="T5" s="30">
        <v>0</v>
      </c>
      <c r="U5" s="30">
        <v>1</v>
      </c>
      <c r="V5" s="30">
        <v>1</v>
      </c>
      <c r="W5" s="39"/>
      <c r="X5" s="32" t="s">
        <v>120</v>
      </c>
      <c r="Y5" s="32" t="s">
        <v>100</v>
      </c>
      <c r="Z5" s="40" t="str">
        <f>IF(AND(HR5&gt;=32,HR5&lt;=80),Listas!$G$36,IF(AND(HR5&gt;=16,HR5&lt;=24),Listas!$G$37,IF(AND(HR5&gt;=5,HR5&lt;=12),Listas!$G$38,IF(AND(HR5&gt;=1,HR5&lt;=4),Listas!$G$39,"-"))))</f>
        <v>Extremo</v>
      </c>
      <c r="AA5" s="40">
        <f t="shared" si="0"/>
        <v>80</v>
      </c>
      <c r="AB5" s="41" t="str">
        <f>IFERROR(VLOOKUP(M5,[1]Listas!$H$4:$I$8,2,FALSE),"")</f>
        <v/>
      </c>
      <c r="AC5" s="42" t="s">
        <v>121</v>
      </c>
      <c r="AD5" s="43" t="s">
        <v>1507</v>
      </c>
      <c r="AE5" s="44"/>
      <c r="AF5" s="44"/>
      <c r="AG5" s="44"/>
      <c r="AH5" s="45" t="str">
        <f>IF(AND(HW5&gt;=32,HW5&lt;=80),Listas!$G$36,IF(AND(HW5&gt;=16,HW5&lt;=24),Listas!$G$37,IF(AND(HW5&gt;=5,HW5&lt;=12),Listas!$G$38,IF(AND(HW5&gt;=1,HW5&lt;=4),Listas!$G$39,"-"))))</f>
        <v>-</v>
      </c>
      <c r="AI5" s="44"/>
      <c r="AJ5" s="44"/>
      <c r="AK5" s="44"/>
      <c r="AL5" s="45" t="str">
        <f>IF(AND(IB5&gt;=32,IB5&lt;=80),Listas!$G$36,IF(AND(IB5&gt;=16,IB5&lt;=24),Listas!$G$37,IF(AND(IB5&gt;=5,IB5&lt;=12),Listas!$G$38,IF(AND(IB5&gt;=1,IB5&lt;=4),Listas!$G$39,"-"))))</f>
        <v>-</v>
      </c>
      <c r="AM5" s="44"/>
      <c r="AN5" s="44"/>
      <c r="AO5" s="44"/>
      <c r="AP5" s="45" t="str">
        <f>IF(AND(IG5&gt;=32,IG5&lt;=80),Listas!$G$36,IF(AND(IG5&gt;=16,IG5&lt;=24),Listas!$G$37,IF(AND(IG5&gt;=5,IG5&lt;=12),Listas!$G$38,IF(AND(IG5&gt;=1,IG5&lt;=4),Listas!$G$39,"-"))))</f>
        <v>-</v>
      </c>
      <c r="AQ5" s="44"/>
      <c r="AR5" s="44"/>
      <c r="AS5" s="44"/>
      <c r="AT5" s="45" t="str">
        <f>IF(AND(IL5&gt;=32,IL5&lt;=80),Listas!$G$36,IF(AND(IL5&gt;=16,IL5&lt;=24),Listas!$G$37,IF(AND(IL5&gt;=5,IL5&lt;=12),Listas!$G$38,IF(AND(IL5&gt;=1,IL5&lt;=4),Listas!$G$39,"-"))))</f>
        <v>-</v>
      </c>
      <c r="AU5" s="44"/>
      <c r="AV5" s="44"/>
      <c r="AW5" s="44"/>
      <c r="AX5" s="45" t="str">
        <f>IF(AND(IQ5&gt;=32,IQ5&lt;=80),Listas!$G$36,IF(AND(IQ5&gt;=16,IQ5&lt;=24),Listas!$G$37,IF(AND(IQ5&gt;=5,IQ5&lt;=12),Listas!$G$38,IF(AND(IQ5&gt;=1,IQ5&lt;=4),Listas!$G$39,"-"))))</f>
        <v>-</v>
      </c>
      <c r="AY5" s="44"/>
      <c r="AZ5" s="44"/>
      <c r="BA5" s="44"/>
      <c r="BB5" s="45" t="str">
        <f>IF(AND(IV5&gt;=32,IV5&lt;=80),Listas!$G$36,IF(AND(IV5&gt;=16,IV5&lt;=24),Listas!$G$37,IF(AND(IV5&gt;=5,IV5&lt;=12),Listas!$G$38,IF(AND(IV5&gt;=1,IV5&lt;=4),Listas!$G$39,"-"))))</f>
        <v>-</v>
      </c>
      <c r="BC5" s="44"/>
      <c r="BD5" s="44"/>
      <c r="BE5" s="44"/>
      <c r="BF5" s="45" t="str">
        <f>IF(AND(JA5&gt;=32,JA5&lt;=80),Listas!$G$36,IF(AND(JA5&gt;=16,JA5&lt;=24),Listas!$G$37,IF(AND(JA5&gt;=5,JA5&lt;=12),Listas!$G$38,IF(AND(JA5&gt;=1,JA5&lt;=4),Listas!$G$39,"-"))))</f>
        <v>-</v>
      </c>
      <c r="BG5" s="44"/>
      <c r="BH5" s="44"/>
      <c r="BI5" s="44"/>
      <c r="BJ5" s="45" t="str">
        <f>IF(AND(JF5&gt;=32,JF5&lt;=80),Listas!$G$36,IF(AND(JF5&gt;=16,JF5&lt;=24),Listas!$G$37,IF(AND(JF5&gt;=5,JF5&lt;=12),Listas!$G$38,IF(AND(JF5&gt;=1,JF5&lt;=4),Listas!$G$39,"-"))))</f>
        <v>-</v>
      </c>
      <c r="BK5" s="44"/>
      <c r="BL5" s="44"/>
      <c r="BM5" s="44"/>
      <c r="BN5" s="45" t="str">
        <f>IF(AND(JK5&gt;=32,JK5&lt;=80),Listas!$G$36,IF(AND(JK5&gt;=16,JK5&lt;=24),Listas!$G$37,IF(AND(JK5&gt;=5,JK5&lt;=12),Listas!$G$38,IF(AND(JK5&gt;=1,JK5&lt;=4),Listas!$G$39,"-"))))</f>
        <v>-</v>
      </c>
      <c r="BO5" s="44"/>
      <c r="BP5" s="44"/>
      <c r="BQ5" s="44"/>
      <c r="BR5" s="45" t="str">
        <f>IF(AND(JP5&gt;=32,JP5&lt;=80),Listas!$G$36,IF(AND(JP5&gt;=16,JP5&lt;=24),Listas!$G$37,IF(AND(JP5&gt;=5,JP5&lt;=12),Listas!$G$38,IF(AND(JP5&gt;=1,JP5&lt;=4),Listas!$G$39,"-"))))</f>
        <v>-</v>
      </c>
      <c r="BS5" s="44"/>
      <c r="BT5" s="44"/>
      <c r="BU5" s="44"/>
      <c r="BV5" s="45" t="str">
        <f>IF(AND(JU5&gt;=32,JU5&lt;=80),Listas!$G$36,IF(AND(JU5&gt;=16,JU5&lt;=24),Listas!$G$37,IF(AND(JU5&gt;=5,JU5&lt;=12),Listas!$G$38,IF(AND(JU5&gt;=1,JU5&lt;=4),Listas!$G$39,"-"))))</f>
        <v>-</v>
      </c>
      <c r="BW5" s="44"/>
      <c r="BX5" s="44"/>
      <c r="BY5" s="44"/>
      <c r="BZ5" s="45" t="str">
        <f>IF(AND(JZ5&gt;=32,JZ5&lt;=80),Listas!$G$36,IF(AND(JZ5&gt;=16,JZ5&lt;=24),Listas!$G$37,IF(AND(JZ5&gt;=5,JZ5&lt;=12),Listas!$G$38,IF(AND(JZ5&gt;=1,JZ5&lt;=4),Listas!$G$39,"-"))))</f>
        <v>-</v>
      </c>
      <c r="CA5" s="44"/>
      <c r="CB5" s="44"/>
      <c r="CC5" s="44"/>
      <c r="CD5" s="45" t="str">
        <f>IF(AND(KE5&gt;=32,KE5&lt;=80),Listas!$G$36,IF(AND(KE5&gt;=16,KE5&lt;=24),Listas!$G$37,IF(AND(KE5&gt;=5,KE5&lt;=12),Listas!$G$38,IF(AND(KE5&gt;=1,KE5&lt;=4),Listas!$G$39,"-"))))</f>
        <v>-</v>
      </c>
      <c r="CE5" s="44"/>
      <c r="CF5" s="44"/>
      <c r="CG5" s="44"/>
      <c r="CH5" s="45" t="str">
        <f>IF(AND(KJ5&gt;=32,KJ5&lt;=80),Listas!$G$36,IF(AND(KJ5&gt;=16,KJ5&lt;=24),Listas!$G$37,IF(AND(KJ5&gt;=5,KJ5&lt;=12),Listas!$G$38,IF(AND(KJ5&gt;=1,KJ5&lt;=4),Listas!$G$39,"-"))))</f>
        <v>-</v>
      </c>
      <c r="CI5" s="44"/>
      <c r="CJ5" s="44"/>
      <c r="CK5" s="44"/>
      <c r="CL5" s="45" t="str">
        <f>IF(AND(KO5&gt;=32,KO5&lt;=80),Listas!$G$36,IF(AND(KO5&gt;=16,KO5&lt;=24),Listas!$G$37,IF(AND(KO5&gt;=5,KO5&lt;=12),Listas!$G$38,IF(AND(KO5&gt;=1,KO5&lt;=4),Listas!$G$39,"-"))))</f>
        <v>-</v>
      </c>
      <c r="CM5" s="44"/>
      <c r="CN5" s="44"/>
      <c r="CO5" s="44"/>
      <c r="CP5" s="45" t="str">
        <f>IF(AND(KT5&gt;=32,KT5&lt;=80),Listas!$G$36,IF(AND(KT5&gt;=16,KT5&lt;=24),Listas!$G$37,IF(AND(KT5&gt;=5,KT5&lt;=12),Listas!$G$38,IF(AND(KT5&gt;=1,KT5&lt;=4),Listas!$G$39,"-"))))</f>
        <v>-</v>
      </c>
      <c r="CQ5" s="44"/>
      <c r="CR5" s="44"/>
      <c r="CS5" s="44"/>
      <c r="CT5" s="45" t="str">
        <f>IF(AND(KY5&gt;=32,KY5&lt;=80),Listas!$G$36,IF(AND(KY5&gt;=16,KY5&lt;=24),Listas!$G$37,IF(AND(KY5&gt;=5,KY5&lt;=12),Listas!$G$38,IF(AND(KY5&gt;=1,KY5&lt;=4),Listas!$G$39,"-"))))</f>
        <v>-</v>
      </c>
      <c r="CU5" s="44"/>
      <c r="CV5" s="44"/>
      <c r="CW5" s="44"/>
      <c r="CX5" s="45" t="str">
        <f>IF(AND(LD5&gt;=32,LD5&lt;=80),Listas!$G$36,IF(AND(LD5&gt;=16,LD5&lt;=24),Listas!$G$37,IF(AND(LD5&gt;=5,LD5&lt;=12),Listas!$G$38,IF(AND(LD5&gt;=1,LD5&lt;=4),Listas!$G$39,"-"))))</f>
        <v>-</v>
      </c>
      <c r="CY5" s="44"/>
      <c r="CZ5" s="44"/>
      <c r="DA5" s="44"/>
      <c r="DB5" s="45" t="str">
        <f>IF(AND(LI5&gt;=32,LI5&lt;=80),Listas!$G$36,IF(AND(LI5&gt;=16,LI5&lt;=24),Listas!$G$37,IF(AND(LI5&gt;=5,LI5&lt;=12),Listas!$G$38,IF(AND(LI5&gt;=1,LI5&lt;=4),Listas!$G$39,"-"))))</f>
        <v>-</v>
      </c>
      <c r="DC5" s="44"/>
      <c r="DD5" s="44"/>
      <c r="DE5" s="44"/>
      <c r="DF5" s="45" t="str">
        <f>IF(AND(LN5&gt;=32,LN5&lt;=80),Listas!$G$36,IF(AND(LN5&gt;=16,LN5&lt;=24),Listas!$G$37,IF(AND(LN5&gt;=5,LN5&lt;=12),Listas!$G$38,IF(AND(LN5&gt;=1,LN5&lt;=4),Listas!$G$39,"-"))))</f>
        <v>-</v>
      </c>
      <c r="DG5" s="44"/>
      <c r="DH5" s="44"/>
      <c r="DI5" s="44"/>
      <c r="DJ5" s="45" t="str">
        <f>IF(AND(LS5&gt;=32,LS5&lt;=80),Listas!$G$36,IF(AND(LS5&gt;=16,LS5&lt;=24),Listas!$G$37,IF(AND(LS5&gt;=5,LS5&lt;=12),Listas!$G$38,IF(AND(LS5&gt;=1,LS5&lt;=4),Listas!$G$39,"-"))))</f>
        <v>-</v>
      </c>
      <c r="DK5" s="44"/>
      <c r="DL5" s="44"/>
      <c r="DM5" s="44"/>
      <c r="DN5" s="45" t="str">
        <f>IF(AND(LX5&gt;=32,LX5&lt;=80),Listas!$G$36,IF(AND(LX5&gt;=16,LX5&lt;=24),Listas!$G$37,IF(AND(LX5&gt;=5,LX5&lt;=12),Listas!$G$38,IF(AND(LX5&gt;=1,LX5&lt;=4),Listas!$G$39,"-"))))</f>
        <v>-</v>
      </c>
      <c r="DO5" s="44"/>
      <c r="DP5" s="44"/>
      <c r="DQ5" s="44"/>
      <c r="DR5" s="45" t="str">
        <f>IF(AND(MC5&gt;=32,MC5&lt;=80),Listas!$G$36,IF(AND(MC5&gt;=16,MC5&lt;=24),Listas!$G$37,IF(AND(MC5&gt;=5,MC5&lt;=12),Listas!$G$38,IF(AND(MC5&gt;=1,MC5&lt;=4),Listas!$G$39,"-"))))</f>
        <v>-</v>
      </c>
      <c r="DS5" s="44"/>
      <c r="DT5" s="44"/>
      <c r="DU5" s="44"/>
      <c r="DV5" s="45" t="str">
        <f>IF(AND(MH5&gt;=32,MH5&lt;=80),Listas!$G$36,IF(AND(MH5&gt;=16,MH5&lt;=24),Listas!$G$37,IF(AND(MH5&gt;=5,MH5&lt;=12),Listas!$G$38,IF(AND(MH5&gt;=1,MH5&lt;=4),Listas!$G$39,"-"))))</f>
        <v>-</v>
      </c>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46" t="str">
        <f t="array" aca="1" ref="HL5" ca="1">IFERROR(XLOOKUP(E5,Listas!$F$71:$F$121,Listas!$G$71:$G$121,,0,1),"biblioteca")</f>
        <v>biblioteca</v>
      </c>
      <c r="HM5" s="7"/>
      <c r="HN5" s="7"/>
      <c r="HO5" s="47" t="str">
        <f>IF('2.Datos'!B5&lt;&gt;"",'2.Datos'!B5,"")</f>
        <v>R3_Acu</v>
      </c>
      <c r="HP5" s="47">
        <f>IFERROR(VLOOKUP('2.Datos'!X5,Listas!$D$37:$E$41,2,FALSE),"")</f>
        <v>5</v>
      </c>
      <c r="HQ5" s="47">
        <f>IFERROR(VLOOKUP('2.Datos'!Y5,Listas!$D$44:$E$48,2,FALSE),"")</f>
        <v>16</v>
      </c>
      <c r="HR5" s="47">
        <f t="shared" si="1"/>
        <v>80</v>
      </c>
      <c r="HS5" s="48">
        <f t="shared" si="2"/>
        <v>516</v>
      </c>
      <c r="HT5" s="51"/>
      <c r="HU5" s="47" t="str">
        <f>IFERROR(VLOOKUP('2.Datos'!AF5,Listas!$D$37:$E$41,2,FALSE),"")</f>
        <v/>
      </c>
      <c r="HV5" s="47" t="str">
        <f>IFERROR(VLOOKUP('2.Datos'!AG5,Listas!$D$44:$E$48,2,FALSE),"")</f>
        <v/>
      </c>
      <c r="HW5" s="48" t="str">
        <f t="shared" si="3"/>
        <v/>
      </c>
      <c r="HX5" s="48" t="str">
        <f t="shared" si="4"/>
        <v>-</v>
      </c>
      <c r="HY5" s="51"/>
      <c r="HZ5" s="47" t="str">
        <f>IFERROR(VLOOKUP('2.Datos'!AJ5,Listas!$D$37:$E$41,2,FALSE),"")</f>
        <v/>
      </c>
      <c r="IA5" s="47" t="str">
        <f>IFERROR(VLOOKUP('2.Datos'!AK5,Listas!$D$44:$E$48,2,FALSE),"")</f>
        <v/>
      </c>
      <c r="IB5" s="48" t="str">
        <f t="shared" si="5"/>
        <v/>
      </c>
      <c r="IC5" s="48" t="str">
        <f t="shared" si="6"/>
        <v>-</v>
      </c>
      <c r="ID5" s="51"/>
      <c r="IE5" s="47" t="str">
        <f>IFERROR(VLOOKUP('2.Datos'!AN5,Listas!$D$37:$E$41,2,FALSE),"")</f>
        <v/>
      </c>
      <c r="IF5" s="47" t="str">
        <f>IFERROR(VLOOKUP('2.Datos'!AO5,Listas!$D$44:$E$48,2,FALSE),"")</f>
        <v/>
      </c>
      <c r="IG5" s="48" t="str">
        <f t="shared" si="7"/>
        <v/>
      </c>
      <c r="IH5" s="48" t="str">
        <f t="shared" si="8"/>
        <v>-</v>
      </c>
      <c r="II5" s="51"/>
      <c r="IJ5" s="47" t="str">
        <f>IFERROR(VLOOKUP('2.Datos'!AR5,Listas!$D$37:$E$41,2,FALSE),"")</f>
        <v/>
      </c>
      <c r="IK5" s="47" t="str">
        <f>IFERROR(VLOOKUP('2.Datos'!AS5,Listas!$D$44:$E$48,2,FALSE),"")</f>
        <v/>
      </c>
      <c r="IL5" s="48" t="str">
        <f t="shared" si="9"/>
        <v/>
      </c>
      <c r="IM5" s="48" t="str">
        <f t="shared" si="10"/>
        <v>-</v>
      </c>
      <c r="IN5" s="51"/>
      <c r="IO5" s="47" t="str">
        <f>IFERROR(VLOOKUP('2.Datos'!AV5,Listas!$D$37:$E$41,2,FALSE),"")</f>
        <v/>
      </c>
      <c r="IP5" s="47" t="str">
        <f>IFERROR(VLOOKUP('2.Datos'!AW5,Listas!$D$44:$E$48,2,FALSE),"")</f>
        <v/>
      </c>
      <c r="IQ5" s="48" t="str">
        <f t="shared" si="11"/>
        <v/>
      </c>
      <c r="IR5" s="48" t="str">
        <f t="shared" si="12"/>
        <v>-</v>
      </c>
      <c r="IS5" s="51"/>
      <c r="IT5" s="47" t="str">
        <f>IFERROR(VLOOKUP('2.Datos'!AZ5,Listas!$D$37:$E$41,2,FALSE),"")</f>
        <v/>
      </c>
      <c r="IU5" s="47" t="str">
        <f>IFERROR(VLOOKUP('2.Datos'!BA5,Listas!$D$44:$E$48,2,FALSE),"")</f>
        <v/>
      </c>
      <c r="IV5" s="48" t="str">
        <f t="shared" si="13"/>
        <v/>
      </c>
      <c r="IW5" s="48" t="str">
        <f t="shared" si="14"/>
        <v>-</v>
      </c>
      <c r="IX5" s="51"/>
      <c r="IY5" s="47" t="str">
        <f>IFERROR(VLOOKUP('2.Datos'!BD5,Listas!$D$37:$E$41,2,FALSE),"")</f>
        <v/>
      </c>
      <c r="IZ5" s="47" t="str">
        <f>IFERROR(VLOOKUP('2.Datos'!BE5,Listas!$D$44:$E$48,2,FALSE),"")</f>
        <v/>
      </c>
      <c r="JA5" s="48" t="str">
        <f t="shared" si="15"/>
        <v/>
      </c>
      <c r="JB5" s="48" t="str">
        <f t="shared" si="16"/>
        <v>-</v>
      </c>
      <c r="JC5" s="51"/>
      <c r="JD5" s="47" t="str">
        <f>IFERROR(VLOOKUP('2.Datos'!BH5,Listas!$D$37:$E$41,2,FALSE),"")</f>
        <v/>
      </c>
      <c r="JE5" s="47" t="str">
        <f>IFERROR(VLOOKUP('2.Datos'!BI5,Listas!$D$44:$E$48,2,FALSE),"")</f>
        <v/>
      </c>
      <c r="JF5" s="48" t="str">
        <f t="shared" si="17"/>
        <v/>
      </c>
      <c r="JG5" s="48" t="str">
        <f t="shared" si="18"/>
        <v>-</v>
      </c>
      <c r="JH5" s="51"/>
      <c r="JI5" s="47" t="str">
        <f>IFERROR(VLOOKUP('2.Datos'!BL5,Listas!$D$37:$E$41,2,FALSE),"")</f>
        <v/>
      </c>
      <c r="JJ5" s="47" t="str">
        <f>IFERROR(VLOOKUP('2.Datos'!BM5,Listas!$D$44:$E$48,2,FALSE),"")</f>
        <v/>
      </c>
      <c r="JK5" s="48" t="str">
        <f t="shared" si="19"/>
        <v/>
      </c>
      <c r="JL5" s="48" t="str">
        <f t="shared" si="20"/>
        <v>-</v>
      </c>
      <c r="JM5" s="51"/>
      <c r="JN5" s="47" t="str">
        <f>IFERROR(VLOOKUP('2.Datos'!BP5,Listas!$D$37:$E$41,2,FALSE),"")</f>
        <v/>
      </c>
      <c r="JO5" s="47" t="str">
        <f>IFERROR(VLOOKUP('2.Datos'!BQ5,Listas!$D$44:$E$48,2,FALSE),"")</f>
        <v/>
      </c>
      <c r="JP5" s="48" t="str">
        <f t="shared" si="21"/>
        <v/>
      </c>
      <c r="JQ5" s="48" t="str">
        <f t="shared" si="22"/>
        <v>-</v>
      </c>
      <c r="JR5" s="51"/>
      <c r="JS5" s="47" t="str">
        <f>IFERROR(VLOOKUP('2.Datos'!BT5,Listas!$D$37:$E$41,2,FALSE),"")</f>
        <v/>
      </c>
      <c r="JT5" s="47" t="str">
        <f>IFERROR(VLOOKUP('2.Datos'!BU5,Listas!$D$44:$E$48,2,FALSE),"")</f>
        <v/>
      </c>
      <c r="JU5" s="48" t="str">
        <f t="shared" si="23"/>
        <v/>
      </c>
      <c r="JV5" s="48" t="str">
        <f t="shared" si="24"/>
        <v>-</v>
      </c>
      <c r="JW5" s="51"/>
      <c r="JX5" s="47" t="str">
        <f>IFERROR(VLOOKUP('2.Datos'!BX5,Listas!$D$37:$E$41,2,FALSE),"")</f>
        <v/>
      </c>
      <c r="JY5" s="47" t="str">
        <f>IFERROR(VLOOKUP('2.Datos'!BY5,Listas!$D$44:$E$48,2,FALSE),"")</f>
        <v/>
      </c>
      <c r="JZ5" s="48" t="str">
        <f t="shared" si="25"/>
        <v/>
      </c>
      <c r="KA5" s="48" t="str">
        <f t="shared" si="26"/>
        <v>-</v>
      </c>
      <c r="KB5" s="51"/>
      <c r="KC5" s="47" t="str">
        <f>IFERROR(VLOOKUP('2.Datos'!CB5,Listas!$D$37:$E$41,2,FALSE),"")</f>
        <v/>
      </c>
      <c r="KD5" s="47" t="str">
        <f>IFERROR(VLOOKUP('2.Datos'!CC5,Listas!$D$44:$E$48,2,FALSE),"")</f>
        <v/>
      </c>
      <c r="KE5" s="48" t="str">
        <f t="shared" si="27"/>
        <v/>
      </c>
      <c r="KF5" s="48" t="str">
        <f t="shared" si="28"/>
        <v>-</v>
      </c>
      <c r="KG5" s="51"/>
      <c r="KH5" s="47" t="str">
        <f>IFERROR(VLOOKUP('2.Datos'!CF5,Listas!$D$37:$E$41,2,FALSE),"")</f>
        <v/>
      </c>
      <c r="KI5" s="47" t="str">
        <f>IFERROR(VLOOKUP('2.Datos'!CG5,Listas!$D$44:$E$48,2,FALSE),"")</f>
        <v/>
      </c>
      <c r="KJ5" s="48" t="str">
        <f t="shared" si="29"/>
        <v/>
      </c>
      <c r="KK5" s="48" t="str">
        <f t="shared" si="30"/>
        <v>-</v>
      </c>
      <c r="KL5" s="51"/>
      <c r="KM5" s="47" t="str">
        <f>IFERROR(VLOOKUP('2.Datos'!CJ5,Listas!$D$37:$E$41,2,FALSE),"")</f>
        <v/>
      </c>
      <c r="KN5" s="47" t="str">
        <f>IFERROR(VLOOKUP('2.Datos'!CK5,Listas!$D$44:$E$48,2,FALSE),"")</f>
        <v/>
      </c>
      <c r="KO5" s="48" t="str">
        <f t="shared" si="31"/>
        <v/>
      </c>
      <c r="KP5" s="48" t="str">
        <f t="shared" si="32"/>
        <v>-</v>
      </c>
      <c r="KQ5" s="51"/>
      <c r="KR5" s="47" t="str">
        <f>IFERROR(VLOOKUP('2.Datos'!CN5,Listas!$D$37:$E$41,2,FALSE),"")</f>
        <v/>
      </c>
      <c r="KS5" s="47" t="str">
        <f>IFERROR(VLOOKUP('2.Datos'!CO5,Listas!$D$44:$E$48,2,FALSE),"")</f>
        <v/>
      </c>
      <c r="KT5" s="48" t="str">
        <f t="shared" si="33"/>
        <v/>
      </c>
      <c r="KU5" s="48" t="str">
        <f t="shared" si="34"/>
        <v>-</v>
      </c>
      <c r="KV5" s="51"/>
      <c r="KW5" s="47" t="str">
        <f>IFERROR(VLOOKUP('2.Datos'!CR5,Listas!$D$37:$E$41,2,FALSE),"")</f>
        <v/>
      </c>
      <c r="KX5" s="47" t="str">
        <f>IFERROR(VLOOKUP('2.Datos'!CS5,Listas!$D$44:$E$48,2,FALSE),"")</f>
        <v/>
      </c>
      <c r="KY5" s="48" t="str">
        <f t="shared" si="35"/>
        <v/>
      </c>
      <c r="KZ5" s="48" t="str">
        <f t="shared" si="36"/>
        <v>-</v>
      </c>
      <c r="LA5" s="51"/>
      <c r="LB5" s="47" t="str">
        <f>IFERROR(VLOOKUP('2.Datos'!CV5,Listas!$D$37:$E$41,2,FALSE),"")</f>
        <v/>
      </c>
      <c r="LC5" s="47" t="str">
        <f>IFERROR(VLOOKUP('2.Datos'!CW5,Listas!$D$44:$E$48,2,FALSE),"")</f>
        <v/>
      </c>
      <c r="LD5" s="48" t="str">
        <f t="shared" si="37"/>
        <v/>
      </c>
      <c r="LE5" s="48" t="str">
        <f t="shared" si="38"/>
        <v>-</v>
      </c>
      <c r="LF5" s="51"/>
      <c r="LG5" s="47" t="str">
        <f>IFERROR(VLOOKUP('2.Datos'!CZ5,Listas!$D$37:$E$41,2,FALSE),"")</f>
        <v/>
      </c>
      <c r="LH5" s="47" t="str">
        <f>IFERROR(VLOOKUP('2.Datos'!DA5,Listas!$D$44:$E$48,2,FALSE),"")</f>
        <v/>
      </c>
      <c r="LI5" s="48" t="str">
        <f t="shared" si="39"/>
        <v/>
      </c>
      <c r="LJ5" s="48" t="str">
        <f t="shared" si="40"/>
        <v>-</v>
      </c>
      <c r="LK5" s="51"/>
      <c r="LL5" s="47" t="str">
        <f>IFERROR(VLOOKUP('2.Datos'!DD5,Listas!$D$37:$E$41,2,FALSE),"")</f>
        <v/>
      </c>
      <c r="LM5" s="47" t="str">
        <f>IFERROR(VLOOKUP('2.Datos'!DE5,Listas!$D$44:$E$48,2,FALSE),"")</f>
        <v/>
      </c>
      <c r="LN5" s="48" t="str">
        <f t="shared" si="41"/>
        <v/>
      </c>
      <c r="LO5" s="48" t="str">
        <f t="shared" si="42"/>
        <v>-</v>
      </c>
      <c r="LP5" s="51"/>
      <c r="LQ5" s="47" t="str">
        <f>IFERROR(VLOOKUP('2.Datos'!DH5,Listas!$D$37:$E$41,2,FALSE),"")</f>
        <v/>
      </c>
      <c r="LR5" s="47" t="str">
        <f>IFERROR(VLOOKUP('2.Datos'!DI5,Listas!$D$44:$E$48,2,FALSE),"")</f>
        <v/>
      </c>
      <c r="LS5" s="48" t="str">
        <f t="shared" si="43"/>
        <v/>
      </c>
      <c r="LT5" s="48" t="str">
        <f t="shared" si="44"/>
        <v>-</v>
      </c>
      <c r="LU5" s="51"/>
      <c r="LV5" s="47" t="str">
        <f>IFERROR(VLOOKUP('2.Datos'!DL5,Listas!$D$37:$E$41,2,FALSE),"")</f>
        <v/>
      </c>
      <c r="LW5" s="47" t="str">
        <f>IFERROR(VLOOKUP('2.Datos'!DM5,Listas!$D$44:$E$48,2,FALSE),"")</f>
        <v/>
      </c>
      <c r="LX5" s="48" t="str">
        <f t="shared" si="45"/>
        <v/>
      </c>
      <c r="LY5" s="48" t="str">
        <f t="shared" si="46"/>
        <v>-</v>
      </c>
      <c r="LZ5" s="51"/>
      <c r="MA5" s="47" t="str">
        <f>IFERROR(VLOOKUP('2.Datos'!DP5,Listas!$D$37:$E$41,2,FALSE),"")</f>
        <v/>
      </c>
      <c r="MB5" s="47" t="str">
        <f>IFERROR(VLOOKUP('2.Datos'!DQ5,Listas!$D$44:$E$48,2,FALSE),"")</f>
        <v/>
      </c>
      <c r="MC5" s="48" t="str">
        <f t="shared" si="47"/>
        <v/>
      </c>
      <c r="MD5" s="48" t="str">
        <f t="shared" si="48"/>
        <v>-</v>
      </c>
      <c r="ME5" s="51"/>
      <c r="MF5" s="47" t="str">
        <f>IFERROR(VLOOKUP('2.Datos'!DT5,Listas!$D$37:$E$41,2,FALSE),"")</f>
        <v/>
      </c>
      <c r="MG5" s="47" t="str">
        <f>IFERROR(VLOOKUP('2.Datos'!DU5,Listas!$D$44:$E$48,2,FALSE),"")</f>
        <v/>
      </c>
      <c r="MH5" s="48" t="str">
        <f t="shared" si="49"/>
        <v/>
      </c>
      <c r="MI5" s="48" t="str">
        <f t="shared" si="50"/>
        <v>-</v>
      </c>
      <c r="MJ5" s="51"/>
    </row>
    <row r="6" spans="1:348" ht="102">
      <c r="A6" s="29" t="s">
        <v>87</v>
      </c>
      <c r="B6" s="30" t="s">
        <v>122</v>
      </c>
      <c r="C6" s="31" t="s">
        <v>89</v>
      </c>
      <c r="D6" s="31" t="s">
        <v>90</v>
      </c>
      <c r="E6" s="32" t="s">
        <v>123</v>
      </c>
      <c r="F6" s="32" t="s">
        <v>124</v>
      </c>
      <c r="G6" s="33" t="s">
        <v>125</v>
      </c>
      <c r="H6" s="31" t="s">
        <v>126</v>
      </c>
      <c r="I6" s="34" t="s">
        <v>127</v>
      </c>
      <c r="J6" s="35" t="s">
        <v>128</v>
      </c>
      <c r="K6" s="36" t="s">
        <v>129</v>
      </c>
      <c r="L6" s="37" t="s">
        <v>130</v>
      </c>
      <c r="M6" s="38" t="s">
        <v>119</v>
      </c>
      <c r="N6" s="31" t="s">
        <v>66</v>
      </c>
      <c r="O6" s="30">
        <v>1</v>
      </c>
      <c r="P6" s="30">
        <v>0</v>
      </c>
      <c r="Q6" s="30">
        <v>1</v>
      </c>
      <c r="R6" s="30">
        <v>1</v>
      </c>
      <c r="S6" s="30">
        <v>0</v>
      </c>
      <c r="T6" s="30">
        <v>0</v>
      </c>
      <c r="U6" s="30">
        <v>1</v>
      </c>
      <c r="V6" s="30">
        <v>0</v>
      </c>
      <c r="W6" s="39"/>
      <c r="X6" s="32" t="s">
        <v>99</v>
      </c>
      <c r="Y6" s="32" t="s">
        <v>131</v>
      </c>
      <c r="Z6" s="40" t="str">
        <f>IF(AND(HR6&gt;=32,HR6&lt;=80),Listas!$G$36,IF(AND(HR6&gt;=16,HR6&lt;=24),Listas!$G$37,IF(AND(HR6&gt;=5,HR6&lt;=12),Listas!$G$38,IF(AND(HR6&gt;=1,HR6&lt;=4),Listas!$G$39,"-"))))</f>
        <v>Alto</v>
      </c>
      <c r="AA6" s="40">
        <f t="shared" si="0"/>
        <v>24</v>
      </c>
      <c r="AB6" s="41" t="str">
        <f>IFERROR(VLOOKUP(M6,[1]Listas!$H$4:$I$8,2,FALSE),"")</f>
        <v/>
      </c>
      <c r="AC6" s="42" t="s">
        <v>132</v>
      </c>
      <c r="AD6" s="43" t="s">
        <v>1507</v>
      </c>
      <c r="AE6" s="44"/>
      <c r="AF6" s="44"/>
      <c r="AG6" s="44"/>
      <c r="AH6" s="45"/>
      <c r="AI6" s="44"/>
      <c r="AJ6" s="44"/>
      <c r="AK6" s="44"/>
      <c r="AL6" s="45"/>
      <c r="AM6" s="44"/>
      <c r="AN6" s="44"/>
      <c r="AO6" s="44"/>
      <c r="AP6" s="45"/>
      <c r="AQ6" s="44"/>
      <c r="AR6" s="44"/>
      <c r="AS6" s="44"/>
      <c r="AT6" s="45"/>
      <c r="AU6" s="44"/>
      <c r="AV6" s="44"/>
      <c r="AW6" s="44"/>
      <c r="AX6" s="45"/>
      <c r="AY6" s="44"/>
      <c r="AZ6" s="44"/>
      <c r="BA6" s="44"/>
      <c r="BB6" s="45"/>
      <c r="BC6" s="44"/>
      <c r="BD6" s="44"/>
      <c r="BE6" s="44"/>
      <c r="BF6" s="45"/>
      <c r="BG6" s="44"/>
      <c r="BH6" s="44"/>
      <c r="BI6" s="44"/>
      <c r="BJ6" s="45"/>
      <c r="BK6" s="44"/>
      <c r="BL6" s="44"/>
      <c r="BM6" s="44"/>
      <c r="BN6" s="45"/>
      <c r="BO6" s="44"/>
      <c r="BP6" s="44"/>
      <c r="BQ6" s="44"/>
      <c r="BR6" s="45"/>
      <c r="BS6" s="44"/>
      <c r="BT6" s="44"/>
      <c r="BU6" s="44"/>
      <c r="BV6" s="45"/>
      <c r="BW6" s="44"/>
      <c r="BX6" s="44"/>
      <c r="BY6" s="44"/>
      <c r="BZ6" s="45"/>
      <c r="CA6" s="44"/>
      <c r="CB6" s="44"/>
      <c r="CC6" s="44"/>
      <c r="CD6" s="45"/>
      <c r="CE6" s="44"/>
      <c r="CF6" s="44"/>
      <c r="CG6" s="44"/>
      <c r="CH6" s="45"/>
      <c r="CI6" s="44"/>
      <c r="CJ6" s="44"/>
      <c r="CK6" s="44"/>
      <c r="CL6" s="45"/>
      <c r="CM6" s="44"/>
      <c r="CN6" s="44"/>
      <c r="CO6" s="44"/>
      <c r="CP6" s="45"/>
      <c r="CQ6" s="44"/>
      <c r="CR6" s="44"/>
      <c r="CS6" s="44"/>
      <c r="CT6" s="45"/>
      <c r="CU6" s="44"/>
      <c r="CV6" s="44"/>
      <c r="CW6" s="44"/>
      <c r="CX6" s="45"/>
      <c r="CY6" s="44"/>
      <c r="CZ6" s="44"/>
      <c r="DA6" s="44"/>
      <c r="DB6" s="45"/>
      <c r="DC6" s="44"/>
      <c r="DD6" s="44"/>
      <c r="DE6" s="44"/>
      <c r="DF6" s="45"/>
      <c r="DG6" s="44"/>
      <c r="DH6" s="44"/>
      <c r="DI6" s="44"/>
      <c r="DJ6" s="45"/>
      <c r="DK6" s="44"/>
      <c r="DL6" s="44"/>
      <c r="DM6" s="44"/>
      <c r="DN6" s="45"/>
      <c r="DO6" s="44"/>
      <c r="DP6" s="44"/>
      <c r="DQ6" s="44"/>
      <c r="DR6" s="45"/>
      <c r="DS6" s="44"/>
      <c r="DT6" s="44"/>
      <c r="DU6" s="44"/>
      <c r="DV6" s="45"/>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46" t="str">
        <f t="array" aca="1" ref="HL6" ca="1">IFERROR(XLOOKUP(E6,Listas!$F$71:$F$121,Listas!$G$71:$G$121,,0,1),"biblioteca")</f>
        <v>biblioteca</v>
      </c>
      <c r="HM6" s="7"/>
      <c r="HN6" s="7"/>
      <c r="HO6" s="47" t="str">
        <f>IF('2.Datos'!B6&lt;&gt;"",'2.Datos'!B6,"")</f>
        <v>R4_Acu</v>
      </c>
      <c r="HP6" s="47">
        <f>IFERROR(VLOOKUP('2.Datos'!X6,Listas!$D$37:$E$41,2,FALSE),"")</f>
        <v>3</v>
      </c>
      <c r="HQ6" s="47">
        <f>IFERROR(VLOOKUP('2.Datos'!Y6,Listas!$D$44:$E$48,2,FALSE),"")</f>
        <v>8</v>
      </c>
      <c r="HR6" s="47">
        <f t="shared" si="1"/>
        <v>24</v>
      </c>
      <c r="HS6" s="48">
        <f t="shared" si="2"/>
        <v>38</v>
      </c>
      <c r="HT6" s="51"/>
      <c r="HU6" s="47"/>
      <c r="HV6" s="47"/>
      <c r="HW6" s="48"/>
      <c r="HX6" s="48"/>
      <c r="HY6" s="51"/>
      <c r="HZ6" s="47"/>
      <c r="IA6" s="47"/>
      <c r="IB6" s="48"/>
      <c r="IC6" s="48"/>
      <c r="ID6" s="51"/>
      <c r="IE6" s="47"/>
      <c r="IF6" s="47"/>
      <c r="IG6" s="48"/>
      <c r="IH6" s="48"/>
      <c r="II6" s="51"/>
      <c r="IJ6" s="47"/>
      <c r="IK6" s="47"/>
      <c r="IL6" s="48"/>
      <c r="IM6" s="48"/>
      <c r="IN6" s="51"/>
      <c r="IO6" s="47"/>
      <c r="IP6" s="47"/>
      <c r="IQ6" s="48"/>
      <c r="IR6" s="48"/>
      <c r="IS6" s="51"/>
      <c r="IT6" s="47"/>
      <c r="IU6" s="47"/>
      <c r="IV6" s="48"/>
      <c r="IW6" s="48"/>
      <c r="IX6" s="51"/>
      <c r="IY6" s="47"/>
      <c r="IZ6" s="47"/>
      <c r="JA6" s="48"/>
      <c r="JB6" s="48"/>
      <c r="JC6" s="51"/>
      <c r="JD6" s="47"/>
      <c r="JE6" s="47"/>
      <c r="JF6" s="48"/>
      <c r="JG6" s="48"/>
      <c r="JH6" s="51"/>
      <c r="JI6" s="47"/>
      <c r="JJ6" s="47"/>
      <c r="JK6" s="48"/>
      <c r="JL6" s="48"/>
      <c r="JM6" s="51"/>
      <c r="JN6" s="47"/>
      <c r="JO6" s="47"/>
      <c r="JP6" s="48"/>
      <c r="JQ6" s="48"/>
      <c r="JR6" s="51"/>
      <c r="JS6" s="47"/>
      <c r="JT6" s="47"/>
      <c r="JU6" s="48"/>
      <c r="JV6" s="48"/>
      <c r="JW6" s="51"/>
      <c r="JX6" s="47"/>
      <c r="JY6" s="47"/>
      <c r="JZ6" s="48"/>
      <c r="KA6" s="48"/>
      <c r="KB6" s="51"/>
      <c r="KC6" s="47"/>
      <c r="KD6" s="47"/>
      <c r="KE6" s="48"/>
      <c r="KF6" s="48"/>
      <c r="KG6" s="51"/>
      <c r="KH6" s="47"/>
      <c r="KI6" s="47"/>
      <c r="KJ6" s="48"/>
      <c r="KK6" s="48"/>
      <c r="KL6" s="51"/>
      <c r="KM6" s="47"/>
      <c r="KN6" s="47"/>
      <c r="KO6" s="48"/>
      <c r="KP6" s="48"/>
      <c r="KQ6" s="51"/>
      <c r="KR6" s="47"/>
      <c r="KS6" s="47"/>
      <c r="KT6" s="48"/>
      <c r="KU6" s="48"/>
      <c r="KV6" s="51"/>
      <c r="KW6" s="47"/>
      <c r="KX6" s="47"/>
      <c r="KY6" s="48"/>
      <c r="KZ6" s="48"/>
      <c r="LA6" s="51"/>
      <c r="LB6" s="47"/>
      <c r="LC6" s="47"/>
      <c r="LD6" s="48"/>
      <c r="LE6" s="48"/>
      <c r="LF6" s="51"/>
      <c r="LG6" s="47"/>
      <c r="LH6" s="47"/>
      <c r="LI6" s="48"/>
      <c r="LJ6" s="48"/>
      <c r="LK6" s="51"/>
      <c r="LL6" s="47"/>
      <c r="LM6" s="47"/>
      <c r="LN6" s="48"/>
      <c r="LO6" s="48"/>
      <c r="LP6" s="51"/>
      <c r="LQ6" s="47"/>
      <c r="LR6" s="47"/>
      <c r="LS6" s="48"/>
      <c r="LT6" s="48"/>
      <c r="LU6" s="51"/>
      <c r="LV6" s="47"/>
      <c r="LW6" s="47"/>
      <c r="LX6" s="48"/>
      <c r="LY6" s="48"/>
      <c r="LZ6" s="51"/>
      <c r="MA6" s="47"/>
      <c r="MB6" s="47"/>
      <c r="MC6" s="48"/>
      <c r="MD6" s="48"/>
      <c r="ME6" s="51"/>
      <c r="MF6" s="47"/>
      <c r="MG6" s="47"/>
      <c r="MH6" s="48"/>
      <c r="MI6" s="48"/>
      <c r="MJ6" s="51"/>
    </row>
    <row r="7" spans="1:348" ht="267.75">
      <c r="A7" s="29" t="s">
        <v>87</v>
      </c>
      <c r="B7" s="30" t="s">
        <v>133</v>
      </c>
      <c r="C7" s="31" t="s">
        <v>89</v>
      </c>
      <c r="D7" s="31" t="s">
        <v>90</v>
      </c>
      <c r="E7" s="32" t="s">
        <v>91</v>
      </c>
      <c r="F7" s="32" t="s">
        <v>92</v>
      </c>
      <c r="G7" s="29" t="s">
        <v>134</v>
      </c>
      <c r="H7" s="32" t="s">
        <v>94</v>
      </c>
      <c r="I7" s="54" t="s">
        <v>135</v>
      </c>
      <c r="J7" s="55" t="s">
        <v>136</v>
      </c>
      <c r="K7" s="36" t="s">
        <v>137</v>
      </c>
      <c r="L7" s="37" t="s">
        <v>138</v>
      </c>
      <c r="M7" s="38" t="s">
        <v>98</v>
      </c>
      <c r="N7" s="31" t="s">
        <v>70</v>
      </c>
      <c r="O7" s="30">
        <v>1</v>
      </c>
      <c r="P7" s="30">
        <v>0</v>
      </c>
      <c r="Q7" s="30">
        <v>1</v>
      </c>
      <c r="R7" s="30">
        <v>1</v>
      </c>
      <c r="S7" s="30">
        <v>0</v>
      </c>
      <c r="T7" s="30">
        <v>0</v>
      </c>
      <c r="U7" s="30">
        <v>1</v>
      </c>
      <c r="V7" s="30">
        <v>1</v>
      </c>
      <c r="W7" s="39"/>
      <c r="X7" s="32" t="s">
        <v>139</v>
      </c>
      <c r="Y7" s="32" t="s">
        <v>131</v>
      </c>
      <c r="Z7" s="40" t="str">
        <f>IF(AND(HR7&gt;=32,HR7&lt;=80),Listas!$G$36,IF(AND(HR7&gt;=16,HR7&lt;=24),Listas!$G$37,IF(AND(HR7&gt;=5,HR7&lt;=12),Listas!$G$38,IF(AND(HR7&gt;=1,HR7&lt;=4),Listas!$G$39,"-"))))</f>
        <v>Alto</v>
      </c>
      <c r="AA7" s="40">
        <f t="shared" si="0"/>
        <v>16</v>
      </c>
      <c r="AB7" s="41" t="str">
        <f>IFERROR(VLOOKUP(M7,[1]Listas!$H$4:$I$8,2,FALSE),"")</f>
        <v/>
      </c>
      <c r="AC7" s="42" t="s">
        <v>140</v>
      </c>
      <c r="AD7" s="43" t="s">
        <v>1507</v>
      </c>
      <c r="AE7" s="44"/>
      <c r="AF7" s="44"/>
      <c r="AG7" s="44"/>
      <c r="AH7" s="45"/>
      <c r="AI7" s="44"/>
      <c r="AJ7" s="44"/>
      <c r="AK7" s="44"/>
      <c r="AL7" s="45"/>
      <c r="AM7" s="44"/>
      <c r="AN7" s="44"/>
      <c r="AO7" s="44"/>
      <c r="AP7" s="45"/>
      <c r="AQ7" s="44"/>
      <c r="AR7" s="44"/>
      <c r="AS7" s="44"/>
      <c r="AT7" s="45"/>
      <c r="AU7" s="44"/>
      <c r="AV7" s="44"/>
      <c r="AW7" s="44"/>
      <c r="AX7" s="45"/>
      <c r="AY7" s="44"/>
      <c r="AZ7" s="44"/>
      <c r="BA7" s="44"/>
      <c r="BB7" s="45"/>
      <c r="BC7" s="44"/>
      <c r="BD7" s="44"/>
      <c r="BE7" s="44"/>
      <c r="BF7" s="45"/>
      <c r="BG7" s="44"/>
      <c r="BH7" s="44"/>
      <c r="BI7" s="44"/>
      <c r="BJ7" s="45"/>
      <c r="BK7" s="44"/>
      <c r="BL7" s="44"/>
      <c r="BM7" s="44"/>
      <c r="BN7" s="45"/>
      <c r="BO7" s="44"/>
      <c r="BP7" s="44"/>
      <c r="BQ7" s="44"/>
      <c r="BR7" s="45"/>
      <c r="BS7" s="44"/>
      <c r="BT7" s="44"/>
      <c r="BU7" s="44"/>
      <c r="BV7" s="45"/>
      <c r="BW7" s="44"/>
      <c r="BX7" s="44"/>
      <c r="BY7" s="44"/>
      <c r="BZ7" s="45"/>
      <c r="CA7" s="44"/>
      <c r="CB7" s="44"/>
      <c r="CC7" s="44"/>
      <c r="CD7" s="45"/>
      <c r="CE7" s="44"/>
      <c r="CF7" s="44"/>
      <c r="CG7" s="44"/>
      <c r="CH7" s="45"/>
      <c r="CI7" s="44"/>
      <c r="CJ7" s="44"/>
      <c r="CK7" s="44"/>
      <c r="CL7" s="45"/>
      <c r="CM7" s="44"/>
      <c r="CN7" s="44"/>
      <c r="CO7" s="44"/>
      <c r="CP7" s="45"/>
      <c r="CQ7" s="44"/>
      <c r="CR7" s="44"/>
      <c r="CS7" s="44"/>
      <c r="CT7" s="45"/>
      <c r="CU7" s="44"/>
      <c r="CV7" s="44"/>
      <c r="CW7" s="44"/>
      <c r="CX7" s="45"/>
      <c r="CY7" s="44"/>
      <c r="CZ7" s="44"/>
      <c r="DA7" s="44"/>
      <c r="DB7" s="45"/>
      <c r="DC7" s="44"/>
      <c r="DD7" s="44"/>
      <c r="DE7" s="44"/>
      <c r="DF7" s="45"/>
      <c r="DG7" s="44"/>
      <c r="DH7" s="44"/>
      <c r="DI7" s="44"/>
      <c r="DJ7" s="45"/>
      <c r="DK7" s="44"/>
      <c r="DL7" s="44"/>
      <c r="DM7" s="44"/>
      <c r="DN7" s="45"/>
      <c r="DO7" s="44"/>
      <c r="DP7" s="44"/>
      <c r="DQ7" s="44"/>
      <c r="DR7" s="45"/>
      <c r="DS7" s="44"/>
      <c r="DT7" s="44"/>
      <c r="DU7" s="44"/>
      <c r="DV7" s="45"/>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46" t="str">
        <f t="array" aca="1" ref="HL7" ca="1">IFERROR(XLOOKUP(E7,Listas!$F$71:$F$121,Listas!$G$71:$G$121,,0,1),"biblioteca")</f>
        <v>biblioteca</v>
      </c>
      <c r="HM7" s="7"/>
      <c r="HN7" s="7"/>
      <c r="HO7" s="47" t="str">
        <f>IF('2.Datos'!B7&lt;&gt;"",'2.Datos'!B7,"")</f>
        <v>R5_Acu</v>
      </c>
      <c r="HP7" s="47">
        <f>IFERROR(VLOOKUP('2.Datos'!X7,Listas!$D$37:$E$41,2,FALSE),"")</f>
        <v>2</v>
      </c>
      <c r="HQ7" s="47">
        <f>IFERROR(VLOOKUP('2.Datos'!Y7,Listas!$D$44:$E$48,2,FALSE),"")</f>
        <v>8</v>
      </c>
      <c r="HR7" s="47">
        <f t="shared" si="1"/>
        <v>16</v>
      </c>
      <c r="HS7" s="48">
        <f t="shared" si="2"/>
        <v>28</v>
      </c>
      <c r="HT7" s="51"/>
      <c r="HU7" s="47"/>
      <c r="HV7" s="47"/>
      <c r="HW7" s="48"/>
      <c r="HX7" s="48"/>
      <c r="HY7" s="51"/>
      <c r="HZ7" s="47"/>
      <c r="IA7" s="47"/>
      <c r="IB7" s="48"/>
      <c r="IC7" s="48"/>
      <c r="ID7" s="51"/>
      <c r="IE7" s="47"/>
      <c r="IF7" s="47"/>
      <c r="IG7" s="48"/>
      <c r="IH7" s="48"/>
      <c r="II7" s="51"/>
      <c r="IJ7" s="47"/>
      <c r="IK7" s="47"/>
      <c r="IL7" s="48"/>
      <c r="IM7" s="48"/>
      <c r="IN7" s="51"/>
      <c r="IO7" s="47"/>
      <c r="IP7" s="47"/>
      <c r="IQ7" s="48"/>
      <c r="IR7" s="48"/>
      <c r="IS7" s="51"/>
      <c r="IT7" s="47"/>
      <c r="IU7" s="47"/>
      <c r="IV7" s="48"/>
      <c r="IW7" s="48"/>
      <c r="IX7" s="51"/>
      <c r="IY7" s="47"/>
      <c r="IZ7" s="47"/>
      <c r="JA7" s="48"/>
      <c r="JB7" s="48"/>
      <c r="JC7" s="51"/>
      <c r="JD7" s="47"/>
      <c r="JE7" s="47"/>
      <c r="JF7" s="48"/>
      <c r="JG7" s="48"/>
      <c r="JH7" s="51"/>
      <c r="JI7" s="47"/>
      <c r="JJ7" s="47"/>
      <c r="JK7" s="48"/>
      <c r="JL7" s="48"/>
      <c r="JM7" s="51"/>
      <c r="JN7" s="47"/>
      <c r="JO7" s="47"/>
      <c r="JP7" s="48"/>
      <c r="JQ7" s="48"/>
      <c r="JR7" s="51"/>
      <c r="JS7" s="47"/>
      <c r="JT7" s="47"/>
      <c r="JU7" s="48"/>
      <c r="JV7" s="48"/>
      <c r="JW7" s="51"/>
      <c r="JX7" s="47"/>
      <c r="JY7" s="47"/>
      <c r="JZ7" s="48"/>
      <c r="KA7" s="48"/>
      <c r="KB7" s="51"/>
      <c r="KC7" s="47"/>
      <c r="KD7" s="47"/>
      <c r="KE7" s="48"/>
      <c r="KF7" s="48"/>
      <c r="KG7" s="51"/>
      <c r="KH7" s="47"/>
      <c r="KI7" s="47"/>
      <c r="KJ7" s="48"/>
      <c r="KK7" s="48"/>
      <c r="KL7" s="51"/>
      <c r="KM7" s="47"/>
      <c r="KN7" s="47"/>
      <c r="KO7" s="48"/>
      <c r="KP7" s="48"/>
      <c r="KQ7" s="51"/>
      <c r="KR7" s="47"/>
      <c r="KS7" s="47"/>
      <c r="KT7" s="48"/>
      <c r="KU7" s="48"/>
      <c r="KV7" s="51"/>
      <c r="KW7" s="47"/>
      <c r="KX7" s="47"/>
      <c r="KY7" s="48"/>
      <c r="KZ7" s="48"/>
      <c r="LA7" s="51"/>
      <c r="LB7" s="47"/>
      <c r="LC7" s="47"/>
      <c r="LD7" s="48"/>
      <c r="LE7" s="48"/>
      <c r="LF7" s="51"/>
      <c r="LG7" s="47"/>
      <c r="LH7" s="47"/>
      <c r="LI7" s="48"/>
      <c r="LJ7" s="48"/>
      <c r="LK7" s="51"/>
      <c r="LL7" s="47"/>
      <c r="LM7" s="47"/>
      <c r="LN7" s="48"/>
      <c r="LO7" s="48"/>
      <c r="LP7" s="51"/>
      <c r="LQ7" s="47"/>
      <c r="LR7" s="47"/>
      <c r="LS7" s="48"/>
      <c r="LT7" s="48"/>
      <c r="LU7" s="51"/>
      <c r="LV7" s="47"/>
      <c r="LW7" s="47"/>
      <c r="LX7" s="48"/>
      <c r="LY7" s="48"/>
      <c r="LZ7" s="51"/>
      <c r="MA7" s="47"/>
      <c r="MB7" s="47"/>
      <c r="MC7" s="48"/>
      <c r="MD7" s="48"/>
      <c r="ME7" s="51"/>
      <c r="MF7" s="47"/>
      <c r="MG7" s="47"/>
      <c r="MH7" s="48"/>
      <c r="MI7" s="48"/>
      <c r="MJ7" s="51"/>
    </row>
    <row r="8" spans="1:348" ht="153">
      <c r="A8" s="29" t="s">
        <v>87</v>
      </c>
      <c r="B8" s="30" t="s">
        <v>141</v>
      </c>
      <c r="C8" s="31" t="s">
        <v>89</v>
      </c>
      <c r="D8" s="31" t="s">
        <v>90</v>
      </c>
      <c r="E8" s="31" t="s">
        <v>142</v>
      </c>
      <c r="F8" s="31" t="s">
        <v>143</v>
      </c>
      <c r="G8" s="56" t="s">
        <v>144</v>
      </c>
      <c r="H8" s="31" t="s">
        <v>126</v>
      </c>
      <c r="I8" s="57" t="s">
        <v>145</v>
      </c>
      <c r="J8" s="58" t="s">
        <v>146</v>
      </c>
      <c r="K8" s="59" t="s">
        <v>147</v>
      </c>
      <c r="L8" s="37" t="s">
        <v>148</v>
      </c>
      <c r="M8" s="38" t="s">
        <v>119</v>
      </c>
      <c r="N8" s="31" t="s">
        <v>71</v>
      </c>
      <c r="O8" s="30">
        <v>1</v>
      </c>
      <c r="P8" s="30">
        <v>0</v>
      </c>
      <c r="Q8" s="30">
        <v>1</v>
      </c>
      <c r="R8" s="30">
        <v>1</v>
      </c>
      <c r="S8" s="30">
        <v>1</v>
      </c>
      <c r="T8" s="30">
        <v>0</v>
      </c>
      <c r="U8" s="30">
        <v>1</v>
      </c>
      <c r="V8" s="30">
        <v>1</v>
      </c>
      <c r="W8" s="39"/>
      <c r="X8" s="32" t="s">
        <v>149</v>
      </c>
      <c r="Y8" s="32" t="s">
        <v>131</v>
      </c>
      <c r="Z8" s="40" t="str">
        <f>IF(AND(HR8&gt;=32,HR8&lt;=80),Listas!$G$36,IF(AND(HR8&gt;=16,HR8&lt;=24),Listas!$G$37,IF(AND(HR8&gt;=5,HR8&lt;=12),Listas!$G$38,IF(AND(HR8&gt;=1,HR8&lt;=4),Listas!$G$39,"-"))))</f>
        <v>Extremo</v>
      </c>
      <c r="AA8" s="40">
        <f t="shared" si="0"/>
        <v>32</v>
      </c>
      <c r="AB8" s="41" t="str">
        <f>IFERROR(VLOOKUP(M8,[1]Listas!$H$4:$I$8,2,FALSE),"")</f>
        <v/>
      </c>
      <c r="AC8" s="42" t="s">
        <v>150</v>
      </c>
      <c r="AD8" s="43" t="s">
        <v>1507</v>
      </c>
      <c r="AE8" s="44"/>
      <c r="AF8" s="44"/>
      <c r="AG8" s="44"/>
      <c r="AH8" s="45"/>
      <c r="AI8" s="44"/>
      <c r="AJ8" s="44"/>
      <c r="AK8" s="44"/>
      <c r="AL8" s="45"/>
      <c r="AM8" s="44"/>
      <c r="AN8" s="44"/>
      <c r="AO8" s="44"/>
      <c r="AP8" s="45"/>
      <c r="AQ8" s="44"/>
      <c r="AR8" s="44"/>
      <c r="AS8" s="44"/>
      <c r="AT8" s="45"/>
      <c r="AU8" s="44"/>
      <c r="AV8" s="44"/>
      <c r="AW8" s="44"/>
      <c r="AX8" s="45"/>
      <c r="AY8" s="44"/>
      <c r="AZ8" s="44"/>
      <c r="BA8" s="44"/>
      <c r="BB8" s="45"/>
      <c r="BC8" s="44"/>
      <c r="BD8" s="44"/>
      <c r="BE8" s="44"/>
      <c r="BF8" s="45"/>
      <c r="BG8" s="44"/>
      <c r="BH8" s="44"/>
      <c r="BI8" s="44"/>
      <c r="BJ8" s="45"/>
      <c r="BK8" s="44"/>
      <c r="BL8" s="44"/>
      <c r="BM8" s="44"/>
      <c r="BN8" s="45"/>
      <c r="BO8" s="44"/>
      <c r="BP8" s="44"/>
      <c r="BQ8" s="44"/>
      <c r="BR8" s="45"/>
      <c r="BS8" s="44"/>
      <c r="BT8" s="44"/>
      <c r="BU8" s="44"/>
      <c r="BV8" s="45"/>
      <c r="BW8" s="44"/>
      <c r="BX8" s="44"/>
      <c r="BY8" s="44"/>
      <c r="BZ8" s="45"/>
      <c r="CA8" s="44"/>
      <c r="CB8" s="44"/>
      <c r="CC8" s="44"/>
      <c r="CD8" s="45"/>
      <c r="CE8" s="44"/>
      <c r="CF8" s="44"/>
      <c r="CG8" s="44"/>
      <c r="CH8" s="45"/>
      <c r="CI8" s="44"/>
      <c r="CJ8" s="44"/>
      <c r="CK8" s="44"/>
      <c r="CL8" s="45"/>
      <c r="CM8" s="44"/>
      <c r="CN8" s="44"/>
      <c r="CO8" s="44"/>
      <c r="CP8" s="45"/>
      <c r="CQ8" s="44"/>
      <c r="CR8" s="44"/>
      <c r="CS8" s="44"/>
      <c r="CT8" s="45"/>
      <c r="CU8" s="44"/>
      <c r="CV8" s="44"/>
      <c r="CW8" s="44"/>
      <c r="CX8" s="45"/>
      <c r="CY8" s="44"/>
      <c r="CZ8" s="44"/>
      <c r="DA8" s="44"/>
      <c r="DB8" s="45"/>
      <c r="DC8" s="44"/>
      <c r="DD8" s="44"/>
      <c r="DE8" s="44"/>
      <c r="DF8" s="45"/>
      <c r="DG8" s="44"/>
      <c r="DH8" s="44"/>
      <c r="DI8" s="44"/>
      <c r="DJ8" s="45"/>
      <c r="DK8" s="44"/>
      <c r="DL8" s="44"/>
      <c r="DM8" s="44"/>
      <c r="DN8" s="45"/>
      <c r="DO8" s="44"/>
      <c r="DP8" s="44"/>
      <c r="DQ8" s="44"/>
      <c r="DR8" s="45"/>
      <c r="DS8" s="44"/>
      <c r="DT8" s="44"/>
      <c r="DU8" s="44"/>
      <c r="DV8" s="45"/>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46" t="str">
        <f t="array" aca="1" ref="HL8" ca="1">IFERROR(XLOOKUP(E8,Listas!$F$71:$F$121,Listas!$G$71:$G$121,,0,1),"biblioteca")</f>
        <v>biblioteca</v>
      </c>
      <c r="HM8" s="7"/>
      <c r="HN8" s="7"/>
      <c r="HO8" s="47" t="str">
        <f>IF('2.Datos'!B8&lt;&gt;"",'2.Datos'!B8,"")</f>
        <v>R6_Acu</v>
      </c>
      <c r="HP8" s="47">
        <f>IFERROR(VLOOKUP('2.Datos'!X8,Listas!$D$37:$E$41,2,FALSE),"")</f>
        <v>4</v>
      </c>
      <c r="HQ8" s="47">
        <f>IFERROR(VLOOKUP('2.Datos'!Y8,Listas!$D$44:$E$48,2,FALSE),"")</f>
        <v>8</v>
      </c>
      <c r="HR8" s="47">
        <f t="shared" si="1"/>
        <v>32</v>
      </c>
      <c r="HS8" s="48">
        <f t="shared" si="2"/>
        <v>48</v>
      </c>
      <c r="HT8" s="51"/>
      <c r="HU8" s="47"/>
      <c r="HV8" s="47"/>
      <c r="HW8" s="48"/>
      <c r="HX8" s="48"/>
      <c r="HY8" s="51"/>
      <c r="HZ8" s="47"/>
      <c r="IA8" s="47"/>
      <c r="IB8" s="48"/>
      <c r="IC8" s="48"/>
      <c r="ID8" s="51"/>
      <c r="IE8" s="47"/>
      <c r="IF8" s="47"/>
      <c r="IG8" s="48"/>
      <c r="IH8" s="48"/>
      <c r="II8" s="51"/>
      <c r="IJ8" s="47"/>
      <c r="IK8" s="47"/>
      <c r="IL8" s="48"/>
      <c r="IM8" s="48"/>
      <c r="IN8" s="51"/>
      <c r="IO8" s="47"/>
      <c r="IP8" s="47"/>
      <c r="IQ8" s="48"/>
      <c r="IR8" s="48"/>
      <c r="IS8" s="51"/>
      <c r="IT8" s="47"/>
      <c r="IU8" s="47"/>
      <c r="IV8" s="48"/>
      <c r="IW8" s="48"/>
      <c r="IX8" s="51"/>
      <c r="IY8" s="47"/>
      <c r="IZ8" s="47"/>
      <c r="JA8" s="48"/>
      <c r="JB8" s="48"/>
      <c r="JC8" s="51"/>
      <c r="JD8" s="47"/>
      <c r="JE8" s="47"/>
      <c r="JF8" s="48"/>
      <c r="JG8" s="48"/>
      <c r="JH8" s="51"/>
      <c r="JI8" s="47"/>
      <c r="JJ8" s="47"/>
      <c r="JK8" s="48"/>
      <c r="JL8" s="48"/>
      <c r="JM8" s="51"/>
      <c r="JN8" s="47"/>
      <c r="JO8" s="47"/>
      <c r="JP8" s="48"/>
      <c r="JQ8" s="48"/>
      <c r="JR8" s="51"/>
      <c r="JS8" s="47"/>
      <c r="JT8" s="47"/>
      <c r="JU8" s="48"/>
      <c r="JV8" s="48"/>
      <c r="JW8" s="51"/>
      <c r="JX8" s="47"/>
      <c r="JY8" s="47"/>
      <c r="JZ8" s="48"/>
      <c r="KA8" s="48"/>
      <c r="KB8" s="51"/>
      <c r="KC8" s="47"/>
      <c r="KD8" s="47"/>
      <c r="KE8" s="48"/>
      <c r="KF8" s="48"/>
      <c r="KG8" s="51"/>
      <c r="KH8" s="47"/>
      <c r="KI8" s="47"/>
      <c r="KJ8" s="48"/>
      <c r="KK8" s="48"/>
      <c r="KL8" s="51"/>
      <c r="KM8" s="47"/>
      <c r="KN8" s="47"/>
      <c r="KO8" s="48"/>
      <c r="KP8" s="48"/>
      <c r="KQ8" s="51"/>
      <c r="KR8" s="47"/>
      <c r="KS8" s="47"/>
      <c r="KT8" s="48"/>
      <c r="KU8" s="48"/>
      <c r="KV8" s="51"/>
      <c r="KW8" s="47"/>
      <c r="KX8" s="47"/>
      <c r="KY8" s="48"/>
      <c r="KZ8" s="48"/>
      <c r="LA8" s="51"/>
      <c r="LB8" s="47"/>
      <c r="LC8" s="47"/>
      <c r="LD8" s="48"/>
      <c r="LE8" s="48"/>
      <c r="LF8" s="51"/>
      <c r="LG8" s="47"/>
      <c r="LH8" s="47"/>
      <c r="LI8" s="48"/>
      <c r="LJ8" s="48"/>
      <c r="LK8" s="51"/>
      <c r="LL8" s="47"/>
      <c r="LM8" s="47"/>
      <c r="LN8" s="48"/>
      <c r="LO8" s="48"/>
      <c r="LP8" s="51"/>
      <c r="LQ8" s="47"/>
      <c r="LR8" s="47"/>
      <c r="LS8" s="48"/>
      <c r="LT8" s="48"/>
      <c r="LU8" s="51"/>
      <c r="LV8" s="47"/>
      <c r="LW8" s="47"/>
      <c r="LX8" s="48"/>
      <c r="LY8" s="48"/>
      <c r="LZ8" s="51"/>
      <c r="MA8" s="47"/>
      <c r="MB8" s="47"/>
      <c r="MC8" s="48"/>
      <c r="MD8" s="48"/>
      <c r="ME8" s="51"/>
      <c r="MF8" s="47"/>
      <c r="MG8" s="47"/>
      <c r="MH8" s="48"/>
      <c r="MI8" s="48"/>
      <c r="MJ8" s="51"/>
    </row>
    <row r="9" spans="1:348" ht="216.75">
      <c r="A9" s="29" t="s">
        <v>87</v>
      </c>
      <c r="B9" s="30" t="s">
        <v>151</v>
      </c>
      <c r="C9" s="31" t="s">
        <v>89</v>
      </c>
      <c r="D9" s="31" t="s">
        <v>90</v>
      </c>
      <c r="E9" s="32" t="s">
        <v>123</v>
      </c>
      <c r="F9" s="32" t="s">
        <v>152</v>
      </c>
      <c r="G9" s="29" t="s">
        <v>153</v>
      </c>
      <c r="H9" s="32" t="s">
        <v>126</v>
      </c>
      <c r="I9" s="54" t="s">
        <v>154</v>
      </c>
      <c r="J9" s="54" t="s">
        <v>155</v>
      </c>
      <c r="K9" s="54" t="s">
        <v>156</v>
      </c>
      <c r="L9" s="37" t="s">
        <v>157</v>
      </c>
      <c r="M9" s="38" t="s">
        <v>158</v>
      </c>
      <c r="N9" s="31" t="s">
        <v>66</v>
      </c>
      <c r="O9" s="30">
        <v>1</v>
      </c>
      <c r="P9" s="30">
        <v>0</v>
      </c>
      <c r="Q9" s="30">
        <v>1</v>
      </c>
      <c r="R9" s="30">
        <v>1</v>
      </c>
      <c r="S9" s="30">
        <v>0</v>
      </c>
      <c r="T9" s="30">
        <v>0</v>
      </c>
      <c r="U9" s="30">
        <v>0</v>
      </c>
      <c r="V9" s="30">
        <v>0</v>
      </c>
      <c r="W9" s="39"/>
      <c r="X9" s="32" t="s">
        <v>149</v>
      </c>
      <c r="Y9" s="32" t="s">
        <v>111</v>
      </c>
      <c r="Z9" s="40" t="str">
        <f>IF(AND(HR9&gt;=32,HR9&lt;=80),Listas!$G$36,IF(AND(HR9&gt;=16,HR9&lt;=24),Listas!$G$37,IF(AND(HR9&gt;=5,HR9&lt;=12),Listas!$G$38,IF(AND(HR9&gt;=1,HR9&lt;=4),Listas!$G$39,"-"))))</f>
        <v>Alto</v>
      </c>
      <c r="AA9" s="40">
        <f t="shared" si="0"/>
        <v>16</v>
      </c>
      <c r="AB9" s="41" t="str">
        <f>IFERROR(VLOOKUP(M9,[1]Listas!$H$4:$I$8,2,FALSE),"")</f>
        <v/>
      </c>
      <c r="AC9" s="42" t="s">
        <v>159</v>
      </c>
      <c r="AD9" s="43" t="s">
        <v>1507</v>
      </c>
      <c r="AE9" s="44"/>
      <c r="AF9" s="44"/>
      <c r="AG9" s="44"/>
      <c r="AH9" s="45"/>
      <c r="AI9" s="44"/>
      <c r="AJ9" s="44"/>
      <c r="AK9" s="44"/>
      <c r="AL9" s="45"/>
      <c r="AM9" s="44"/>
      <c r="AN9" s="44"/>
      <c r="AO9" s="44"/>
      <c r="AP9" s="45"/>
      <c r="AQ9" s="44"/>
      <c r="AR9" s="44"/>
      <c r="AS9" s="44"/>
      <c r="AT9" s="45"/>
      <c r="AU9" s="44"/>
      <c r="AV9" s="44"/>
      <c r="AW9" s="44"/>
      <c r="AX9" s="45"/>
      <c r="AY9" s="44"/>
      <c r="AZ9" s="44"/>
      <c r="BA9" s="44"/>
      <c r="BB9" s="45"/>
      <c r="BC9" s="44"/>
      <c r="BD9" s="44"/>
      <c r="BE9" s="44"/>
      <c r="BF9" s="45"/>
      <c r="BG9" s="44"/>
      <c r="BH9" s="44"/>
      <c r="BI9" s="44"/>
      <c r="BJ9" s="45"/>
      <c r="BK9" s="44"/>
      <c r="BL9" s="44"/>
      <c r="BM9" s="44"/>
      <c r="BN9" s="45"/>
      <c r="BO9" s="44"/>
      <c r="BP9" s="44"/>
      <c r="BQ9" s="44"/>
      <c r="BR9" s="45"/>
      <c r="BS9" s="44"/>
      <c r="BT9" s="44"/>
      <c r="BU9" s="44"/>
      <c r="BV9" s="45"/>
      <c r="BW9" s="44"/>
      <c r="BX9" s="44"/>
      <c r="BY9" s="44"/>
      <c r="BZ9" s="45"/>
      <c r="CA9" s="44"/>
      <c r="CB9" s="44"/>
      <c r="CC9" s="44"/>
      <c r="CD9" s="45"/>
      <c r="CE9" s="44"/>
      <c r="CF9" s="44"/>
      <c r="CG9" s="44"/>
      <c r="CH9" s="45"/>
      <c r="CI9" s="44"/>
      <c r="CJ9" s="44"/>
      <c r="CK9" s="44"/>
      <c r="CL9" s="45"/>
      <c r="CM9" s="44"/>
      <c r="CN9" s="44"/>
      <c r="CO9" s="44"/>
      <c r="CP9" s="45"/>
      <c r="CQ9" s="44"/>
      <c r="CR9" s="44"/>
      <c r="CS9" s="44"/>
      <c r="CT9" s="45"/>
      <c r="CU9" s="44"/>
      <c r="CV9" s="44"/>
      <c r="CW9" s="44"/>
      <c r="CX9" s="45"/>
      <c r="CY9" s="44"/>
      <c r="CZ9" s="44"/>
      <c r="DA9" s="44"/>
      <c r="DB9" s="45"/>
      <c r="DC9" s="44"/>
      <c r="DD9" s="44"/>
      <c r="DE9" s="44"/>
      <c r="DF9" s="45"/>
      <c r="DG9" s="44"/>
      <c r="DH9" s="44"/>
      <c r="DI9" s="44"/>
      <c r="DJ9" s="45"/>
      <c r="DK9" s="44"/>
      <c r="DL9" s="44"/>
      <c r="DM9" s="44"/>
      <c r="DN9" s="45"/>
      <c r="DO9" s="44"/>
      <c r="DP9" s="44"/>
      <c r="DQ9" s="44"/>
      <c r="DR9" s="45"/>
      <c r="DS9" s="44"/>
      <c r="DT9" s="44"/>
      <c r="DU9" s="44"/>
      <c r="DV9" s="45"/>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46" t="str">
        <f t="array" aca="1" ref="HL9" ca="1">IFERROR(XLOOKUP(E9,Listas!$F$71:$F$121,Listas!$G$71:$G$121,,0,1),"biblioteca")</f>
        <v>biblioteca</v>
      </c>
      <c r="HM9" s="7"/>
      <c r="HN9" s="7"/>
      <c r="HO9" s="47" t="str">
        <f>IF('2.Datos'!B9&lt;&gt;"",'2.Datos'!B9,"")</f>
        <v>R7_Acu</v>
      </c>
      <c r="HP9" s="47">
        <f>IFERROR(VLOOKUP('2.Datos'!X9,Listas!$D$37:$E$41,2,FALSE),"")</f>
        <v>4</v>
      </c>
      <c r="HQ9" s="47">
        <f>IFERROR(VLOOKUP('2.Datos'!Y9,Listas!$D$44:$E$48,2,FALSE),"")</f>
        <v>4</v>
      </c>
      <c r="HR9" s="47">
        <f t="shared" si="1"/>
        <v>16</v>
      </c>
      <c r="HS9" s="48">
        <f t="shared" si="2"/>
        <v>44</v>
      </c>
      <c r="HT9" s="51"/>
      <c r="HU9" s="47"/>
      <c r="HV9" s="47"/>
      <c r="HW9" s="48"/>
      <c r="HX9" s="48"/>
      <c r="HY9" s="51"/>
      <c r="HZ9" s="47"/>
      <c r="IA9" s="47"/>
      <c r="IB9" s="48"/>
      <c r="IC9" s="48"/>
      <c r="ID9" s="51"/>
      <c r="IE9" s="47"/>
      <c r="IF9" s="47"/>
      <c r="IG9" s="48"/>
      <c r="IH9" s="48"/>
      <c r="II9" s="51"/>
      <c r="IJ9" s="47"/>
      <c r="IK9" s="47"/>
      <c r="IL9" s="48"/>
      <c r="IM9" s="48"/>
      <c r="IN9" s="51"/>
      <c r="IO9" s="47"/>
      <c r="IP9" s="47"/>
      <c r="IQ9" s="48"/>
      <c r="IR9" s="48"/>
      <c r="IS9" s="51"/>
      <c r="IT9" s="47"/>
      <c r="IU9" s="47"/>
      <c r="IV9" s="48"/>
      <c r="IW9" s="48"/>
      <c r="IX9" s="51"/>
      <c r="IY9" s="47"/>
      <c r="IZ9" s="47"/>
      <c r="JA9" s="48"/>
      <c r="JB9" s="48"/>
      <c r="JC9" s="51"/>
      <c r="JD9" s="47"/>
      <c r="JE9" s="47"/>
      <c r="JF9" s="48"/>
      <c r="JG9" s="48"/>
      <c r="JH9" s="51"/>
      <c r="JI9" s="47"/>
      <c r="JJ9" s="47"/>
      <c r="JK9" s="48"/>
      <c r="JL9" s="48"/>
      <c r="JM9" s="51"/>
      <c r="JN9" s="47"/>
      <c r="JO9" s="47"/>
      <c r="JP9" s="48"/>
      <c r="JQ9" s="48"/>
      <c r="JR9" s="51"/>
      <c r="JS9" s="47"/>
      <c r="JT9" s="47"/>
      <c r="JU9" s="48"/>
      <c r="JV9" s="48"/>
      <c r="JW9" s="51"/>
      <c r="JX9" s="47"/>
      <c r="JY9" s="47"/>
      <c r="JZ9" s="48"/>
      <c r="KA9" s="48"/>
      <c r="KB9" s="51"/>
      <c r="KC9" s="47"/>
      <c r="KD9" s="47"/>
      <c r="KE9" s="48"/>
      <c r="KF9" s="48"/>
      <c r="KG9" s="51"/>
      <c r="KH9" s="47"/>
      <c r="KI9" s="47"/>
      <c r="KJ9" s="48"/>
      <c r="KK9" s="48"/>
      <c r="KL9" s="51"/>
      <c r="KM9" s="47"/>
      <c r="KN9" s="47"/>
      <c r="KO9" s="48"/>
      <c r="KP9" s="48"/>
      <c r="KQ9" s="51"/>
      <c r="KR9" s="47"/>
      <c r="KS9" s="47"/>
      <c r="KT9" s="48"/>
      <c r="KU9" s="48"/>
      <c r="KV9" s="51"/>
      <c r="KW9" s="47"/>
      <c r="KX9" s="47"/>
      <c r="KY9" s="48"/>
      <c r="KZ9" s="48"/>
      <c r="LA9" s="51"/>
      <c r="LB9" s="47"/>
      <c r="LC9" s="47"/>
      <c r="LD9" s="48"/>
      <c r="LE9" s="48"/>
      <c r="LF9" s="51"/>
      <c r="LG9" s="47"/>
      <c r="LH9" s="47"/>
      <c r="LI9" s="48"/>
      <c r="LJ9" s="48"/>
      <c r="LK9" s="51"/>
      <c r="LL9" s="47"/>
      <c r="LM9" s="47"/>
      <c r="LN9" s="48"/>
      <c r="LO9" s="48"/>
      <c r="LP9" s="51"/>
      <c r="LQ9" s="47"/>
      <c r="LR9" s="47"/>
      <c r="LS9" s="48"/>
      <c r="LT9" s="48"/>
      <c r="LU9" s="51"/>
      <c r="LV9" s="47"/>
      <c r="LW9" s="47"/>
      <c r="LX9" s="48"/>
      <c r="LY9" s="48"/>
      <c r="LZ9" s="51"/>
      <c r="MA9" s="47"/>
      <c r="MB9" s="47"/>
      <c r="MC9" s="48"/>
      <c r="MD9" s="48"/>
      <c r="ME9" s="51"/>
      <c r="MF9" s="47"/>
      <c r="MG9" s="47"/>
      <c r="MH9" s="48"/>
      <c r="MI9" s="48"/>
      <c r="MJ9" s="51"/>
    </row>
    <row r="10" spans="1:348" ht="102">
      <c r="A10" s="29" t="s">
        <v>87</v>
      </c>
      <c r="B10" s="30" t="s">
        <v>160</v>
      </c>
      <c r="C10" s="31" t="s">
        <v>89</v>
      </c>
      <c r="D10" s="31" t="s">
        <v>90</v>
      </c>
      <c r="E10" s="32" t="s">
        <v>103</v>
      </c>
      <c r="F10" s="32" t="s">
        <v>161</v>
      </c>
      <c r="G10" s="29" t="s">
        <v>162</v>
      </c>
      <c r="H10" s="32" t="s">
        <v>106</v>
      </c>
      <c r="I10" s="54" t="s">
        <v>163</v>
      </c>
      <c r="J10" s="54" t="s">
        <v>164</v>
      </c>
      <c r="K10" s="54" t="s">
        <v>165</v>
      </c>
      <c r="L10" s="37" t="s">
        <v>166</v>
      </c>
      <c r="M10" s="38" t="s">
        <v>119</v>
      </c>
      <c r="N10" s="31" t="s">
        <v>70</v>
      </c>
      <c r="O10" s="30">
        <v>1</v>
      </c>
      <c r="P10" s="30">
        <v>0</v>
      </c>
      <c r="Q10" s="30">
        <v>1</v>
      </c>
      <c r="R10" s="30">
        <v>1</v>
      </c>
      <c r="S10" s="30">
        <v>1</v>
      </c>
      <c r="T10" s="30">
        <v>0</v>
      </c>
      <c r="U10" s="30">
        <v>1</v>
      </c>
      <c r="V10" s="30">
        <v>1</v>
      </c>
      <c r="W10" s="39"/>
      <c r="X10" s="32" t="s">
        <v>149</v>
      </c>
      <c r="Y10" s="32" t="s">
        <v>131</v>
      </c>
      <c r="Z10" s="40" t="str">
        <f>IF(AND(HR10&gt;=32,HR10&lt;=80),Listas!$G$36,IF(AND(HR10&gt;=16,HR10&lt;=24),Listas!$G$37,IF(AND(HR10&gt;=5,HR10&lt;=12),Listas!$G$38,IF(AND(HR10&gt;=1,HR10&lt;=4),Listas!$G$39,"-"))))</f>
        <v>Extremo</v>
      </c>
      <c r="AA10" s="40">
        <f t="shared" si="0"/>
        <v>32</v>
      </c>
      <c r="AB10" s="41" t="str">
        <f>IFERROR(VLOOKUP(M10,[1]Listas!$H$4:$I$8,2,FALSE),"")</f>
        <v/>
      </c>
      <c r="AC10" s="42" t="s">
        <v>167</v>
      </c>
      <c r="AD10" s="43" t="s">
        <v>1507</v>
      </c>
      <c r="AE10" s="44"/>
      <c r="AF10" s="44"/>
      <c r="AG10" s="44"/>
      <c r="AH10" s="45"/>
      <c r="AI10" s="44"/>
      <c r="AJ10" s="44"/>
      <c r="AK10" s="44"/>
      <c r="AL10" s="45"/>
      <c r="AM10" s="44"/>
      <c r="AN10" s="44"/>
      <c r="AO10" s="44"/>
      <c r="AP10" s="45"/>
      <c r="AQ10" s="44"/>
      <c r="AR10" s="44"/>
      <c r="AS10" s="44"/>
      <c r="AT10" s="45"/>
      <c r="AU10" s="44"/>
      <c r="AV10" s="44"/>
      <c r="AW10" s="44"/>
      <c r="AX10" s="45"/>
      <c r="AY10" s="44"/>
      <c r="AZ10" s="44"/>
      <c r="BA10" s="44"/>
      <c r="BB10" s="45"/>
      <c r="BC10" s="44"/>
      <c r="BD10" s="44"/>
      <c r="BE10" s="44"/>
      <c r="BF10" s="45"/>
      <c r="BG10" s="44"/>
      <c r="BH10" s="44"/>
      <c r="BI10" s="44"/>
      <c r="BJ10" s="45"/>
      <c r="BK10" s="44"/>
      <c r="BL10" s="44"/>
      <c r="BM10" s="44"/>
      <c r="BN10" s="45"/>
      <c r="BO10" s="44"/>
      <c r="BP10" s="44"/>
      <c r="BQ10" s="44"/>
      <c r="BR10" s="45"/>
      <c r="BS10" s="44"/>
      <c r="BT10" s="44"/>
      <c r="BU10" s="44"/>
      <c r="BV10" s="45"/>
      <c r="BW10" s="44"/>
      <c r="BX10" s="44"/>
      <c r="BY10" s="44"/>
      <c r="BZ10" s="45"/>
      <c r="CA10" s="44"/>
      <c r="CB10" s="44"/>
      <c r="CC10" s="44"/>
      <c r="CD10" s="45"/>
      <c r="CE10" s="44"/>
      <c r="CF10" s="44"/>
      <c r="CG10" s="44"/>
      <c r="CH10" s="45"/>
      <c r="CI10" s="44"/>
      <c r="CJ10" s="44"/>
      <c r="CK10" s="44"/>
      <c r="CL10" s="45"/>
      <c r="CM10" s="44"/>
      <c r="CN10" s="44"/>
      <c r="CO10" s="44"/>
      <c r="CP10" s="45"/>
      <c r="CQ10" s="44"/>
      <c r="CR10" s="44"/>
      <c r="CS10" s="44"/>
      <c r="CT10" s="45"/>
      <c r="CU10" s="44"/>
      <c r="CV10" s="44"/>
      <c r="CW10" s="44"/>
      <c r="CX10" s="45"/>
      <c r="CY10" s="44"/>
      <c r="CZ10" s="44"/>
      <c r="DA10" s="44"/>
      <c r="DB10" s="45"/>
      <c r="DC10" s="44"/>
      <c r="DD10" s="44"/>
      <c r="DE10" s="44"/>
      <c r="DF10" s="45"/>
      <c r="DG10" s="44"/>
      <c r="DH10" s="44"/>
      <c r="DI10" s="44"/>
      <c r="DJ10" s="45"/>
      <c r="DK10" s="44"/>
      <c r="DL10" s="44"/>
      <c r="DM10" s="44"/>
      <c r="DN10" s="45"/>
      <c r="DO10" s="44"/>
      <c r="DP10" s="44"/>
      <c r="DQ10" s="44"/>
      <c r="DR10" s="45"/>
      <c r="DS10" s="44"/>
      <c r="DT10" s="44"/>
      <c r="DU10" s="44"/>
      <c r="DV10" s="45"/>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46" t="str">
        <f t="array" aca="1" ref="HL10" ca="1">IFERROR(XLOOKUP(E10,Listas!$F$71:$F$121,Listas!$G$71:$G$121,,0,1),"biblioteca")</f>
        <v>biblioteca</v>
      </c>
      <c r="HM10" s="7"/>
      <c r="HN10" s="7"/>
      <c r="HO10" s="47" t="str">
        <f>IF('2.Datos'!B10&lt;&gt;"",'2.Datos'!B10,"")</f>
        <v>R8_Acu</v>
      </c>
      <c r="HP10" s="47">
        <f>IFERROR(VLOOKUP('2.Datos'!X10,Listas!$D$37:$E$41,2,FALSE),"")</f>
        <v>4</v>
      </c>
      <c r="HQ10" s="47">
        <f>IFERROR(VLOOKUP('2.Datos'!Y10,Listas!$D$44:$E$48,2,FALSE),"")</f>
        <v>8</v>
      </c>
      <c r="HR10" s="47">
        <f t="shared" si="1"/>
        <v>32</v>
      </c>
      <c r="HS10" s="48">
        <f t="shared" si="2"/>
        <v>48</v>
      </c>
      <c r="HT10" s="51"/>
      <c r="HU10" s="47"/>
      <c r="HV10" s="47"/>
      <c r="HW10" s="48"/>
      <c r="HX10" s="48"/>
      <c r="HY10" s="51"/>
      <c r="HZ10" s="47"/>
      <c r="IA10" s="47"/>
      <c r="IB10" s="48"/>
      <c r="IC10" s="48"/>
      <c r="ID10" s="51"/>
      <c r="IE10" s="47"/>
      <c r="IF10" s="47"/>
      <c r="IG10" s="48"/>
      <c r="IH10" s="48"/>
      <c r="II10" s="51"/>
      <c r="IJ10" s="47"/>
      <c r="IK10" s="47"/>
      <c r="IL10" s="48"/>
      <c r="IM10" s="48"/>
      <c r="IN10" s="51"/>
      <c r="IO10" s="47"/>
      <c r="IP10" s="47"/>
      <c r="IQ10" s="48"/>
      <c r="IR10" s="48"/>
      <c r="IS10" s="51"/>
      <c r="IT10" s="47"/>
      <c r="IU10" s="47"/>
      <c r="IV10" s="48"/>
      <c r="IW10" s="48"/>
      <c r="IX10" s="51"/>
      <c r="IY10" s="47"/>
      <c r="IZ10" s="47"/>
      <c r="JA10" s="48"/>
      <c r="JB10" s="48"/>
      <c r="JC10" s="51"/>
      <c r="JD10" s="47"/>
      <c r="JE10" s="47"/>
      <c r="JF10" s="48"/>
      <c r="JG10" s="48"/>
      <c r="JH10" s="51"/>
      <c r="JI10" s="47"/>
      <c r="JJ10" s="47"/>
      <c r="JK10" s="48"/>
      <c r="JL10" s="48"/>
      <c r="JM10" s="51"/>
      <c r="JN10" s="47"/>
      <c r="JO10" s="47"/>
      <c r="JP10" s="48"/>
      <c r="JQ10" s="48"/>
      <c r="JR10" s="51"/>
      <c r="JS10" s="47"/>
      <c r="JT10" s="47"/>
      <c r="JU10" s="48"/>
      <c r="JV10" s="48"/>
      <c r="JW10" s="51"/>
      <c r="JX10" s="47"/>
      <c r="JY10" s="47"/>
      <c r="JZ10" s="48"/>
      <c r="KA10" s="48"/>
      <c r="KB10" s="51"/>
      <c r="KC10" s="47"/>
      <c r="KD10" s="47"/>
      <c r="KE10" s="48"/>
      <c r="KF10" s="48"/>
      <c r="KG10" s="51"/>
      <c r="KH10" s="47"/>
      <c r="KI10" s="47"/>
      <c r="KJ10" s="48"/>
      <c r="KK10" s="48"/>
      <c r="KL10" s="51"/>
      <c r="KM10" s="47"/>
      <c r="KN10" s="47"/>
      <c r="KO10" s="48"/>
      <c r="KP10" s="48"/>
      <c r="KQ10" s="51"/>
      <c r="KR10" s="47"/>
      <c r="KS10" s="47"/>
      <c r="KT10" s="48"/>
      <c r="KU10" s="48"/>
      <c r="KV10" s="51"/>
      <c r="KW10" s="47"/>
      <c r="KX10" s="47"/>
      <c r="KY10" s="48"/>
      <c r="KZ10" s="48"/>
      <c r="LA10" s="51"/>
      <c r="LB10" s="47"/>
      <c r="LC10" s="47"/>
      <c r="LD10" s="48"/>
      <c r="LE10" s="48"/>
      <c r="LF10" s="51"/>
      <c r="LG10" s="47"/>
      <c r="LH10" s="47"/>
      <c r="LI10" s="48"/>
      <c r="LJ10" s="48"/>
      <c r="LK10" s="51"/>
      <c r="LL10" s="47"/>
      <c r="LM10" s="47"/>
      <c r="LN10" s="48"/>
      <c r="LO10" s="48"/>
      <c r="LP10" s="51"/>
      <c r="LQ10" s="47"/>
      <c r="LR10" s="47"/>
      <c r="LS10" s="48"/>
      <c r="LT10" s="48"/>
      <c r="LU10" s="51"/>
      <c r="LV10" s="47"/>
      <c r="LW10" s="47"/>
      <c r="LX10" s="48"/>
      <c r="LY10" s="48"/>
      <c r="LZ10" s="51"/>
      <c r="MA10" s="47"/>
      <c r="MB10" s="47"/>
      <c r="MC10" s="48"/>
      <c r="MD10" s="48"/>
      <c r="ME10" s="51"/>
      <c r="MF10" s="47"/>
      <c r="MG10" s="47"/>
      <c r="MH10" s="48"/>
      <c r="MI10" s="48"/>
      <c r="MJ10" s="51"/>
    </row>
    <row r="11" spans="1:348" ht="280.5">
      <c r="A11" s="29" t="s">
        <v>87</v>
      </c>
      <c r="B11" s="30" t="s">
        <v>168</v>
      </c>
      <c r="C11" s="31" t="s">
        <v>89</v>
      </c>
      <c r="D11" s="31" t="s">
        <v>169</v>
      </c>
      <c r="E11" s="32" t="s">
        <v>170</v>
      </c>
      <c r="F11" s="32" t="s">
        <v>171</v>
      </c>
      <c r="G11" s="33" t="s">
        <v>172</v>
      </c>
      <c r="H11" s="32" t="s">
        <v>94</v>
      </c>
      <c r="I11" s="60" t="s">
        <v>173</v>
      </c>
      <c r="J11" s="54" t="s">
        <v>174</v>
      </c>
      <c r="K11" s="61" t="s">
        <v>175</v>
      </c>
      <c r="L11" s="37" t="s">
        <v>176</v>
      </c>
      <c r="M11" s="38" t="s">
        <v>98</v>
      </c>
      <c r="N11" s="31" t="s">
        <v>177</v>
      </c>
      <c r="O11" s="30">
        <v>1</v>
      </c>
      <c r="P11" s="30">
        <v>0</v>
      </c>
      <c r="Q11" s="30">
        <v>0</v>
      </c>
      <c r="R11" s="30">
        <v>1</v>
      </c>
      <c r="S11" s="30">
        <v>1</v>
      </c>
      <c r="T11" s="30">
        <v>0</v>
      </c>
      <c r="U11" s="30">
        <v>1</v>
      </c>
      <c r="V11" s="30">
        <v>1</v>
      </c>
      <c r="W11" s="39"/>
      <c r="X11" s="32" t="s">
        <v>120</v>
      </c>
      <c r="Y11" s="32" t="s">
        <v>100</v>
      </c>
      <c r="Z11" s="40" t="str">
        <f>IF(AND(HR11&gt;=32,HR11&lt;=80),Listas!$G$36,IF(AND(HR11&gt;=16,HR11&lt;=24),Listas!$G$37,IF(AND(HR11&gt;=5,HR11&lt;=12),Listas!$G$38,IF(AND(HR11&gt;=1,HR11&lt;=4),Listas!$G$39,"-"))))</f>
        <v>Extremo</v>
      </c>
      <c r="AA11" s="40">
        <f t="shared" si="0"/>
        <v>80</v>
      </c>
      <c r="AB11" s="41" t="str">
        <f>IFERROR(VLOOKUP(M11,[1]Listas!$H$4:$I$8,2,FALSE),"")</f>
        <v/>
      </c>
      <c r="AC11" s="42" t="s">
        <v>178</v>
      </c>
      <c r="AD11" s="43" t="s">
        <v>1507</v>
      </c>
      <c r="AE11" s="44"/>
      <c r="AF11" s="44"/>
      <c r="AG11" s="44"/>
      <c r="AH11" s="45"/>
      <c r="AI11" s="44"/>
      <c r="AJ11" s="44"/>
      <c r="AK11" s="44"/>
      <c r="AL11" s="45"/>
      <c r="AM11" s="44"/>
      <c r="AN11" s="44"/>
      <c r="AO11" s="44"/>
      <c r="AP11" s="45"/>
      <c r="AQ11" s="44"/>
      <c r="AR11" s="44"/>
      <c r="AS11" s="44"/>
      <c r="AT11" s="45"/>
      <c r="AU11" s="44"/>
      <c r="AV11" s="44"/>
      <c r="AW11" s="44"/>
      <c r="AX11" s="45"/>
      <c r="AY11" s="44"/>
      <c r="AZ11" s="44"/>
      <c r="BA11" s="44"/>
      <c r="BB11" s="45"/>
      <c r="BC11" s="44"/>
      <c r="BD11" s="44"/>
      <c r="BE11" s="44"/>
      <c r="BF11" s="45"/>
      <c r="BG11" s="44"/>
      <c r="BH11" s="44"/>
      <c r="BI11" s="44"/>
      <c r="BJ11" s="45"/>
      <c r="BK11" s="44"/>
      <c r="BL11" s="44"/>
      <c r="BM11" s="44"/>
      <c r="BN11" s="45"/>
      <c r="BO11" s="44"/>
      <c r="BP11" s="44"/>
      <c r="BQ11" s="44"/>
      <c r="BR11" s="45"/>
      <c r="BS11" s="44"/>
      <c r="BT11" s="44"/>
      <c r="BU11" s="44"/>
      <c r="BV11" s="45"/>
      <c r="BW11" s="44"/>
      <c r="BX11" s="44"/>
      <c r="BY11" s="44"/>
      <c r="BZ11" s="45"/>
      <c r="CA11" s="44"/>
      <c r="CB11" s="44"/>
      <c r="CC11" s="44"/>
      <c r="CD11" s="45"/>
      <c r="CE11" s="44"/>
      <c r="CF11" s="44"/>
      <c r="CG11" s="44"/>
      <c r="CH11" s="45"/>
      <c r="CI11" s="44"/>
      <c r="CJ11" s="44"/>
      <c r="CK11" s="44"/>
      <c r="CL11" s="45"/>
      <c r="CM11" s="44"/>
      <c r="CN11" s="44"/>
      <c r="CO11" s="44"/>
      <c r="CP11" s="45"/>
      <c r="CQ11" s="44"/>
      <c r="CR11" s="44"/>
      <c r="CS11" s="44"/>
      <c r="CT11" s="45"/>
      <c r="CU11" s="44"/>
      <c r="CV11" s="44"/>
      <c r="CW11" s="44"/>
      <c r="CX11" s="45"/>
      <c r="CY11" s="44"/>
      <c r="CZ11" s="44"/>
      <c r="DA11" s="44"/>
      <c r="DB11" s="45"/>
      <c r="DC11" s="44"/>
      <c r="DD11" s="44"/>
      <c r="DE11" s="44"/>
      <c r="DF11" s="45"/>
      <c r="DG11" s="44"/>
      <c r="DH11" s="44"/>
      <c r="DI11" s="44"/>
      <c r="DJ11" s="45"/>
      <c r="DK11" s="44"/>
      <c r="DL11" s="44"/>
      <c r="DM11" s="44"/>
      <c r="DN11" s="45"/>
      <c r="DO11" s="44"/>
      <c r="DP11" s="44"/>
      <c r="DQ11" s="44"/>
      <c r="DR11" s="45"/>
      <c r="DS11" s="44"/>
      <c r="DT11" s="44"/>
      <c r="DU11" s="44"/>
      <c r="DV11" s="45"/>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46" t="str">
        <f t="array" aca="1" ref="HL11" ca="1">IFERROR(XLOOKUP(E11,Listas!$F$71:$F$121,Listas!$G$71:$G$121,,0,1),"biblioteca")</f>
        <v>biblioteca</v>
      </c>
      <c r="HM11" s="7"/>
      <c r="HN11" s="7"/>
      <c r="HO11" s="47" t="str">
        <f>IF('2.Datos'!B11&lt;&gt;"",'2.Datos'!B11,"")</f>
        <v>R9_Acu</v>
      </c>
      <c r="HP11" s="47">
        <f>IFERROR(VLOOKUP('2.Datos'!X11,Listas!$D$37:$E$41,2,FALSE),"")</f>
        <v>5</v>
      </c>
      <c r="HQ11" s="47">
        <f>IFERROR(VLOOKUP('2.Datos'!Y11,Listas!$D$44:$E$48,2,FALSE),"")</f>
        <v>16</v>
      </c>
      <c r="HR11" s="47">
        <f t="shared" si="1"/>
        <v>80</v>
      </c>
      <c r="HS11" s="48">
        <f t="shared" si="2"/>
        <v>516</v>
      </c>
      <c r="HT11" s="51"/>
      <c r="HU11" s="47"/>
      <c r="HV11" s="47"/>
      <c r="HW11" s="48"/>
      <c r="HX11" s="48"/>
      <c r="HY11" s="51"/>
      <c r="HZ11" s="47"/>
      <c r="IA11" s="47"/>
      <c r="IB11" s="48"/>
      <c r="IC11" s="48"/>
      <c r="ID11" s="51"/>
      <c r="IE11" s="47"/>
      <c r="IF11" s="47"/>
      <c r="IG11" s="48"/>
      <c r="IH11" s="48"/>
      <c r="II11" s="51"/>
      <c r="IJ11" s="47"/>
      <c r="IK11" s="47"/>
      <c r="IL11" s="48"/>
      <c r="IM11" s="48"/>
      <c r="IN11" s="51"/>
      <c r="IO11" s="47"/>
      <c r="IP11" s="47"/>
      <c r="IQ11" s="48"/>
      <c r="IR11" s="48"/>
      <c r="IS11" s="51"/>
      <c r="IT11" s="47"/>
      <c r="IU11" s="47"/>
      <c r="IV11" s="48"/>
      <c r="IW11" s="48"/>
      <c r="IX11" s="51"/>
      <c r="IY11" s="47"/>
      <c r="IZ11" s="47"/>
      <c r="JA11" s="48"/>
      <c r="JB11" s="48"/>
      <c r="JC11" s="51"/>
      <c r="JD11" s="47"/>
      <c r="JE11" s="47"/>
      <c r="JF11" s="48"/>
      <c r="JG11" s="48"/>
      <c r="JH11" s="51"/>
      <c r="JI11" s="47"/>
      <c r="JJ11" s="47"/>
      <c r="JK11" s="48"/>
      <c r="JL11" s="48"/>
      <c r="JM11" s="51"/>
      <c r="JN11" s="47"/>
      <c r="JO11" s="47"/>
      <c r="JP11" s="48"/>
      <c r="JQ11" s="48"/>
      <c r="JR11" s="51"/>
      <c r="JS11" s="47"/>
      <c r="JT11" s="47"/>
      <c r="JU11" s="48"/>
      <c r="JV11" s="48"/>
      <c r="JW11" s="51"/>
      <c r="JX11" s="47"/>
      <c r="JY11" s="47"/>
      <c r="JZ11" s="48"/>
      <c r="KA11" s="48"/>
      <c r="KB11" s="51"/>
      <c r="KC11" s="47"/>
      <c r="KD11" s="47"/>
      <c r="KE11" s="48"/>
      <c r="KF11" s="48"/>
      <c r="KG11" s="51"/>
      <c r="KH11" s="47"/>
      <c r="KI11" s="47"/>
      <c r="KJ11" s="48"/>
      <c r="KK11" s="48"/>
      <c r="KL11" s="51"/>
      <c r="KM11" s="47"/>
      <c r="KN11" s="47"/>
      <c r="KO11" s="48"/>
      <c r="KP11" s="48"/>
      <c r="KQ11" s="51"/>
      <c r="KR11" s="47"/>
      <c r="KS11" s="47"/>
      <c r="KT11" s="48"/>
      <c r="KU11" s="48"/>
      <c r="KV11" s="51"/>
      <c r="KW11" s="47"/>
      <c r="KX11" s="47"/>
      <c r="KY11" s="48"/>
      <c r="KZ11" s="48"/>
      <c r="LA11" s="51"/>
      <c r="LB11" s="47"/>
      <c r="LC11" s="47"/>
      <c r="LD11" s="48"/>
      <c r="LE11" s="48"/>
      <c r="LF11" s="51"/>
      <c r="LG11" s="47"/>
      <c r="LH11" s="47"/>
      <c r="LI11" s="48"/>
      <c r="LJ11" s="48"/>
      <c r="LK11" s="51"/>
      <c r="LL11" s="47"/>
      <c r="LM11" s="47"/>
      <c r="LN11" s="48"/>
      <c r="LO11" s="48"/>
      <c r="LP11" s="51"/>
      <c r="LQ11" s="47"/>
      <c r="LR11" s="47"/>
      <c r="LS11" s="48"/>
      <c r="LT11" s="48"/>
      <c r="LU11" s="51"/>
      <c r="LV11" s="47"/>
      <c r="LW11" s="47"/>
      <c r="LX11" s="48"/>
      <c r="LY11" s="48"/>
      <c r="LZ11" s="51"/>
      <c r="MA11" s="47"/>
      <c r="MB11" s="47"/>
      <c r="MC11" s="48"/>
      <c r="MD11" s="48"/>
      <c r="ME11" s="51"/>
      <c r="MF11" s="47"/>
      <c r="MG11" s="47"/>
      <c r="MH11" s="48"/>
      <c r="MI11" s="48"/>
      <c r="MJ11" s="51"/>
    </row>
    <row r="12" spans="1:348" ht="127.5">
      <c r="A12" s="29" t="s">
        <v>87</v>
      </c>
      <c r="B12" s="30" t="s">
        <v>179</v>
      </c>
      <c r="C12" s="31" t="s">
        <v>89</v>
      </c>
      <c r="D12" s="31" t="s">
        <v>90</v>
      </c>
      <c r="E12" s="32" t="s">
        <v>142</v>
      </c>
      <c r="F12" s="32" t="s">
        <v>143</v>
      </c>
      <c r="G12" s="33" t="s">
        <v>180</v>
      </c>
      <c r="H12" s="32" t="s">
        <v>126</v>
      </c>
      <c r="I12" s="62" t="s">
        <v>181</v>
      </c>
      <c r="J12" s="34" t="s">
        <v>182</v>
      </c>
      <c r="K12" s="63" t="s">
        <v>183</v>
      </c>
      <c r="L12" s="37" t="s">
        <v>184</v>
      </c>
      <c r="M12" s="38" t="s">
        <v>98</v>
      </c>
      <c r="N12" s="31" t="s">
        <v>70</v>
      </c>
      <c r="O12" s="30">
        <v>1</v>
      </c>
      <c r="P12" s="30">
        <v>0</v>
      </c>
      <c r="Q12" s="30">
        <v>0</v>
      </c>
      <c r="R12" s="30">
        <v>1</v>
      </c>
      <c r="S12" s="30">
        <v>0</v>
      </c>
      <c r="T12" s="30">
        <v>1</v>
      </c>
      <c r="U12" s="30">
        <v>1</v>
      </c>
      <c r="V12" s="30">
        <v>0</v>
      </c>
      <c r="W12" s="39"/>
      <c r="X12" s="32" t="s">
        <v>149</v>
      </c>
      <c r="Y12" s="32" t="s">
        <v>185</v>
      </c>
      <c r="Z12" s="40" t="str">
        <f>IF(AND(HR12&gt;=32,HR12&lt;=80),Listas!$G$36,IF(AND(HR12&gt;=16,HR12&lt;=24),Listas!$G$37,IF(AND(HR12&gt;=5,HR12&lt;=12),Listas!$G$38,IF(AND(HR12&gt;=1,HR12&lt;=4),Listas!$G$39,"-"))))</f>
        <v>Tolerable</v>
      </c>
      <c r="AA12" s="40">
        <f t="shared" si="0"/>
        <v>8</v>
      </c>
      <c r="AB12" s="41" t="str">
        <f>IFERROR(VLOOKUP(M12,[1]Listas!$H$4:$I$8,2,FALSE),"")</f>
        <v/>
      </c>
      <c r="AC12" s="42" t="s">
        <v>186</v>
      </c>
      <c r="AD12" s="43" t="s">
        <v>1507</v>
      </c>
      <c r="AE12" s="44"/>
      <c r="AF12" s="44"/>
      <c r="AG12" s="44"/>
      <c r="AH12" s="45"/>
      <c r="AI12" s="44"/>
      <c r="AJ12" s="44"/>
      <c r="AK12" s="44"/>
      <c r="AL12" s="45"/>
      <c r="AM12" s="44"/>
      <c r="AN12" s="44"/>
      <c r="AO12" s="44"/>
      <c r="AP12" s="45"/>
      <c r="AQ12" s="44"/>
      <c r="AR12" s="44"/>
      <c r="AS12" s="44"/>
      <c r="AT12" s="45"/>
      <c r="AU12" s="44"/>
      <c r="AV12" s="44"/>
      <c r="AW12" s="44"/>
      <c r="AX12" s="45"/>
      <c r="AY12" s="44"/>
      <c r="AZ12" s="44"/>
      <c r="BA12" s="44"/>
      <c r="BB12" s="45"/>
      <c r="BC12" s="44"/>
      <c r="BD12" s="44"/>
      <c r="BE12" s="44"/>
      <c r="BF12" s="45"/>
      <c r="BG12" s="44"/>
      <c r="BH12" s="44"/>
      <c r="BI12" s="44"/>
      <c r="BJ12" s="45"/>
      <c r="BK12" s="44"/>
      <c r="BL12" s="44"/>
      <c r="BM12" s="44"/>
      <c r="BN12" s="45"/>
      <c r="BO12" s="44"/>
      <c r="BP12" s="44"/>
      <c r="BQ12" s="44"/>
      <c r="BR12" s="45"/>
      <c r="BS12" s="44"/>
      <c r="BT12" s="44"/>
      <c r="BU12" s="44"/>
      <c r="BV12" s="45"/>
      <c r="BW12" s="44"/>
      <c r="BX12" s="44"/>
      <c r="BY12" s="44"/>
      <c r="BZ12" s="45"/>
      <c r="CA12" s="44"/>
      <c r="CB12" s="44"/>
      <c r="CC12" s="44"/>
      <c r="CD12" s="45"/>
      <c r="CE12" s="44"/>
      <c r="CF12" s="44"/>
      <c r="CG12" s="44"/>
      <c r="CH12" s="45"/>
      <c r="CI12" s="44"/>
      <c r="CJ12" s="44"/>
      <c r="CK12" s="44"/>
      <c r="CL12" s="45"/>
      <c r="CM12" s="44"/>
      <c r="CN12" s="44"/>
      <c r="CO12" s="44"/>
      <c r="CP12" s="45"/>
      <c r="CQ12" s="44"/>
      <c r="CR12" s="44"/>
      <c r="CS12" s="44"/>
      <c r="CT12" s="45"/>
      <c r="CU12" s="44"/>
      <c r="CV12" s="44"/>
      <c r="CW12" s="44"/>
      <c r="CX12" s="45"/>
      <c r="CY12" s="44"/>
      <c r="CZ12" s="44"/>
      <c r="DA12" s="44"/>
      <c r="DB12" s="45"/>
      <c r="DC12" s="44"/>
      <c r="DD12" s="44"/>
      <c r="DE12" s="44"/>
      <c r="DF12" s="45"/>
      <c r="DG12" s="44"/>
      <c r="DH12" s="44"/>
      <c r="DI12" s="44"/>
      <c r="DJ12" s="45"/>
      <c r="DK12" s="44"/>
      <c r="DL12" s="44"/>
      <c r="DM12" s="44"/>
      <c r="DN12" s="45"/>
      <c r="DO12" s="44"/>
      <c r="DP12" s="44"/>
      <c r="DQ12" s="44"/>
      <c r="DR12" s="45"/>
      <c r="DS12" s="44"/>
      <c r="DT12" s="44"/>
      <c r="DU12" s="44"/>
      <c r="DV12" s="45"/>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46" t="str">
        <f t="array" aca="1" ref="HL12" ca="1">IFERROR(XLOOKUP(E12,Listas!$F$71:$F$121,Listas!$G$71:$G$121,,0,1),"biblioteca")</f>
        <v>biblioteca</v>
      </c>
      <c r="HM12" s="7"/>
      <c r="HN12" s="7"/>
      <c r="HO12" s="47" t="str">
        <f>IF('2.Datos'!B12&lt;&gt;"",'2.Datos'!B12,"")</f>
        <v>R10_Acu</v>
      </c>
      <c r="HP12" s="47">
        <f>IFERROR(VLOOKUP('2.Datos'!X12,Listas!$D$37:$E$41,2,FALSE),"")</f>
        <v>4</v>
      </c>
      <c r="HQ12" s="47">
        <f>IFERROR(VLOOKUP('2.Datos'!Y12,Listas!$D$44:$E$48,2,FALSE),"")</f>
        <v>2</v>
      </c>
      <c r="HR12" s="47">
        <f t="shared" si="1"/>
        <v>8</v>
      </c>
      <c r="HS12" s="48">
        <f t="shared" si="2"/>
        <v>42</v>
      </c>
      <c r="HT12" s="51"/>
      <c r="HU12" s="47"/>
      <c r="HV12" s="47"/>
      <c r="HW12" s="48"/>
      <c r="HX12" s="48"/>
      <c r="HY12" s="51"/>
      <c r="HZ12" s="47"/>
      <c r="IA12" s="47"/>
      <c r="IB12" s="48"/>
      <c r="IC12" s="48"/>
      <c r="ID12" s="51"/>
      <c r="IE12" s="47"/>
      <c r="IF12" s="47"/>
      <c r="IG12" s="48"/>
      <c r="IH12" s="48"/>
      <c r="II12" s="51"/>
      <c r="IJ12" s="47"/>
      <c r="IK12" s="47"/>
      <c r="IL12" s="48"/>
      <c r="IM12" s="48"/>
      <c r="IN12" s="51"/>
      <c r="IO12" s="47"/>
      <c r="IP12" s="47"/>
      <c r="IQ12" s="48"/>
      <c r="IR12" s="48"/>
      <c r="IS12" s="51"/>
      <c r="IT12" s="47"/>
      <c r="IU12" s="47"/>
      <c r="IV12" s="48"/>
      <c r="IW12" s="48"/>
      <c r="IX12" s="51"/>
      <c r="IY12" s="47"/>
      <c r="IZ12" s="47"/>
      <c r="JA12" s="48"/>
      <c r="JB12" s="48"/>
      <c r="JC12" s="51"/>
      <c r="JD12" s="47"/>
      <c r="JE12" s="47"/>
      <c r="JF12" s="48"/>
      <c r="JG12" s="48"/>
      <c r="JH12" s="51"/>
      <c r="JI12" s="47"/>
      <c r="JJ12" s="47"/>
      <c r="JK12" s="48"/>
      <c r="JL12" s="48"/>
      <c r="JM12" s="51"/>
      <c r="JN12" s="47"/>
      <c r="JO12" s="47"/>
      <c r="JP12" s="48"/>
      <c r="JQ12" s="48"/>
      <c r="JR12" s="51"/>
      <c r="JS12" s="47"/>
      <c r="JT12" s="47"/>
      <c r="JU12" s="48"/>
      <c r="JV12" s="48"/>
      <c r="JW12" s="51"/>
      <c r="JX12" s="47"/>
      <c r="JY12" s="47"/>
      <c r="JZ12" s="48"/>
      <c r="KA12" s="48"/>
      <c r="KB12" s="51"/>
      <c r="KC12" s="47"/>
      <c r="KD12" s="47"/>
      <c r="KE12" s="48"/>
      <c r="KF12" s="48"/>
      <c r="KG12" s="51"/>
      <c r="KH12" s="47"/>
      <c r="KI12" s="47"/>
      <c r="KJ12" s="48"/>
      <c r="KK12" s="48"/>
      <c r="KL12" s="51"/>
      <c r="KM12" s="47"/>
      <c r="KN12" s="47"/>
      <c r="KO12" s="48"/>
      <c r="KP12" s="48"/>
      <c r="KQ12" s="51"/>
      <c r="KR12" s="47"/>
      <c r="KS12" s="47"/>
      <c r="KT12" s="48"/>
      <c r="KU12" s="48"/>
      <c r="KV12" s="51"/>
      <c r="KW12" s="47"/>
      <c r="KX12" s="47"/>
      <c r="KY12" s="48"/>
      <c r="KZ12" s="48"/>
      <c r="LA12" s="51"/>
      <c r="LB12" s="47"/>
      <c r="LC12" s="47"/>
      <c r="LD12" s="48"/>
      <c r="LE12" s="48"/>
      <c r="LF12" s="51"/>
      <c r="LG12" s="47"/>
      <c r="LH12" s="47"/>
      <c r="LI12" s="48"/>
      <c r="LJ12" s="48"/>
      <c r="LK12" s="51"/>
      <c r="LL12" s="47"/>
      <c r="LM12" s="47"/>
      <c r="LN12" s="48"/>
      <c r="LO12" s="48"/>
      <c r="LP12" s="51"/>
      <c r="LQ12" s="47"/>
      <c r="LR12" s="47"/>
      <c r="LS12" s="48"/>
      <c r="LT12" s="48"/>
      <c r="LU12" s="51"/>
      <c r="LV12" s="47"/>
      <c r="LW12" s="47"/>
      <c r="LX12" s="48"/>
      <c r="LY12" s="48"/>
      <c r="LZ12" s="51"/>
      <c r="MA12" s="47"/>
      <c r="MB12" s="47"/>
      <c r="MC12" s="48"/>
      <c r="MD12" s="48"/>
      <c r="ME12" s="51"/>
      <c r="MF12" s="47"/>
      <c r="MG12" s="47"/>
      <c r="MH12" s="48"/>
      <c r="MI12" s="48"/>
      <c r="MJ12" s="51"/>
    </row>
    <row r="13" spans="1:348" ht="102">
      <c r="A13" s="29" t="s">
        <v>87</v>
      </c>
      <c r="B13" s="30" t="s">
        <v>187</v>
      </c>
      <c r="C13" s="31" t="s">
        <v>89</v>
      </c>
      <c r="D13" s="31" t="s">
        <v>90</v>
      </c>
      <c r="E13" s="32" t="s">
        <v>188</v>
      </c>
      <c r="F13" s="32" t="s">
        <v>189</v>
      </c>
      <c r="G13" s="33" t="s">
        <v>190</v>
      </c>
      <c r="H13" s="32" t="s">
        <v>126</v>
      </c>
      <c r="I13" s="62" t="s">
        <v>191</v>
      </c>
      <c r="J13" s="34" t="s">
        <v>192</v>
      </c>
      <c r="K13" s="63" t="s">
        <v>193</v>
      </c>
      <c r="L13" s="37" t="s">
        <v>194</v>
      </c>
      <c r="M13" s="38" t="s">
        <v>158</v>
      </c>
      <c r="N13" s="31" t="s">
        <v>70</v>
      </c>
      <c r="O13" s="30">
        <v>1</v>
      </c>
      <c r="P13" s="30">
        <v>0</v>
      </c>
      <c r="Q13" s="30">
        <v>1</v>
      </c>
      <c r="R13" s="30">
        <v>1</v>
      </c>
      <c r="S13" s="30">
        <v>0</v>
      </c>
      <c r="T13" s="30">
        <v>0</v>
      </c>
      <c r="U13" s="30">
        <v>1</v>
      </c>
      <c r="V13" s="30">
        <v>0</v>
      </c>
      <c r="W13" s="39"/>
      <c r="X13" s="32" t="s">
        <v>149</v>
      </c>
      <c r="Y13" s="32" t="s">
        <v>131</v>
      </c>
      <c r="Z13" s="40" t="str">
        <f>IF(AND(HR13&gt;=32,HR13&lt;=80),Listas!$G$36,IF(AND(HR13&gt;=16,HR13&lt;=24),Listas!$G$37,IF(AND(HR13&gt;=5,HR13&lt;=12),Listas!$G$38,IF(AND(HR13&gt;=1,HR13&lt;=4),Listas!$G$39,"-"))))</f>
        <v>Extremo</v>
      </c>
      <c r="AA13" s="40">
        <f t="shared" si="0"/>
        <v>32</v>
      </c>
      <c r="AB13" s="41" t="str">
        <f>IFERROR(VLOOKUP(M13,[1]Listas!$H$4:$I$8,2,FALSE),"")</f>
        <v/>
      </c>
      <c r="AC13" s="42" t="s">
        <v>195</v>
      </c>
      <c r="AD13" s="43" t="s">
        <v>1507</v>
      </c>
      <c r="AE13" s="44"/>
      <c r="AF13" s="44"/>
      <c r="AG13" s="44"/>
      <c r="AH13" s="45"/>
      <c r="AI13" s="44"/>
      <c r="AJ13" s="44"/>
      <c r="AK13" s="44"/>
      <c r="AL13" s="45"/>
      <c r="AM13" s="44"/>
      <c r="AN13" s="44"/>
      <c r="AO13" s="44"/>
      <c r="AP13" s="45"/>
      <c r="AQ13" s="44"/>
      <c r="AR13" s="44"/>
      <c r="AS13" s="44"/>
      <c r="AT13" s="45"/>
      <c r="AU13" s="44"/>
      <c r="AV13" s="44"/>
      <c r="AW13" s="44"/>
      <c r="AX13" s="45"/>
      <c r="AY13" s="44"/>
      <c r="AZ13" s="44"/>
      <c r="BA13" s="44"/>
      <c r="BB13" s="45"/>
      <c r="BC13" s="44"/>
      <c r="BD13" s="44"/>
      <c r="BE13" s="44"/>
      <c r="BF13" s="45"/>
      <c r="BG13" s="44"/>
      <c r="BH13" s="44"/>
      <c r="BI13" s="44"/>
      <c r="BJ13" s="45"/>
      <c r="BK13" s="44"/>
      <c r="BL13" s="44"/>
      <c r="BM13" s="44"/>
      <c r="BN13" s="45"/>
      <c r="BO13" s="44"/>
      <c r="BP13" s="44"/>
      <c r="BQ13" s="44"/>
      <c r="BR13" s="45"/>
      <c r="BS13" s="44"/>
      <c r="BT13" s="44"/>
      <c r="BU13" s="44"/>
      <c r="BV13" s="45"/>
      <c r="BW13" s="44"/>
      <c r="BX13" s="44"/>
      <c r="BY13" s="44"/>
      <c r="BZ13" s="45"/>
      <c r="CA13" s="44"/>
      <c r="CB13" s="44"/>
      <c r="CC13" s="44"/>
      <c r="CD13" s="45"/>
      <c r="CE13" s="44"/>
      <c r="CF13" s="44"/>
      <c r="CG13" s="44"/>
      <c r="CH13" s="45"/>
      <c r="CI13" s="44"/>
      <c r="CJ13" s="44"/>
      <c r="CK13" s="44"/>
      <c r="CL13" s="45"/>
      <c r="CM13" s="44"/>
      <c r="CN13" s="44"/>
      <c r="CO13" s="44"/>
      <c r="CP13" s="45"/>
      <c r="CQ13" s="44"/>
      <c r="CR13" s="44"/>
      <c r="CS13" s="44"/>
      <c r="CT13" s="45"/>
      <c r="CU13" s="44"/>
      <c r="CV13" s="44"/>
      <c r="CW13" s="44"/>
      <c r="CX13" s="45"/>
      <c r="CY13" s="44"/>
      <c r="CZ13" s="44"/>
      <c r="DA13" s="44"/>
      <c r="DB13" s="45"/>
      <c r="DC13" s="44"/>
      <c r="DD13" s="44"/>
      <c r="DE13" s="44"/>
      <c r="DF13" s="45"/>
      <c r="DG13" s="44"/>
      <c r="DH13" s="44"/>
      <c r="DI13" s="44"/>
      <c r="DJ13" s="45"/>
      <c r="DK13" s="44"/>
      <c r="DL13" s="44"/>
      <c r="DM13" s="44"/>
      <c r="DN13" s="45"/>
      <c r="DO13" s="44"/>
      <c r="DP13" s="44"/>
      <c r="DQ13" s="44"/>
      <c r="DR13" s="45"/>
      <c r="DS13" s="44"/>
      <c r="DT13" s="44"/>
      <c r="DU13" s="44"/>
      <c r="DV13" s="45"/>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46" t="str">
        <f t="array" aca="1" ref="HL13" ca="1">IFERROR(XLOOKUP(E13,Listas!$F$71:$F$121,Listas!$G$71:$G$121,,0,1),"biblioteca")</f>
        <v>biblioteca</v>
      </c>
      <c r="HM13" s="7"/>
      <c r="HN13" s="7"/>
      <c r="HO13" s="47" t="str">
        <f>IF('2.Datos'!B13&lt;&gt;"",'2.Datos'!B13,"")</f>
        <v>R11_Acu</v>
      </c>
      <c r="HP13" s="47">
        <f>IFERROR(VLOOKUP('2.Datos'!X13,Listas!$D$37:$E$41,2,FALSE),"")</f>
        <v>4</v>
      </c>
      <c r="HQ13" s="47">
        <f>IFERROR(VLOOKUP('2.Datos'!Y13,Listas!$D$44:$E$48,2,FALSE),"")</f>
        <v>8</v>
      </c>
      <c r="HR13" s="47">
        <f t="shared" si="1"/>
        <v>32</v>
      </c>
      <c r="HS13" s="48">
        <f t="shared" si="2"/>
        <v>48</v>
      </c>
      <c r="HT13" s="51"/>
      <c r="HU13" s="47"/>
      <c r="HV13" s="47"/>
      <c r="HW13" s="48"/>
      <c r="HX13" s="48"/>
      <c r="HY13" s="51"/>
      <c r="HZ13" s="47"/>
      <c r="IA13" s="47"/>
      <c r="IB13" s="48"/>
      <c r="IC13" s="48"/>
      <c r="ID13" s="51"/>
      <c r="IE13" s="47"/>
      <c r="IF13" s="47"/>
      <c r="IG13" s="48"/>
      <c r="IH13" s="48"/>
      <c r="II13" s="51"/>
      <c r="IJ13" s="47"/>
      <c r="IK13" s="47"/>
      <c r="IL13" s="48"/>
      <c r="IM13" s="48"/>
      <c r="IN13" s="51"/>
      <c r="IO13" s="47"/>
      <c r="IP13" s="47"/>
      <c r="IQ13" s="48"/>
      <c r="IR13" s="48"/>
      <c r="IS13" s="51"/>
      <c r="IT13" s="47"/>
      <c r="IU13" s="47"/>
      <c r="IV13" s="48"/>
      <c r="IW13" s="48"/>
      <c r="IX13" s="51"/>
      <c r="IY13" s="47"/>
      <c r="IZ13" s="47"/>
      <c r="JA13" s="48"/>
      <c r="JB13" s="48"/>
      <c r="JC13" s="51"/>
      <c r="JD13" s="47"/>
      <c r="JE13" s="47"/>
      <c r="JF13" s="48"/>
      <c r="JG13" s="48"/>
      <c r="JH13" s="51"/>
      <c r="JI13" s="47"/>
      <c r="JJ13" s="47"/>
      <c r="JK13" s="48"/>
      <c r="JL13" s="48"/>
      <c r="JM13" s="51"/>
      <c r="JN13" s="47"/>
      <c r="JO13" s="47"/>
      <c r="JP13" s="48"/>
      <c r="JQ13" s="48"/>
      <c r="JR13" s="51"/>
      <c r="JS13" s="47"/>
      <c r="JT13" s="47"/>
      <c r="JU13" s="48"/>
      <c r="JV13" s="48"/>
      <c r="JW13" s="51"/>
      <c r="JX13" s="47"/>
      <c r="JY13" s="47"/>
      <c r="JZ13" s="48"/>
      <c r="KA13" s="48"/>
      <c r="KB13" s="51"/>
      <c r="KC13" s="47"/>
      <c r="KD13" s="47"/>
      <c r="KE13" s="48"/>
      <c r="KF13" s="48"/>
      <c r="KG13" s="51"/>
      <c r="KH13" s="47"/>
      <c r="KI13" s="47"/>
      <c r="KJ13" s="48"/>
      <c r="KK13" s="48"/>
      <c r="KL13" s="51"/>
      <c r="KM13" s="47"/>
      <c r="KN13" s="47"/>
      <c r="KO13" s="48"/>
      <c r="KP13" s="48"/>
      <c r="KQ13" s="51"/>
      <c r="KR13" s="47"/>
      <c r="KS13" s="47"/>
      <c r="KT13" s="48"/>
      <c r="KU13" s="48"/>
      <c r="KV13" s="51"/>
      <c r="KW13" s="47"/>
      <c r="KX13" s="47"/>
      <c r="KY13" s="48"/>
      <c r="KZ13" s="48"/>
      <c r="LA13" s="51"/>
      <c r="LB13" s="47"/>
      <c r="LC13" s="47"/>
      <c r="LD13" s="48"/>
      <c r="LE13" s="48"/>
      <c r="LF13" s="51"/>
      <c r="LG13" s="47"/>
      <c r="LH13" s="47"/>
      <c r="LI13" s="48"/>
      <c r="LJ13" s="48"/>
      <c r="LK13" s="51"/>
      <c r="LL13" s="47"/>
      <c r="LM13" s="47"/>
      <c r="LN13" s="48"/>
      <c r="LO13" s="48"/>
      <c r="LP13" s="51"/>
      <c r="LQ13" s="47"/>
      <c r="LR13" s="47"/>
      <c r="LS13" s="48"/>
      <c r="LT13" s="48"/>
      <c r="LU13" s="51"/>
      <c r="LV13" s="47"/>
      <c r="LW13" s="47"/>
      <c r="LX13" s="48"/>
      <c r="LY13" s="48"/>
      <c r="LZ13" s="51"/>
      <c r="MA13" s="47"/>
      <c r="MB13" s="47"/>
      <c r="MC13" s="48"/>
      <c r="MD13" s="48"/>
      <c r="ME13" s="51"/>
      <c r="MF13" s="47"/>
      <c r="MG13" s="47"/>
      <c r="MH13" s="48"/>
      <c r="MI13" s="48"/>
      <c r="MJ13" s="51"/>
    </row>
    <row r="14" spans="1:348" ht="165.75">
      <c r="A14" s="29" t="s">
        <v>87</v>
      </c>
      <c r="B14" s="30" t="s">
        <v>196</v>
      </c>
      <c r="C14" s="31" t="s">
        <v>89</v>
      </c>
      <c r="D14" s="31" t="s">
        <v>197</v>
      </c>
      <c r="E14" s="32" t="s">
        <v>198</v>
      </c>
      <c r="F14" s="32" t="s">
        <v>199</v>
      </c>
      <c r="G14" s="33" t="s">
        <v>200</v>
      </c>
      <c r="H14" s="32" t="s">
        <v>126</v>
      </c>
      <c r="I14" s="62" t="s">
        <v>201</v>
      </c>
      <c r="J14" s="34" t="s">
        <v>202</v>
      </c>
      <c r="K14" s="63" t="s">
        <v>203</v>
      </c>
      <c r="L14" s="37" t="s">
        <v>204</v>
      </c>
      <c r="M14" s="38" t="s">
        <v>205</v>
      </c>
      <c r="N14" s="31" t="s">
        <v>68</v>
      </c>
      <c r="O14" s="30">
        <v>1</v>
      </c>
      <c r="P14" s="30">
        <v>0</v>
      </c>
      <c r="Q14" s="30">
        <v>1</v>
      </c>
      <c r="R14" s="30">
        <v>1</v>
      </c>
      <c r="S14" s="30">
        <v>1</v>
      </c>
      <c r="T14" s="30">
        <v>0</v>
      </c>
      <c r="U14" s="30">
        <v>1</v>
      </c>
      <c r="V14" s="30">
        <v>1</v>
      </c>
      <c r="W14" s="39"/>
      <c r="X14" s="32" t="s">
        <v>149</v>
      </c>
      <c r="Y14" s="32" t="s">
        <v>131</v>
      </c>
      <c r="Z14" s="40" t="str">
        <f>IF(AND(HR14&gt;=32,HR14&lt;=80),Listas!$G$36,IF(AND(HR14&gt;=16,HR14&lt;=24),Listas!$G$37,IF(AND(HR14&gt;=5,HR14&lt;=12),Listas!$G$38,IF(AND(HR14&gt;=1,HR14&lt;=4),Listas!$G$39,"-"))))</f>
        <v>Extremo</v>
      </c>
      <c r="AA14" s="40">
        <f t="shared" si="0"/>
        <v>32</v>
      </c>
      <c r="AB14" s="41" t="str">
        <f>IFERROR(VLOOKUP(M14,[1]Listas!$H$4:$I$8,2,FALSE),"")</f>
        <v/>
      </c>
      <c r="AC14" s="42" t="s">
        <v>206</v>
      </c>
      <c r="AD14" s="43" t="s">
        <v>1507</v>
      </c>
      <c r="AE14" s="44"/>
      <c r="AF14" s="44"/>
      <c r="AG14" s="44"/>
      <c r="AH14" s="45"/>
      <c r="AI14" s="44"/>
      <c r="AJ14" s="44"/>
      <c r="AK14" s="44"/>
      <c r="AL14" s="45"/>
      <c r="AM14" s="44"/>
      <c r="AN14" s="44"/>
      <c r="AO14" s="44"/>
      <c r="AP14" s="45"/>
      <c r="AQ14" s="44"/>
      <c r="AR14" s="44"/>
      <c r="AS14" s="44"/>
      <c r="AT14" s="45"/>
      <c r="AU14" s="44"/>
      <c r="AV14" s="44"/>
      <c r="AW14" s="44"/>
      <c r="AX14" s="45"/>
      <c r="AY14" s="44"/>
      <c r="AZ14" s="44"/>
      <c r="BA14" s="44"/>
      <c r="BB14" s="45"/>
      <c r="BC14" s="44"/>
      <c r="BD14" s="44"/>
      <c r="BE14" s="44"/>
      <c r="BF14" s="45"/>
      <c r="BG14" s="44"/>
      <c r="BH14" s="44"/>
      <c r="BI14" s="44"/>
      <c r="BJ14" s="45"/>
      <c r="BK14" s="44"/>
      <c r="BL14" s="44"/>
      <c r="BM14" s="44"/>
      <c r="BN14" s="45"/>
      <c r="BO14" s="44"/>
      <c r="BP14" s="44"/>
      <c r="BQ14" s="44"/>
      <c r="BR14" s="45"/>
      <c r="BS14" s="44"/>
      <c r="BT14" s="44"/>
      <c r="BU14" s="44"/>
      <c r="BV14" s="45"/>
      <c r="BW14" s="44"/>
      <c r="BX14" s="44"/>
      <c r="BY14" s="44"/>
      <c r="BZ14" s="45"/>
      <c r="CA14" s="44"/>
      <c r="CB14" s="44"/>
      <c r="CC14" s="44"/>
      <c r="CD14" s="45"/>
      <c r="CE14" s="44"/>
      <c r="CF14" s="44"/>
      <c r="CG14" s="44"/>
      <c r="CH14" s="45"/>
      <c r="CI14" s="44"/>
      <c r="CJ14" s="44"/>
      <c r="CK14" s="44"/>
      <c r="CL14" s="45"/>
      <c r="CM14" s="44"/>
      <c r="CN14" s="44"/>
      <c r="CO14" s="44"/>
      <c r="CP14" s="45"/>
      <c r="CQ14" s="44"/>
      <c r="CR14" s="44"/>
      <c r="CS14" s="44"/>
      <c r="CT14" s="45"/>
      <c r="CU14" s="44"/>
      <c r="CV14" s="44"/>
      <c r="CW14" s="44"/>
      <c r="CX14" s="45"/>
      <c r="CY14" s="44"/>
      <c r="CZ14" s="44"/>
      <c r="DA14" s="44"/>
      <c r="DB14" s="45"/>
      <c r="DC14" s="44"/>
      <c r="DD14" s="44"/>
      <c r="DE14" s="44"/>
      <c r="DF14" s="45"/>
      <c r="DG14" s="44"/>
      <c r="DH14" s="44"/>
      <c r="DI14" s="44"/>
      <c r="DJ14" s="45"/>
      <c r="DK14" s="44"/>
      <c r="DL14" s="44"/>
      <c r="DM14" s="44"/>
      <c r="DN14" s="45"/>
      <c r="DO14" s="44"/>
      <c r="DP14" s="44"/>
      <c r="DQ14" s="44"/>
      <c r="DR14" s="45"/>
      <c r="DS14" s="44"/>
      <c r="DT14" s="44"/>
      <c r="DU14" s="44"/>
      <c r="DV14" s="45"/>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46" t="str">
        <f t="array" aca="1" ref="HL14" ca="1">IFERROR(XLOOKUP(E14,Listas!$F$71:$F$121,Listas!$G$71:$G$121,,0,1),"biblioteca")</f>
        <v>biblioteca</v>
      </c>
      <c r="HM14" s="7"/>
      <c r="HN14" s="7"/>
      <c r="HO14" s="47" t="str">
        <f>IF('2.Datos'!B14&lt;&gt;"",'2.Datos'!B14,"")</f>
        <v>R12_Acu</v>
      </c>
      <c r="HP14" s="47">
        <f>IFERROR(VLOOKUP('2.Datos'!X14,Listas!$D$37:$E$41,2,FALSE),"")</f>
        <v>4</v>
      </c>
      <c r="HQ14" s="47">
        <f>IFERROR(VLOOKUP('2.Datos'!Y14,Listas!$D$44:$E$48,2,FALSE),"")</f>
        <v>8</v>
      </c>
      <c r="HR14" s="47">
        <f t="shared" si="1"/>
        <v>32</v>
      </c>
      <c r="HS14" s="48">
        <f t="shared" si="2"/>
        <v>48</v>
      </c>
      <c r="HT14" s="51"/>
      <c r="HU14" s="47"/>
      <c r="HV14" s="47"/>
      <c r="HW14" s="48"/>
      <c r="HX14" s="48"/>
      <c r="HY14" s="51"/>
      <c r="HZ14" s="47"/>
      <c r="IA14" s="47"/>
      <c r="IB14" s="48"/>
      <c r="IC14" s="48"/>
      <c r="ID14" s="51"/>
      <c r="IE14" s="47"/>
      <c r="IF14" s="47"/>
      <c r="IG14" s="48"/>
      <c r="IH14" s="48"/>
      <c r="II14" s="51"/>
      <c r="IJ14" s="47"/>
      <c r="IK14" s="47"/>
      <c r="IL14" s="48"/>
      <c r="IM14" s="48"/>
      <c r="IN14" s="51"/>
      <c r="IO14" s="47"/>
      <c r="IP14" s="47"/>
      <c r="IQ14" s="48"/>
      <c r="IR14" s="48"/>
      <c r="IS14" s="51"/>
      <c r="IT14" s="47"/>
      <c r="IU14" s="47"/>
      <c r="IV14" s="48"/>
      <c r="IW14" s="48"/>
      <c r="IX14" s="51"/>
      <c r="IY14" s="47"/>
      <c r="IZ14" s="47"/>
      <c r="JA14" s="48"/>
      <c r="JB14" s="48"/>
      <c r="JC14" s="51"/>
      <c r="JD14" s="47"/>
      <c r="JE14" s="47"/>
      <c r="JF14" s="48"/>
      <c r="JG14" s="48"/>
      <c r="JH14" s="51"/>
      <c r="JI14" s="47"/>
      <c r="JJ14" s="47"/>
      <c r="JK14" s="48"/>
      <c r="JL14" s="48"/>
      <c r="JM14" s="51"/>
      <c r="JN14" s="47"/>
      <c r="JO14" s="47"/>
      <c r="JP14" s="48"/>
      <c r="JQ14" s="48"/>
      <c r="JR14" s="51"/>
      <c r="JS14" s="47"/>
      <c r="JT14" s="47"/>
      <c r="JU14" s="48"/>
      <c r="JV14" s="48"/>
      <c r="JW14" s="51"/>
      <c r="JX14" s="47"/>
      <c r="JY14" s="47"/>
      <c r="JZ14" s="48"/>
      <c r="KA14" s="48"/>
      <c r="KB14" s="51"/>
      <c r="KC14" s="47"/>
      <c r="KD14" s="47"/>
      <c r="KE14" s="48"/>
      <c r="KF14" s="48"/>
      <c r="KG14" s="51"/>
      <c r="KH14" s="47"/>
      <c r="KI14" s="47"/>
      <c r="KJ14" s="48"/>
      <c r="KK14" s="48"/>
      <c r="KL14" s="51"/>
      <c r="KM14" s="47"/>
      <c r="KN14" s="47"/>
      <c r="KO14" s="48"/>
      <c r="KP14" s="48"/>
      <c r="KQ14" s="51"/>
      <c r="KR14" s="47"/>
      <c r="KS14" s="47"/>
      <c r="KT14" s="48"/>
      <c r="KU14" s="48"/>
      <c r="KV14" s="51"/>
      <c r="KW14" s="47"/>
      <c r="KX14" s="47"/>
      <c r="KY14" s="48"/>
      <c r="KZ14" s="48"/>
      <c r="LA14" s="51"/>
      <c r="LB14" s="47"/>
      <c r="LC14" s="47"/>
      <c r="LD14" s="48"/>
      <c r="LE14" s="48"/>
      <c r="LF14" s="51"/>
      <c r="LG14" s="47"/>
      <c r="LH14" s="47"/>
      <c r="LI14" s="48"/>
      <c r="LJ14" s="48"/>
      <c r="LK14" s="51"/>
      <c r="LL14" s="47"/>
      <c r="LM14" s="47"/>
      <c r="LN14" s="48"/>
      <c r="LO14" s="48"/>
      <c r="LP14" s="51"/>
      <c r="LQ14" s="47"/>
      <c r="LR14" s="47"/>
      <c r="LS14" s="48"/>
      <c r="LT14" s="48"/>
      <c r="LU14" s="51"/>
      <c r="LV14" s="47"/>
      <c r="LW14" s="47"/>
      <c r="LX14" s="48"/>
      <c r="LY14" s="48"/>
      <c r="LZ14" s="51"/>
      <c r="MA14" s="47"/>
      <c r="MB14" s="47"/>
      <c r="MC14" s="48"/>
      <c r="MD14" s="48"/>
      <c r="ME14" s="51"/>
      <c r="MF14" s="47"/>
      <c r="MG14" s="47"/>
      <c r="MH14" s="48"/>
      <c r="MI14" s="48"/>
      <c r="MJ14" s="51"/>
    </row>
    <row r="15" spans="1:348" ht="89.25">
      <c r="A15" s="29" t="s">
        <v>87</v>
      </c>
      <c r="B15" s="30" t="s">
        <v>207</v>
      </c>
      <c r="C15" s="31" t="s">
        <v>89</v>
      </c>
      <c r="D15" s="31" t="s">
        <v>90</v>
      </c>
      <c r="E15" s="32" t="s">
        <v>91</v>
      </c>
      <c r="F15" s="32" t="s">
        <v>208</v>
      </c>
      <c r="G15" s="33" t="s">
        <v>209</v>
      </c>
      <c r="H15" s="32" t="s">
        <v>126</v>
      </c>
      <c r="I15" s="62" t="s">
        <v>210</v>
      </c>
      <c r="J15" s="34" t="s">
        <v>211</v>
      </c>
      <c r="K15" s="63" t="s">
        <v>212</v>
      </c>
      <c r="L15" s="34" t="s">
        <v>213</v>
      </c>
      <c r="M15" s="38" t="s">
        <v>205</v>
      </c>
      <c r="N15" s="31" t="s">
        <v>71</v>
      </c>
      <c r="O15" s="30">
        <v>1</v>
      </c>
      <c r="P15" s="30">
        <v>0</v>
      </c>
      <c r="Q15" s="30">
        <v>1</v>
      </c>
      <c r="R15" s="30">
        <v>1</v>
      </c>
      <c r="S15" s="30">
        <v>0</v>
      </c>
      <c r="T15" s="30">
        <v>0</v>
      </c>
      <c r="U15" s="30">
        <v>1</v>
      </c>
      <c r="V15" s="30">
        <v>1</v>
      </c>
      <c r="W15" s="39"/>
      <c r="X15" s="32" t="s">
        <v>149</v>
      </c>
      <c r="Y15" s="32" t="s">
        <v>111</v>
      </c>
      <c r="Z15" s="40" t="str">
        <f>IF(AND(HR15&gt;=32,HR15&lt;=80),Listas!$G$36,IF(AND(HR15&gt;=16,HR15&lt;=24),Listas!$G$37,IF(AND(HR15&gt;=5,HR15&lt;=12),Listas!$G$38,IF(AND(HR15&gt;=1,HR15&lt;=4),Listas!$G$39,"-"))))</f>
        <v>Alto</v>
      </c>
      <c r="AA15" s="40">
        <f t="shared" si="0"/>
        <v>16</v>
      </c>
      <c r="AB15" s="41" t="str">
        <f>IFERROR(VLOOKUP(M15,[1]Listas!$H$4:$I$8,2,FALSE),"")</f>
        <v/>
      </c>
      <c r="AC15" s="42" t="s">
        <v>214</v>
      </c>
      <c r="AD15" s="43" t="s">
        <v>1507</v>
      </c>
      <c r="AE15" s="44"/>
      <c r="AF15" s="44"/>
      <c r="AG15" s="44"/>
      <c r="AH15" s="45"/>
      <c r="AI15" s="44"/>
      <c r="AJ15" s="44"/>
      <c r="AK15" s="44"/>
      <c r="AL15" s="45"/>
      <c r="AM15" s="44"/>
      <c r="AN15" s="44"/>
      <c r="AO15" s="44"/>
      <c r="AP15" s="45"/>
      <c r="AQ15" s="44"/>
      <c r="AR15" s="44"/>
      <c r="AS15" s="44"/>
      <c r="AT15" s="45"/>
      <c r="AU15" s="44"/>
      <c r="AV15" s="44"/>
      <c r="AW15" s="44"/>
      <c r="AX15" s="45"/>
      <c r="AY15" s="44"/>
      <c r="AZ15" s="44"/>
      <c r="BA15" s="44"/>
      <c r="BB15" s="45"/>
      <c r="BC15" s="44"/>
      <c r="BD15" s="44"/>
      <c r="BE15" s="44"/>
      <c r="BF15" s="45"/>
      <c r="BG15" s="44"/>
      <c r="BH15" s="44"/>
      <c r="BI15" s="44"/>
      <c r="BJ15" s="45"/>
      <c r="BK15" s="44"/>
      <c r="BL15" s="44"/>
      <c r="BM15" s="44"/>
      <c r="BN15" s="45"/>
      <c r="BO15" s="44"/>
      <c r="BP15" s="44"/>
      <c r="BQ15" s="44"/>
      <c r="BR15" s="45"/>
      <c r="BS15" s="44"/>
      <c r="BT15" s="44"/>
      <c r="BU15" s="44"/>
      <c r="BV15" s="45"/>
      <c r="BW15" s="44"/>
      <c r="BX15" s="44"/>
      <c r="BY15" s="44"/>
      <c r="BZ15" s="45"/>
      <c r="CA15" s="44"/>
      <c r="CB15" s="44"/>
      <c r="CC15" s="44"/>
      <c r="CD15" s="45"/>
      <c r="CE15" s="44"/>
      <c r="CF15" s="44"/>
      <c r="CG15" s="44"/>
      <c r="CH15" s="45"/>
      <c r="CI15" s="44"/>
      <c r="CJ15" s="44"/>
      <c r="CK15" s="44"/>
      <c r="CL15" s="45"/>
      <c r="CM15" s="44"/>
      <c r="CN15" s="44"/>
      <c r="CO15" s="44"/>
      <c r="CP15" s="45"/>
      <c r="CQ15" s="44"/>
      <c r="CR15" s="44"/>
      <c r="CS15" s="44"/>
      <c r="CT15" s="45"/>
      <c r="CU15" s="44"/>
      <c r="CV15" s="44"/>
      <c r="CW15" s="44"/>
      <c r="CX15" s="45"/>
      <c r="CY15" s="44"/>
      <c r="CZ15" s="44"/>
      <c r="DA15" s="44"/>
      <c r="DB15" s="45"/>
      <c r="DC15" s="44"/>
      <c r="DD15" s="44"/>
      <c r="DE15" s="44"/>
      <c r="DF15" s="45"/>
      <c r="DG15" s="44"/>
      <c r="DH15" s="44"/>
      <c r="DI15" s="44"/>
      <c r="DJ15" s="45"/>
      <c r="DK15" s="44"/>
      <c r="DL15" s="44"/>
      <c r="DM15" s="44"/>
      <c r="DN15" s="45"/>
      <c r="DO15" s="44"/>
      <c r="DP15" s="44"/>
      <c r="DQ15" s="44"/>
      <c r="DR15" s="45"/>
      <c r="DS15" s="44"/>
      <c r="DT15" s="44"/>
      <c r="DU15" s="44"/>
      <c r="DV15" s="45"/>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46" t="str">
        <f t="array" aca="1" ref="HL15" ca="1">IFERROR(XLOOKUP(E15,Listas!$F$71:$F$121,Listas!$G$71:$G$121,,0,1),"biblioteca")</f>
        <v>biblioteca</v>
      </c>
      <c r="HM15" s="7"/>
      <c r="HN15" s="7"/>
      <c r="HO15" s="47" t="str">
        <f>IF('2.Datos'!B15&lt;&gt;"",'2.Datos'!B15,"")</f>
        <v>R13_Acu</v>
      </c>
      <c r="HP15" s="47">
        <f>IFERROR(VLOOKUP('2.Datos'!X15,Listas!$D$37:$E$41,2,FALSE),"")</f>
        <v>4</v>
      </c>
      <c r="HQ15" s="47">
        <f>IFERROR(VLOOKUP('2.Datos'!Y15,Listas!$D$44:$E$48,2,FALSE),"")</f>
        <v>4</v>
      </c>
      <c r="HR15" s="47">
        <f t="shared" si="1"/>
        <v>16</v>
      </c>
      <c r="HS15" s="48">
        <f t="shared" si="2"/>
        <v>44</v>
      </c>
      <c r="HT15" s="51"/>
      <c r="HU15" s="47"/>
      <c r="HV15" s="47"/>
      <c r="HW15" s="48"/>
      <c r="HX15" s="48"/>
      <c r="HY15" s="51"/>
      <c r="HZ15" s="47"/>
      <c r="IA15" s="47"/>
      <c r="IB15" s="48"/>
      <c r="IC15" s="48"/>
      <c r="ID15" s="51"/>
      <c r="IE15" s="47"/>
      <c r="IF15" s="47"/>
      <c r="IG15" s="48"/>
      <c r="IH15" s="48"/>
      <c r="II15" s="51"/>
      <c r="IJ15" s="47"/>
      <c r="IK15" s="47"/>
      <c r="IL15" s="48"/>
      <c r="IM15" s="48"/>
      <c r="IN15" s="51"/>
      <c r="IO15" s="47"/>
      <c r="IP15" s="47"/>
      <c r="IQ15" s="48"/>
      <c r="IR15" s="48"/>
      <c r="IS15" s="51"/>
      <c r="IT15" s="47"/>
      <c r="IU15" s="47"/>
      <c r="IV15" s="48"/>
      <c r="IW15" s="48"/>
      <c r="IX15" s="51"/>
      <c r="IY15" s="47"/>
      <c r="IZ15" s="47"/>
      <c r="JA15" s="48"/>
      <c r="JB15" s="48"/>
      <c r="JC15" s="51"/>
      <c r="JD15" s="47"/>
      <c r="JE15" s="47"/>
      <c r="JF15" s="48"/>
      <c r="JG15" s="48"/>
      <c r="JH15" s="51"/>
      <c r="JI15" s="47"/>
      <c r="JJ15" s="47"/>
      <c r="JK15" s="48"/>
      <c r="JL15" s="48"/>
      <c r="JM15" s="51"/>
      <c r="JN15" s="47"/>
      <c r="JO15" s="47"/>
      <c r="JP15" s="48"/>
      <c r="JQ15" s="48"/>
      <c r="JR15" s="51"/>
      <c r="JS15" s="47"/>
      <c r="JT15" s="47"/>
      <c r="JU15" s="48"/>
      <c r="JV15" s="48"/>
      <c r="JW15" s="51"/>
      <c r="JX15" s="47"/>
      <c r="JY15" s="47"/>
      <c r="JZ15" s="48"/>
      <c r="KA15" s="48"/>
      <c r="KB15" s="51"/>
      <c r="KC15" s="47"/>
      <c r="KD15" s="47"/>
      <c r="KE15" s="48"/>
      <c r="KF15" s="48"/>
      <c r="KG15" s="51"/>
      <c r="KH15" s="47"/>
      <c r="KI15" s="47"/>
      <c r="KJ15" s="48"/>
      <c r="KK15" s="48"/>
      <c r="KL15" s="51"/>
      <c r="KM15" s="47"/>
      <c r="KN15" s="47"/>
      <c r="KO15" s="48"/>
      <c r="KP15" s="48"/>
      <c r="KQ15" s="51"/>
      <c r="KR15" s="47"/>
      <c r="KS15" s="47"/>
      <c r="KT15" s="48"/>
      <c r="KU15" s="48"/>
      <c r="KV15" s="51"/>
      <c r="KW15" s="47"/>
      <c r="KX15" s="47"/>
      <c r="KY15" s="48"/>
      <c r="KZ15" s="48"/>
      <c r="LA15" s="51"/>
      <c r="LB15" s="47"/>
      <c r="LC15" s="47"/>
      <c r="LD15" s="48"/>
      <c r="LE15" s="48"/>
      <c r="LF15" s="51"/>
      <c r="LG15" s="47"/>
      <c r="LH15" s="47"/>
      <c r="LI15" s="48"/>
      <c r="LJ15" s="48"/>
      <c r="LK15" s="51"/>
      <c r="LL15" s="47"/>
      <c r="LM15" s="47"/>
      <c r="LN15" s="48"/>
      <c r="LO15" s="48"/>
      <c r="LP15" s="51"/>
      <c r="LQ15" s="47"/>
      <c r="LR15" s="47"/>
      <c r="LS15" s="48"/>
      <c r="LT15" s="48"/>
      <c r="LU15" s="51"/>
      <c r="LV15" s="47"/>
      <c r="LW15" s="47"/>
      <c r="LX15" s="48"/>
      <c r="LY15" s="48"/>
      <c r="LZ15" s="51"/>
      <c r="MA15" s="47"/>
      <c r="MB15" s="47"/>
      <c r="MC15" s="48"/>
      <c r="MD15" s="48"/>
      <c r="ME15" s="51"/>
      <c r="MF15" s="47"/>
      <c r="MG15" s="47"/>
      <c r="MH15" s="48"/>
      <c r="MI15" s="48"/>
      <c r="MJ15" s="51"/>
    </row>
    <row r="16" spans="1:348" ht="114.75">
      <c r="A16" s="29" t="s">
        <v>87</v>
      </c>
      <c r="B16" s="30" t="s">
        <v>215</v>
      </c>
      <c r="C16" s="31" t="s">
        <v>89</v>
      </c>
      <c r="D16" s="31" t="s">
        <v>90</v>
      </c>
      <c r="E16" s="32" t="s">
        <v>216</v>
      </c>
      <c r="F16" s="32" t="s">
        <v>217</v>
      </c>
      <c r="G16" s="33" t="s">
        <v>217</v>
      </c>
      <c r="H16" s="32" t="s">
        <v>126</v>
      </c>
      <c r="I16" s="62" t="s">
        <v>218</v>
      </c>
      <c r="J16" s="34" t="s">
        <v>219</v>
      </c>
      <c r="K16" s="63" t="s">
        <v>220</v>
      </c>
      <c r="L16" s="34" t="s">
        <v>221</v>
      </c>
      <c r="M16" s="38" t="s">
        <v>119</v>
      </c>
      <c r="N16" s="31" t="s">
        <v>69</v>
      </c>
      <c r="O16" s="30">
        <v>1</v>
      </c>
      <c r="P16" s="30">
        <v>0</v>
      </c>
      <c r="Q16" s="30">
        <v>0</v>
      </c>
      <c r="R16" s="30">
        <v>1</v>
      </c>
      <c r="S16" s="30">
        <v>0</v>
      </c>
      <c r="T16" s="30">
        <v>1</v>
      </c>
      <c r="U16" s="30">
        <v>1</v>
      </c>
      <c r="V16" s="30">
        <v>0</v>
      </c>
      <c r="W16" s="39"/>
      <c r="X16" s="32" t="s">
        <v>149</v>
      </c>
      <c r="Y16" s="32" t="s">
        <v>100</v>
      </c>
      <c r="Z16" s="40" t="str">
        <f>IF(AND(HR16&gt;=32,HR16&lt;=80),Listas!$G$36,IF(AND(HR16&gt;=16,HR16&lt;=24),Listas!$G$37,IF(AND(HR16&gt;=5,HR16&lt;=12),Listas!$G$38,IF(AND(HR16&gt;=1,HR16&lt;=4),Listas!$G$39,"-"))))</f>
        <v>Extremo</v>
      </c>
      <c r="AA16" s="40">
        <f t="shared" si="0"/>
        <v>64</v>
      </c>
      <c r="AB16" s="41" t="str">
        <f>IFERROR(VLOOKUP(M16,[1]Listas!$H$4:$I$8,2,FALSE),"")</f>
        <v/>
      </c>
      <c r="AC16" s="42" t="s">
        <v>222</v>
      </c>
      <c r="AD16" s="43" t="s">
        <v>1507</v>
      </c>
      <c r="AE16" s="44"/>
      <c r="AF16" s="44"/>
      <c r="AG16" s="44"/>
      <c r="AH16" s="45"/>
      <c r="AI16" s="44"/>
      <c r="AJ16" s="44"/>
      <c r="AK16" s="44"/>
      <c r="AL16" s="45"/>
      <c r="AM16" s="44"/>
      <c r="AN16" s="44"/>
      <c r="AO16" s="44"/>
      <c r="AP16" s="45"/>
      <c r="AQ16" s="44"/>
      <c r="AR16" s="44"/>
      <c r="AS16" s="44"/>
      <c r="AT16" s="45"/>
      <c r="AU16" s="44"/>
      <c r="AV16" s="44"/>
      <c r="AW16" s="44"/>
      <c r="AX16" s="45"/>
      <c r="AY16" s="44"/>
      <c r="AZ16" s="44"/>
      <c r="BA16" s="44"/>
      <c r="BB16" s="45"/>
      <c r="BC16" s="44"/>
      <c r="BD16" s="44"/>
      <c r="BE16" s="44"/>
      <c r="BF16" s="45"/>
      <c r="BG16" s="44"/>
      <c r="BH16" s="44"/>
      <c r="BI16" s="44"/>
      <c r="BJ16" s="45"/>
      <c r="BK16" s="44"/>
      <c r="BL16" s="44"/>
      <c r="BM16" s="44"/>
      <c r="BN16" s="45"/>
      <c r="BO16" s="44"/>
      <c r="BP16" s="44"/>
      <c r="BQ16" s="44"/>
      <c r="BR16" s="45"/>
      <c r="BS16" s="44"/>
      <c r="BT16" s="44"/>
      <c r="BU16" s="44"/>
      <c r="BV16" s="45"/>
      <c r="BW16" s="44"/>
      <c r="BX16" s="44"/>
      <c r="BY16" s="44"/>
      <c r="BZ16" s="45"/>
      <c r="CA16" s="44"/>
      <c r="CB16" s="44"/>
      <c r="CC16" s="44"/>
      <c r="CD16" s="45"/>
      <c r="CE16" s="44"/>
      <c r="CF16" s="44"/>
      <c r="CG16" s="44"/>
      <c r="CH16" s="45"/>
      <c r="CI16" s="44"/>
      <c r="CJ16" s="44"/>
      <c r="CK16" s="44"/>
      <c r="CL16" s="45"/>
      <c r="CM16" s="44"/>
      <c r="CN16" s="44"/>
      <c r="CO16" s="44"/>
      <c r="CP16" s="45"/>
      <c r="CQ16" s="44"/>
      <c r="CR16" s="44"/>
      <c r="CS16" s="44"/>
      <c r="CT16" s="45"/>
      <c r="CU16" s="44"/>
      <c r="CV16" s="44"/>
      <c r="CW16" s="44"/>
      <c r="CX16" s="45"/>
      <c r="CY16" s="44"/>
      <c r="CZ16" s="44"/>
      <c r="DA16" s="44"/>
      <c r="DB16" s="45"/>
      <c r="DC16" s="44"/>
      <c r="DD16" s="44"/>
      <c r="DE16" s="44"/>
      <c r="DF16" s="45"/>
      <c r="DG16" s="44"/>
      <c r="DH16" s="44"/>
      <c r="DI16" s="44"/>
      <c r="DJ16" s="45"/>
      <c r="DK16" s="44"/>
      <c r="DL16" s="44"/>
      <c r="DM16" s="44"/>
      <c r="DN16" s="45"/>
      <c r="DO16" s="44"/>
      <c r="DP16" s="44"/>
      <c r="DQ16" s="44"/>
      <c r="DR16" s="45"/>
      <c r="DS16" s="44"/>
      <c r="DT16" s="44"/>
      <c r="DU16" s="44"/>
      <c r="DV16" s="45"/>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46" t="str">
        <f t="array" aca="1" ref="HL16" ca="1">IFERROR(XLOOKUP(E16,Listas!$F$71:$F$121,Listas!$G$71:$G$121,,0,1),"biblioteca")</f>
        <v>biblioteca</v>
      </c>
      <c r="HM16" s="7"/>
      <c r="HN16" s="7"/>
      <c r="HO16" s="47" t="str">
        <f>IF('2.Datos'!B16&lt;&gt;"",'2.Datos'!B16,"")</f>
        <v>R14_Acu</v>
      </c>
      <c r="HP16" s="47">
        <f>IFERROR(VLOOKUP('2.Datos'!X16,Listas!$D$37:$E$41,2,FALSE),"")</f>
        <v>4</v>
      </c>
      <c r="HQ16" s="47">
        <f>IFERROR(VLOOKUP('2.Datos'!Y16,Listas!$D$44:$E$48,2,FALSE),"")</f>
        <v>16</v>
      </c>
      <c r="HR16" s="47">
        <f t="shared" si="1"/>
        <v>64</v>
      </c>
      <c r="HS16" s="48">
        <f t="shared" si="2"/>
        <v>416</v>
      </c>
      <c r="HT16" s="51"/>
      <c r="HU16" s="47"/>
      <c r="HV16" s="47"/>
      <c r="HW16" s="48"/>
      <c r="HX16" s="48"/>
      <c r="HY16" s="51"/>
      <c r="HZ16" s="47"/>
      <c r="IA16" s="47"/>
      <c r="IB16" s="48"/>
      <c r="IC16" s="48"/>
      <c r="ID16" s="51"/>
      <c r="IE16" s="47"/>
      <c r="IF16" s="47"/>
      <c r="IG16" s="48"/>
      <c r="IH16" s="48"/>
      <c r="II16" s="51"/>
      <c r="IJ16" s="47"/>
      <c r="IK16" s="47"/>
      <c r="IL16" s="48"/>
      <c r="IM16" s="48"/>
      <c r="IN16" s="51"/>
      <c r="IO16" s="47"/>
      <c r="IP16" s="47"/>
      <c r="IQ16" s="48"/>
      <c r="IR16" s="48"/>
      <c r="IS16" s="51"/>
      <c r="IT16" s="47"/>
      <c r="IU16" s="47"/>
      <c r="IV16" s="48"/>
      <c r="IW16" s="48"/>
      <c r="IX16" s="51"/>
      <c r="IY16" s="47"/>
      <c r="IZ16" s="47"/>
      <c r="JA16" s="48"/>
      <c r="JB16" s="48"/>
      <c r="JC16" s="51"/>
      <c r="JD16" s="47"/>
      <c r="JE16" s="47"/>
      <c r="JF16" s="48"/>
      <c r="JG16" s="48"/>
      <c r="JH16" s="51"/>
      <c r="JI16" s="47"/>
      <c r="JJ16" s="47"/>
      <c r="JK16" s="48"/>
      <c r="JL16" s="48"/>
      <c r="JM16" s="51"/>
      <c r="JN16" s="47"/>
      <c r="JO16" s="47"/>
      <c r="JP16" s="48"/>
      <c r="JQ16" s="48"/>
      <c r="JR16" s="51"/>
      <c r="JS16" s="47"/>
      <c r="JT16" s="47"/>
      <c r="JU16" s="48"/>
      <c r="JV16" s="48"/>
      <c r="JW16" s="51"/>
      <c r="JX16" s="47"/>
      <c r="JY16" s="47"/>
      <c r="JZ16" s="48"/>
      <c r="KA16" s="48"/>
      <c r="KB16" s="51"/>
      <c r="KC16" s="47"/>
      <c r="KD16" s="47"/>
      <c r="KE16" s="48"/>
      <c r="KF16" s="48"/>
      <c r="KG16" s="51"/>
      <c r="KH16" s="47"/>
      <c r="KI16" s="47"/>
      <c r="KJ16" s="48"/>
      <c r="KK16" s="48"/>
      <c r="KL16" s="51"/>
      <c r="KM16" s="47"/>
      <c r="KN16" s="47"/>
      <c r="KO16" s="48"/>
      <c r="KP16" s="48"/>
      <c r="KQ16" s="51"/>
      <c r="KR16" s="47"/>
      <c r="KS16" s="47"/>
      <c r="KT16" s="48"/>
      <c r="KU16" s="48"/>
      <c r="KV16" s="51"/>
      <c r="KW16" s="47"/>
      <c r="KX16" s="47"/>
      <c r="KY16" s="48"/>
      <c r="KZ16" s="48"/>
      <c r="LA16" s="51"/>
      <c r="LB16" s="47"/>
      <c r="LC16" s="47"/>
      <c r="LD16" s="48"/>
      <c r="LE16" s="48"/>
      <c r="LF16" s="51"/>
      <c r="LG16" s="47"/>
      <c r="LH16" s="47"/>
      <c r="LI16" s="48"/>
      <c r="LJ16" s="48"/>
      <c r="LK16" s="51"/>
      <c r="LL16" s="47"/>
      <c r="LM16" s="47"/>
      <c r="LN16" s="48"/>
      <c r="LO16" s="48"/>
      <c r="LP16" s="51"/>
      <c r="LQ16" s="47"/>
      <c r="LR16" s="47"/>
      <c r="LS16" s="48"/>
      <c r="LT16" s="48"/>
      <c r="LU16" s="51"/>
      <c r="LV16" s="47"/>
      <c r="LW16" s="47"/>
      <c r="LX16" s="48"/>
      <c r="LY16" s="48"/>
      <c r="LZ16" s="51"/>
      <c r="MA16" s="47"/>
      <c r="MB16" s="47"/>
      <c r="MC16" s="48"/>
      <c r="MD16" s="48"/>
      <c r="ME16" s="51"/>
      <c r="MF16" s="47"/>
      <c r="MG16" s="47"/>
      <c r="MH16" s="48"/>
      <c r="MI16" s="48"/>
      <c r="MJ16" s="51"/>
    </row>
    <row r="17" spans="1:348" ht="89.25">
      <c r="A17" s="29" t="s">
        <v>87</v>
      </c>
      <c r="B17" s="30" t="s">
        <v>223</v>
      </c>
      <c r="C17" s="31" t="s">
        <v>89</v>
      </c>
      <c r="D17" s="31" t="s">
        <v>90</v>
      </c>
      <c r="E17" s="32" t="s">
        <v>91</v>
      </c>
      <c r="F17" s="32" t="s">
        <v>224</v>
      </c>
      <c r="G17" s="33" t="s">
        <v>225</v>
      </c>
      <c r="H17" s="32" t="s">
        <v>126</v>
      </c>
      <c r="I17" s="62" t="s">
        <v>226</v>
      </c>
      <c r="J17" s="34" t="s">
        <v>227</v>
      </c>
      <c r="K17" s="63" t="s">
        <v>228</v>
      </c>
      <c r="L17" s="37" t="s">
        <v>229</v>
      </c>
      <c r="M17" s="38" t="s">
        <v>98</v>
      </c>
      <c r="N17" s="31" t="s">
        <v>70</v>
      </c>
      <c r="O17" s="30">
        <v>1</v>
      </c>
      <c r="P17" s="30">
        <v>1</v>
      </c>
      <c r="Q17" s="30">
        <v>0</v>
      </c>
      <c r="R17" s="30">
        <v>1</v>
      </c>
      <c r="S17" s="30">
        <v>1</v>
      </c>
      <c r="T17" s="30">
        <v>0</v>
      </c>
      <c r="U17" s="30">
        <v>1</v>
      </c>
      <c r="V17" s="30">
        <v>0</v>
      </c>
      <c r="W17" s="39"/>
      <c r="X17" s="32" t="s">
        <v>149</v>
      </c>
      <c r="Y17" s="32" t="s">
        <v>131</v>
      </c>
      <c r="Z17" s="40" t="str">
        <f>IF(AND(HR17&gt;=32,HR17&lt;=80),Listas!$G$36,IF(AND(HR17&gt;=16,HR17&lt;=24),Listas!$G$37,IF(AND(HR17&gt;=5,HR17&lt;=12),Listas!$G$38,IF(AND(HR17&gt;=1,HR17&lt;=4),Listas!$G$39,"-"))))</f>
        <v>Extremo</v>
      </c>
      <c r="AA17" s="40">
        <f t="shared" si="0"/>
        <v>32</v>
      </c>
      <c r="AB17" s="41" t="str">
        <f>IFERROR(VLOOKUP(M17,[1]Listas!$H$4:$I$8,2,FALSE),"")</f>
        <v/>
      </c>
      <c r="AC17" s="42" t="s">
        <v>230</v>
      </c>
      <c r="AD17" s="43" t="s">
        <v>1507</v>
      </c>
      <c r="AE17" s="44"/>
      <c r="AF17" s="44"/>
      <c r="AG17" s="44"/>
      <c r="AH17" s="45"/>
      <c r="AI17" s="44"/>
      <c r="AJ17" s="44"/>
      <c r="AK17" s="44"/>
      <c r="AL17" s="45"/>
      <c r="AM17" s="44"/>
      <c r="AN17" s="44"/>
      <c r="AO17" s="44"/>
      <c r="AP17" s="45"/>
      <c r="AQ17" s="44"/>
      <c r="AR17" s="44"/>
      <c r="AS17" s="44"/>
      <c r="AT17" s="45"/>
      <c r="AU17" s="44"/>
      <c r="AV17" s="44"/>
      <c r="AW17" s="44"/>
      <c r="AX17" s="45"/>
      <c r="AY17" s="44"/>
      <c r="AZ17" s="44"/>
      <c r="BA17" s="44"/>
      <c r="BB17" s="45"/>
      <c r="BC17" s="44"/>
      <c r="BD17" s="44"/>
      <c r="BE17" s="44"/>
      <c r="BF17" s="45"/>
      <c r="BG17" s="44"/>
      <c r="BH17" s="44"/>
      <c r="BI17" s="44"/>
      <c r="BJ17" s="45"/>
      <c r="BK17" s="44"/>
      <c r="BL17" s="44"/>
      <c r="BM17" s="44"/>
      <c r="BN17" s="45"/>
      <c r="BO17" s="44"/>
      <c r="BP17" s="44"/>
      <c r="BQ17" s="44"/>
      <c r="BR17" s="45"/>
      <c r="BS17" s="44"/>
      <c r="BT17" s="44"/>
      <c r="BU17" s="44"/>
      <c r="BV17" s="45"/>
      <c r="BW17" s="44"/>
      <c r="BX17" s="44"/>
      <c r="BY17" s="44"/>
      <c r="BZ17" s="45"/>
      <c r="CA17" s="44"/>
      <c r="CB17" s="44"/>
      <c r="CC17" s="44"/>
      <c r="CD17" s="45"/>
      <c r="CE17" s="44"/>
      <c r="CF17" s="44"/>
      <c r="CG17" s="44"/>
      <c r="CH17" s="45"/>
      <c r="CI17" s="44"/>
      <c r="CJ17" s="44"/>
      <c r="CK17" s="44"/>
      <c r="CL17" s="45"/>
      <c r="CM17" s="44"/>
      <c r="CN17" s="44"/>
      <c r="CO17" s="44"/>
      <c r="CP17" s="45"/>
      <c r="CQ17" s="44"/>
      <c r="CR17" s="44"/>
      <c r="CS17" s="44"/>
      <c r="CT17" s="45"/>
      <c r="CU17" s="44"/>
      <c r="CV17" s="44"/>
      <c r="CW17" s="44"/>
      <c r="CX17" s="45"/>
      <c r="CY17" s="44"/>
      <c r="CZ17" s="44"/>
      <c r="DA17" s="44"/>
      <c r="DB17" s="45"/>
      <c r="DC17" s="44"/>
      <c r="DD17" s="44"/>
      <c r="DE17" s="44"/>
      <c r="DF17" s="45"/>
      <c r="DG17" s="44"/>
      <c r="DH17" s="44"/>
      <c r="DI17" s="44"/>
      <c r="DJ17" s="45"/>
      <c r="DK17" s="44"/>
      <c r="DL17" s="44"/>
      <c r="DM17" s="44"/>
      <c r="DN17" s="45"/>
      <c r="DO17" s="44"/>
      <c r="DP17" s="44"/>
      <c r="DQ17" s="44"/>
      <c r="DR17" s="45"/>
      <c r="DS17" s="44"/>
      <c r="DT17" s="44"/>
      <c r="DU17" s="44"/>
      <c r="DV17" s="45"/>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46" t="str">
        <f t="array" aca="1" ref="HL17" ca="1">IFERROR(XLOOKUP(E17,Listas!$F$71:$F$121,Listas!$G$71:$G$121,,0,1),"biblioteca")</f>
        <v>biblioteca</v>
      </c>
      <c r="HM17" s="7"/>
      <c r="HN17" s="7"/>
      <c r="HO17" s="47" t="str">
        <f>IF('2.Datos'!B17&lt;&gt;"",'2.Datos'!B17,"")</f>
        <v>R16_Acu</v>
      </c>
      <c r="HP17" s="47">
        <f>IFERROR(VLOOKUP('2.Datos'!X17,Listas!$D$37:$E$41,2,FALSE),"")</f>
        <v>4</v>
      </c>
      <c r="HQ17" s="47">
        <f>IFERROR(VLOOKUP('2.Datos'!Y17,Listas!$D$44:$E$48,2,FALSE),"")</f>
        <v>8</v>
      </c>
      <c r="HR17" s="47">
        <f t="shared" si="1"/>
        <v>32</v>
      </c>
      <c r="HS17" s="48">
        <f t="shared" si="2"/>
        <v>48</v>
      </c>
      <c r="HT17" s="51"/>
      <c r="HU17" s="47"/>
      <c r="HV17" s="47"/>
      <c r="HW17" s="48"/>
      <c r="HX17" s="48"/>
      <c r="HY17" s="51"/>
      <c r="HZ17" s="47"/>
      <c r="IA17" s="47"/>
      <c r="IB17" s="48"/>
      <c r="IC17" s="48"/>
      <c r="ID17" s="51"/>
      <c r="IE17" s="47"/>
      <c r="IF17" s="47"/>
      <c r="IG17" s="48"/>
      <c r="IH17" s="48"/>
      <c r="II17" s="51"/>
      <c r="IJ17" s="47"/>
      <c r="IK17" s="47"/>
      <c r="IL17" s="48"/>
      <c r="IM17" s="48"/>
      <c r="IN17" s="51"/>
      <c r="IO17" s="47"/>
      <c r="IP17" s="47"/>
      <c r="IQ17" s="48"/>
      <c r="IR17" s="48"/>
      <c r="IS17" s="51"/>
      <c r="IT17" s="47"/>
      <c r="IU17" s="47"/>
      <c r="IV17" s="48"/>
      <c r="IW17" s="48"/>
      <c r="IX17" s="51"/>
      <c r="IY17" s="47"/>
      <c r="IZ17" s="47"/>
      <c r="JA17" s="48"/>
      <c r="JB17" s="48"/>
      <c r="JC17" s="51"/>
      <c r="JD17" s="47"/>
      <c r="JE17" s="47"/>
      <c r="JF17" s="48"/>
      <c r="JG17" s="48"/>
      <c r="JH17" s="51"/>
      <c r="JI17" s="47"/>
      <c r="JJ17" s="47"/>
      <c r="JK17" s="48"/>
      <c r="JL17" s="48"/>
      <c r="JM17" s="51"/>
      <c r="JN17" s="47"/>
      <c r="JO17" s="47"/>
      <c r="JP17" s="48"/>
      <c r="JQ17" s="48"/>
      <c r="JR17" s="51"/>
      <c r="JS17" s="47"/>
      <c r="JT17" s="47"/>
      <c r="JU17" s="48"/>
      <c r="JV17" s="48"/>
      <c r="JW17" s="51"/>
      <c r="JX17" s="47"/>
      <c r="JY17" s="47"/>
      <c r="JZ17" s="48"/>
      <c r="KA17" s="48"/>
      <c r="KB17" s="51"/>
      <c r="KC17" s="47"/>
      <c r="KD17" s="47"/>
      <c r="KE17" s="48"/>
      <c r="KF17" s="48"/>
      <c r="KG17" s="51"/>
      <c r="KH17" s="47"/>
      <c r="KI17" s="47"/>
      <c r="KJ17" s="48"/>
      <c r="KK17" s="48"/>
      <c r="KL17" s="51"/>
      <c r="KM17" s="47"/>
      <c r="KN17" s="47"/>
      <c r="KO17" s="48"/>
      <c r="KP17" s="48"/>
      <c r="KQ17" s="51"/>
      <c r="KR17" s="47"/>
      <c r="KS17" s="47"/>
      <c r="KT17" s="48"/>
      <c r="KU17" s="48"/>
      <c r="KV17" s="51"/>
      <c r="KW17" s="47"/>
      <c r="KX17" s="47"/>
      <c r="KY17" s="48"/>
      <c r="KZ17" s="48"/>
      <c r="LA17" s="51"/>
      <c r="LB17" s="47"/>
      <c r="LC17" s="47"/>
      <c r="LD17" s="48"/>
      <c r="LE17" s="48"/>
      <c r="LF17" s="51"/>
      <c r="LG17" s="47"/>
      <c r="LH17" s="47"/>
      <c r="LI17" s="48"/>
      <c r="LJ17" s="48"/>
      <c r="LK17" s="51"/>
      <c r="LL17" s="47"/>
      <c r="LM17" s="47"/>
      <c r="LN17" s="48"/>
      <c r="LO17" s="48"/>
      <c r="LP17" s="51"/>
      <c r="LQ17" s="47"/>
      <c r="LR17" s="47"/>
      <c r="LS17" s="48"/>
      <c r="LT17" s="48"/>
      <c r="LU17" s="51"/>
      <c r="LV17" s="47"/>
      <c r="LW17" s="47"/>
      <c r="LX17" s="48"/>
      <c r="LY17" s="48"/>
      <c r="LZ17" s="51"/>
      <c r="MA17" s="47"/>
      <c r="MB17" s="47"/>
      <c r="MC17" s="48"/>
      <c r="MD17" s="48"/>
      <c r="ME17" s="51"/>
      <c r="MF17" s="47"/>
      <c r="MG17" s="47"/>
      <c r="MH17" s="48"/>
      <c r="MI17" s="48"/>
      <c r="MJ17" s="51"/>
    </row>
    <row r="18" spans="1:348" ht="89.25">
      <c r="A18" s="29" t="s">
        <v>87</v>
      </c>
      <c r="B18" s="30" t="s">
        <v>231</v>
      </c>
      <c r="C18" s="31" t="s">
        <v>89</v>
      </c>
      <c r="D18" s="31" t="s">
        <v>197</v>
      </c>
      <c r="E18" s="32" t="s">
        <v>232</v>
      </c>
      <c r="F18" s="32" t="s">
        <v>233</v>
      </c>
      <c r="G18" s="33" t="s">
        <v>234</v>
      </c>
      <c r="H18" s="32" t="s">
        <v>106</v>
      </c>
      <c r="I18" s="62" t="s">
        <v>235</v>
      </c>
      <c r="J18" s="60" t="s">
        <v>236</v>
      </c>
      <c r="K18" s="63" t="s">
        <v>237</v>
      </c>
      <c r="L18" s="37" t="s">
        <v>238</v>
      </c>
      <c r="M18" s="38" t="s">
        <v>119</v>
      </c>
      <c r="N18" s="31" t="s">
        <v>70</v>
      </c>
      <c r="O18" s="30">
        <v>1</v>
      </c>
      <c r="P18" s="30">
        <v>0</v>
      </c>
      <c r="Q18" s="30">
        <v>0</v>
      </c>
      <c r="R18" s="30">
        <v>0</v>
      </c>
      <c r="S18" s="30">
        <v>0</v>
      </c>
      <c r="T18" s="30">
        <v>0</v>
      </c>
      <c r="U18" s="30">
        <v>1</v>
      </c>
      <c r="V18" s="30">
        <v>1</v>
      </c>
      <c r="W18" s="39"/>
      <c r="X18" s="32" t="s">
        <v>120</v>
      </c>
      <c r="Y18" s="32" t="s">
        <v>131</v>
      </c>
      <c r="Z18" s="40" t="str">
        <f>IF(AND(HR18&gt;=32,HR18&lt;=80),Listas!$G$36,IF(AND(HR18&gt;=16,HR18&lt;=24),Listas!$G$37,IF(AND(HR18&gt;=5,HR18&lt;=12),Listas!$G$38,IF(AND(HR18&gt;=1,HR18&lt;=4),Listas!$G$39,"-"))))</f>
        <v>Extremo</v>
      </c>
      <c r="AA18" s="40">
        <f t="shared" si="0"/>
        <v>40</v>
      </c>
      <c r="AB18" s="41" t="str">
        <f>IFERROR(VLOOKUP(M18,[1]Listas!$H$4:$I$8,2,FALSE),"")</f>
        <v/>
      </c>
      <c r="AC18" s="42" t="s">
        <v>239</v>
      </c>
      <c r="AD18" s="43" t="s">
        <v>1507</v>
      </c>
      <c r="AE18" s="44"/>
      <c r="AF18" s="44"/>
      <c r="AG18" s="44"/>
      <c r="AH18" s="45"/>
      <c r="AI18" s="44"/>
      <c r="AJ18" s="44"/>
      <c r="AK18" s="44"/>
      <c r="AL18" s="45"/>
      <c r="AM18" s="44"/>
      <c r="AN18" s="44"/>
      <c r="AO18" s="44"/>
      <c r="AP18" s="45"/>
      <c r="AQ18" s="44"/>
      <c r="AR18" s="44"/>
      <c r="AS18" s="44"/>
      <c r="AT18" s="45"/>
      <c r="AU18" s="44"/>
      <c r="AV18" s="44"/>
      <c r="AW18" s="44"/>
      <c r="AX18" s="45"/>
      <c r="AY18" s="44"/>
      <c r="AZ18" s="44"/>
      <c r="BA18" s="44"/>
      <c r="BB18" s="45"/>
      <c r="BC18" s="44"/>
      <c r="BD18" s="44"/>
      <c r="BE18" s="44"/>
      <c r="BF18" s="45"/>
      <c r="BG18" s="44"/>
      <c r="BH18" s="44"/>
      <c r="BI18" s="44"/>
      <c r="BJ18" s="45"/>
      <c r="BK18" s="44"/>
      <c r="BL18" s="44"/>
      <c r="BM18" s="44"/>
      <c r="BN18" s="45"/>
      <c r="BO18" s="44"/>
      <c r="BP18" s="44"/>
      <c r="BQ18" s="44"/>
      <c r="BR18" s="45"/>
      <c r="BS18" s="44"/>
      <c r="BT18" s="44"/>
      <c r="BU18" s="44"/>
      <c r="BV18" s="45"/>
      <c r="BW18" s="44"/>
      <c r="BX18" s="44"/>
      <c r="BY18" s="44"/>
      <c r="BZ18" s="45"/>
      <c r="CA18" s="44"/>
      <c r="CB18" s="44"/>
      <c r="CC18" s="44"/>
      <c r="CD18" s="45"/>
      <c r="CE18" s="44"/>
      <c r="CF18" s="44"/>
      <c r="CG18" s="44"/>
      <c r="CH18" s="45"/>
      <c r="CI18" s="44"/>
      <c r="CJ18" s="44"/>
      <c r="CK18" s="44"/>
      <c r="CL18" s="45"/>
      <c r="CM18" s="44"/>
      <c r="CN18" s="44"/>
      <c r="CO18" s="44"/>
      <c r="CP18" s="45"/>
      <c r="CQ18" s="44"/>
      <c r="CR18" s="44"/>
      <c r="CS18" s="44"/>
      <c r="CT18" s="45"/>
      <c r="CU18" s="44"/>
      <c r="CV18" s="44"/>
      <c r="CW18" s="44"/>
      <c r="CX18" s="45"/>
      <c r="CY18" s="44"/>
      <c r="CZ18" s="44"/>
      <c r="DA18" s="44"/>
      <c r="DB18" s="45"/>
      <c r="DC18" s="44"/>
      <c r="DD18" s="44"/>
      <c r="DE18" s="44"/>
      <c r="DF18" s="45"/>
      <c r="DG18" s="44"/>
      <c r="DH18" s="44"/>
      <c r="DI18" s="44"/>
      <c r="DJ18" s="45"/>
      <c r="DK18" s="44"/>
      <c r="DL18" s="44"/>
      <c r="DM18" s="44"/>
      <c r="DN18" s="45"/>
      <c r="DO18" s="44"/>
      <c r="DP18" s="44"/>
      <c r="DQ18" s="44"/>
      <c r="DR18" s="45"/>
      <c r="DS18" s="44"/>
      <c r="DT18" s="44"/>
      <c r="DU18" s="44"/>
      <c r="DV18" s="45"/>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46" t="str">
        <f t="array" aca="1" ref="HL18" ca="1">IFERROR(XLOOKUP(E18,Listas!$F$71:$F$121,Listas!$G$71:$G$121,,0,1),"biblioteca")</f>
        <v>biblioteca</v>
      </c>
      <c r="HM18" s="7"/>
      <c r="HN18" s="7"/>
      <c r="HO18" s="47" t="str">
        <f>IF('2.Datos'!B18&lt;&gt;"",'2.Datos'!B18,"")</f>
        <v>R17_Acu</v>
      </c>
      <c r="HP18" s="47">
        <f>IFERROR(VLOOKUP('2.Datos'!X18,Listas!$D$37:$E$41,2,FALSE),"")</f>
        <v>5</v>
      </c>
      <c r="HQ18" s="47">
        <f>IFERROR(VLOOKUP('2.Datos'!Y18,Listas!$D$44:$E$48,2,FALSE),"")</f>
        <v>8</v>
      </c>
      <c r="HR18" s="47">
        <f t="shared" si="1"/>
        <v>40</v>
      </c>
      <c r="HS18" s="48">
        <f t="shared" si="2"/>
        <v>58</v>
      </c>
      <c r="HT18" s="51"/>
      <c r="HU18" s="47"/>
      <c r="HV18" s="47"/>
      <c r="HW18" s="48"/>
      <c r="HX18" s="48"/>
      <c r="HY18" s="51"/>
      <c r="HZ18" s="47"/>
      <c r="IA18" s="47"/>
      <c r="IB18" s="48"/>
      <c r="IC18" s="48"/>
      <c r="ID18" s="51"/>
      <c r="IE18" s="47"/>
      <c r="IF18" s="47"/>
      <c r="IG18" s="48"/>
      <c r="IH18" s="48"/>
      <c r="II18" s="51"/>
      <c r="IJ18" s="47"/>
      <c r="IK18" s="47"/>
      <c r="IL18" s="48"/>
      <c r="IM18" s="48"/>
      <c r="IN18" s="51"/>
      <c r="IO18" s="47"/>
      <c r="IP18" s="47"/>
      <c r="IQ18" s="48"/>
      <c r="IR18" s="48"/>
      <c r="IS18" s="51"/>
      <c r="IT18" s="47"/>
      <c r="IU18" s="47"/>
      <c r="IV18" s="48"/>
      <c r="IW18" s="48"/>
      <c r="IX18" s="51"/>
      <c r="IY18" s="47"/>
      <c r="IZ18" s="47"/>
      <c r="JA18" s="48"/>
      <c r="JB18" s="48"/>
      <c r="JC18" s="51"/>
      <c r="JD18" s="47"/>
      <c r="JE18" s="47"/>
      <c r="JF18" s="48"/>
      <c r="JG18" s="48"/>
      <c r="JH18" s="51"/>
      <c r="JI18" s="47"/>
      <c r="JJ18" s="47"/>
      <c r="JK18" s="48"/>
      <c r="JL18" s="48"/>
      <c r="JM18" s="51"/>
      <c r="JN18" s="47"/>
      <c r="JO18" s="47"/>
      <c r="JP18" s="48"/>
      <c r="JQ18" s="48"/>
      <c r="JR18" s="51"/>
      <c r="JS18" s="47"/>
      <c r="JT18" s="47"/>
      <c r="JU18" s="48"/>
      <c r="JV18" s="48"/>
      <c r="JW18" s="51"/>
      <c r="JX18" s="47"/>
      <c r="JY18" s="47"/>
      <c r="JZ18" s="48"/>
      <c r="KA18" s="48"/>
      <c r="KB18" s="51"/>
      <c r="KC18" s="47"/>
      <c r="KD18" s="47"/>
      <c r="KE18" s="48"/>
      <c r="KF18" s="48"/>
      <c r="KG18" s="51"/>
      <c r="KH18" s="47"/>
      <c r="KI18" s="47"/>
      <c r="KJ18" s="48"/>
      <c r="KK18" s="48"/>
      <c r="KL18" s="51"/>
      <c r="KM18" s="47"/>
      <c r="KN18" s="47"/>
      <c r="KO18" s="48"/>
      <c r="KP18" s="48"/>
      <c r="KQ18" s="51"/>
      <c r="KR18" s="47"/>
      <c r="KS18" s="47"/>
      <c r="KT18" s="48"/>
      <c r="KU18" s="48"/>
      <c r="KV18" s="51"/>
      <c r="KW18" s="47"/>
      <c r="KX18" s="47"/>
      <c r="KY18" s="48"/>
      <c r="KZ18" s="48"/>
      <c r="LA18" s="51"/>
      <c r="LB18" s="47"/>
      <c r="LC18" s="47"/>
      <c r="LD18" s="48"/>
      <c r="LE18" s="48"/>
      <c r="LF18" s="51"/>
      <c r="LG18" s="47"/>
      <c r="LH18" s="47"/>
      <c r="LI18" s="48"/>
      <c r="LJ18" s="48"/>
      <c r="LK18" s="51"/>
      <c r="LL18" s="47"/>
      <c r="LM18" s="47"/>
      <c r="LN18" s="48"/>
      <c r="LO18" s="48"/>
      <c r="LP18" s="51"/>
      <c r="LQ18" s="47"/>
      <c r="LR18" s="47"/>
      <c r="LS18" s="48"/>
      <c r="LT18" s="48"/>
      <c r="LU18" s="51"/>
      <c r="LV18" s="47"/>
      <c r="LW18" s="47"/>
      <c r="LX18" s="48"/>
      <c r="LY18" s="48"/>
      <c r="LZ18" s="51"/>
      <c r="MA18" s="47"/>
      <c r="MB18" s="47"/>
      <c r="MC18" s="48"/>
      <c r="MD18" s="48"/>
      <c r="ME18" s="51"/>
      <c r="MF18" s="47"/>
      <c r="MG18" s="47"/>
      <c r="MH18" s="48"/>
      <c r="MI18" s="48"/>
      <c r="MJ18" s="51"/>
    </row>
    <row r="19" spans="1:348" ht="51">
      <c r="A19" s="29" t="s">
        <v>87</v>
      </c>
      <c r="B19" s="30" t="s">
        <v>240</v>
      </c>
      <c r="C19" s="64" t="s">
        <v>89</v>
      </c>
      <c r="D19" s="64" t="s">
        <v>90</v>
      </c>
      <c r="E19" s="65" t="s">
        <v>91</v>
      </c>
      <c r="F19" s="65" t="s">
        <v>241</v>
      </c>
      <c r="G19" s="66" t="s">
        <v>242</v>
      </c>
      <c r="H19" s="32" t="s">
        <v>94</v>
      </c>
      <c r="I19" s="62" t="s">
        <v>243</v>
      </c>
      <c r="J19" s="67" t="s">
        <v>244</v>
      </c>
      <c r="K19" s="63" t="s">
        <v>245</v>
      </c>
      <c r="L19" s="68"/>
      <c r="M19" s="38" t="s">
        <v>119</v>
      </c>
      <c r="N19" s="31" t="s">
        <v>65</v>
      </c>
      <c r="O19" s="30">
        <v>1</v>
      </c>
      <c r="P19" s="30">
        <v>0</v>
      </c>
      <c r="Q19" s="30">
        <v>0</v>
      </c>
      <c r="R19" s="30">
        <v>1</v>
      </c>
      <c r="S19" s="30">
        <v>0</v>
      </c>
      <c r="T19" s="30">
        <v>1</v>
      </c>
      <c r="U19" s="30">
        <v>1</v>
      </c>
      <c r="V19" s="30">
        <v>0</v>
      </c>
      <c r="W19" s="39"/>
      <c r="X19" s="32" t="s">
        <v>149</v>
      </c>
      <c r="Y19" s="32" t="s">
        <v>111</v>
      </c>
      <c r="Z19" s="40" t="str">
        <f>IF(AND(HR19&gt;=32,HR19&lt;=80),Listas!$G$36,IF(AND(HR19&gt;=16,HR19&lt;=24),Listas!$G$37,IF(AND(HR19&gt;=5,HR19&lt;=12),Listas!$G$38,IF(AND(HR19&gt;=1,HR19&lt;=4),Listas!$G$39,"-"))))</f>
        <v>Alto</v>
      </c>
      <c r="AA19" s="40">
        <f t="shared" si="0"/>
        <v>16</v>
      </c>
      <c r="AB19" s="41" t="str">
        <f>IFERROR(VLOOKUP(M19,[1]Listas!$H$4:$I$8,2,FALSE),"")</f>
        <v/>
      </c>
      <c r="AC19" s="42" t="s">
        <v>246</v>
      </c>
      <c r="AD19" s="43" t="s">
        <v>1507</v>
      </c>
      <c r="AE19" s="44"/>
      <c r="AF19" s="44"/>
      <c r="AG19" s="44"/>
      <c r="AH19" s="45"/>
      <c r="AI19" s="44"/>
      <c r="AJ19" s="44"/>
      <c r="AK19" s="44"/>
      <c r="AL19" s="45"/>
      <c r="AM19" s="44"/>
      <c r="AN19" s="44"/>
      <c r="AO19" s="44"/>
      <c r="AP19" s="45"/>
      <c r="AQ19" s="44"/>
      <c r="AR19" s="44"/>
      <c r="AS19" s="44"/>
      <c r="AT19" s="45"/>
      <c r="AU19" s="44"/>
      <c r="AV19" s="44"/>
      <c r="AW19" s="44"/>
      <c r="AX19" s="45"/>
      <c r="AY19" s="44"/>
      <c r="AZ19" s="44"/>
      <c r="BA19" s="44"/>
      <c r="BB19" s="45"/>
      <c r="BC19" s="44"/>
      <c r="BD19" s="44"/>
      <c r="BE19" s="44"/>
      <c r="BF19" s="45"/>
      <c r="BG19" s="44"/>
      <c r="BH19" s="44"/>
      <c r="BI19" s="44"/>
      <c r="BJ19" s="45"/>
      <c r="BK19" s="44"/>
      <c r="BL19" s="44"/>
      <c r="BM19" s="44"/>
      <c r="BN19" s="45"/>
      <c r="BO19" s="44"/>
      <c r="BP19" s="44"/>
      <c r="BQ19" s="44"/>
      <c r="BR19" s="45"/>
      <c r="BS19" s="44"/>
      <c r="BT19" s="44"/>
      <c r="BU19" s="44"/>
      <c r="BV19" s="45"/>
      <c r="BW19" s="44"/>
      <c r="BX19" s="44"/>
      <c r="BY19" s="44"/>
      <c r="BZ19" s="45"/>
      <c r="CA19" s="44"/>
      <c r="CB19" s="44"/>
      <c r="CC19" s="44"/>
      <c r="CD19" s="45"/>
      <c r="CE19" s="44"/>
      <c r="CF19" s="44"/>
      <c r="CG19" s="44"/>
      <c r="CH19" s="45"/>
      <c r="CI19" s="44"/>
      <c r="CJ19" s="44"/>
      <c r="CK19" s="44"/>
      <c r="CL19" s="45"/>
      <c r="CM19" s="44"/>
      <c r="CN19" s="44"/>
      <c r="CO19" s="44"/>
      <c r="CP19" s="45"/>
      <c r="CQ19" s="44"/>
      <c r="CR19" s="44"/>
      <c r="CS19" s="44"/>
      <c r="CT19" s="45"/>
      <c r="CU19" s="44"/>
      <c r="CV19" s="44"/>
      <c r="CW19" s="44"/>
      <c r="CX19" s="45"/>
      <c r="CY19" s="44"/>
      <c r="CZ19" s="44"/>
      <c r="DA19" s="44"/>
      <c r="DB19" s="45"/>
      <c r="DC19" s="44"/>
      <c r="DD19" s="44"/>
      <c r="DE19" s="44"/>
      <c r="DF19" s="45"/>
      <c r="DG19" s="44"/>
      <c r="DH19" s="44"/>
      <c r="DI19" s="44"/>
      <c r="DJ19" s="45"/>
      <c r="DK19" s="44"/>
      <c r="DL19" s="44"/>
      <c r="DM19" s="44"/>
      <c r="DN19" s="45"/>
      <c r="DO19" s="44"/>
      <c r="DP19" s="44"/>
      <c r="DQ19" s="44"/>
      <c r="DR19" s="45"/>
      <c r="DS19" s="44"/>
      <c r="DT19" s="44"/>
      <c r="DU19" s="44"/>
      <c r="DV19" s="45"/>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46" t="str">
        <f t="array" aca="1" ref="HL19" ca="1">IFERROR(XLOOKUP(E19,Listas!$F$71:$F$121,Listas!$G$71:$G$121,,0,1),"biblioteca")</f>
        <v>biblioteca</v>
      </c>
      <c r="HM19" s="7"/>
      <c r="HN19" s="7"/>
      <c r="HO19" s="47" t="str">
        <f>IF('2.Datos'!B19&lt;&gt;"",'2.Datos'!B19,"")</f>
        <v>R18_Acu</v>
      </c>
      <c r="HP19" s="47">
        <f>IFERROR(VLOOKUP('2.Datos'!X19,Listas!$D$37:$E$41,2,FALSE),"")</f>
        <v>4</v>
      </c>
      <c r="HQ19" s="47">
        <f>IFERROR(VLOOKUP('2.Datos'!Y19,Listas!$D$44:$E$48,2,FALSE),"")</f>
        <v>4</v>
      </c>
      <c r="HR19" s="47">
        <f t="shared" si="1"/>
        <v>16</v>
      </c>
      <c r="HS19" s="48">
        <f t="shared" si="2"/>
        <v>44</v>
      </c>
      <c r="HT19" s="51"/>
      <c r="HU19" s="47"/>
      <c r="HV19" s="47"/>
      <c r="HW19" s="48"/>
      <c r="HX19" s="48"/>
      <c r="HY19" s="51"/>
      <c r="HZ19" s="47"/>
      <c r="IA19" s="47"/>
      <c r="IB19" s="48"/>
      <c r="IC19" s="48"/>
      <c r="ID19" s="51"/>
      <c r="IE19" s="47"/>
      <c r="IF19" s="47"/>
      <c r="IG19" s="48"/>
      <c r="IH19" s="48"/>
      <c r="II19" s="51"/>
      <c r="IJ19" s="47"/>
      <c r="IK19" s="47"/>
      <c r="IL19" s="48"/>
      <c r="IM19" s="48"/>
      <c r="IN19" s="51"/>
      <c r="IO19" s="47"/>
      <c r="IP19" s="47"/>
      <c r="IQ19" s="48"/>
      <c r="IR19" s="48"/>
      <c r="IS19" s="51"/>
      <c r="IT19" s="47"/>
      <c r="IU19" s="47"/>
      <c r="IV19" s="48"/>
      <c r="IW19" s="48"/>
      <c r="IX19" s="51"/>
      <c r="IY19" s="47"/>
      <c r="IZ19" s="47"/>
      <c r="JA19" s="48"/>
      <c r="JB19" s="48"/>
      <c r="JC19" s="51"/>
      <c r="JD19" s="47"/>
      <c r="JE19" s="47"/>
      <c r="JF19" s="48"/>
      <c r="JG19" s="48"/>
      <c r="JH19" s="51"/>
      <c r="JI19" s="47"/>
      <c r="JJ19" s="47"/>
      <c r="JK19" s="48"/>
      <c r="JL19" s="48"/>
      <c r="JM19" s="51"/>
      <c r="JN19" s="47"/>
      <c r="JO19" s="47"/>
      <c r="JP19" s="48"/>
      <c r="JQ19" s="48"/>
      <c r="JR19" s="51"/>
      <c r="JS19" s="47"/>
      <c r="JT19" s="47"/>
      <c r="JU19" s="48"/>
      <c r="JV19" s="48"/>
      <c r="JW19" s="51"/>
      <c r="JX19" s="47"/>
      <c r="JY19" s="47"/>
      <c r="JZ19" s="48"/>
      <c r="KA19" s="48"/>
      <c r="KB19" s="51"/>
      <c r="KC19" s="47"/>
      <c r="KD19" s="47"/>
      <c r="KE19" s="48"/>
      <c r="KF19" s="48"/>
      <c r="KG19" s="51"/>
      <c r="KH19" s="47"/>
      <c r="KI19" s="47"/>
      <c r="KJ19" s="48"/>
      <c r="KK19" s="48"/>
      <c r="KL19" s="51"/>
      <c r="KM19" s="47"/>
      <c r="KN19" s="47"/>
      <c r="KO19" s="48"/>
      <c r="KP19" s="48"/>
      <c r="KQ19" s="51"/>
      <c r="KR19" s="47"/>
      <c r="KS19" s="47"/>
      <c r="KT19" s="48"/>
      <c r="KU19" s="48"/>
      <c r="KV19" s="51"/>
      <c r="KW19" s="47"/>
      <c r="KX19" s="47"/>
      <c r="KY19" s="48"/>
      <c r="KZ19" s="48"/>
      <c r="LA19" s="51"/>
      <c r="LB19" s="47"/>
      <c r="LC19" s="47"/>
      <c r="LD19" s="48"/>
      <c r="LE19" s="48"/>
      <c r="LF19" s="51"/>
      <c r="LG19" s="47"/>
      <c r="LH19" s="47"/>
      <c r="LI19" s="48"/>
      <c r="LJ19" s="48"/>
      <c r="LK19" s="51"/>
      <c r="LL19" s="47"/>
      <c r="LM19" s="47"/>
      <c r="LN19" s="48"/>
      <c r="LO19" s="48"/>
      <c r="LP19" s="51"/>
      <c r="LQ19" s="47"/>
      <c r="LR19" s="47"/>
      <c r="LS19" s="48"/>
      <c r="LT19" s="48"/>
      <c r="LU19" s="51"/>
      <c r="LV19" s="47"/>
      <c r="LW19" s="47"/>
      <c r="LX19" s="48"/>
      <c r="LY19" s="48"/>
      <c r="LZ19" s="51"/>
      <c r="MA19" s="47"/>
      <c r="MB19" s="47"/>
      <c r="MC19" s="48"/>
      <c r="MD19" s="48"/>
      <c r="ME19" s="51"/>
      <c r="MF19" s="47"/>
      <c r="MG19" s="47"/>
      <c r="MH19" s="48"/>
      <c r="MI19" s="48"/>
      <c r="MJ19" s="51"/>
    </row>
    <row r="20" spans="1:348" ht="38.25">
      <c r="A20" s="29" t="s">
        <v>87</v>
      </c>
      <c r="B20" s="30" t="s">
        <v>247</v>
      </c>
      <c r="C20" s="32" t="s">
        <v>89</v>
      </c>
      <c r="D20" s="32" t="s">
        <v>90</v>
      </c>
      <c r="E20" s="32" t="s">
        <v>91</v>
      </c>
      <c r="F20" s="32" t="s">
        <v>248</v>
      </c>
      <c r="G20" s="33" t="s">
        <v>249</v>
      </c>
      <c r="H20" s="32" t="s">
        <v>94</v>
      </c>
      <c r="I20" s="69" t="s">
        <v>250</v>
      </c>
      <c r="J20" s="60" t="s">
        <v>251</v>
      </c>
      <c r="K20" s="53" t="s">
        <v>252</v>
      </c>
      <c r="L20" s="68"/>
      <c r="M20" s="38" t="s">
        <v>119</v>
      </c>
      <c r="N20" s="31" t="s">
        <v>177</v>
      </c>
      <c r="O20" s="30">
        <v>1</v>
      </c>
      <c r="P20" s="30">
        <v>0</v>
      </c>
      <c r="Q20" s="30">
        <v>0</v>
      </c>
      <c r="R20" s="30">
        <v>0</v>
      </c>
      <c r="S20" s="30">
        <v>0</v>
      </c>
      <c r="T20" s="30">
        <v>1</v>
      </c>
      <c r="U20" s="30">
        <v>1</v>
      </c>
      <c r="V20" s="30">
        <v>0</v>
      </c>
      <c r="W20" s="39"/>
      <c r="X20" s="32" t="s">
        <v>149</v>
      </c>
      <c r="Y20" s="32" t="s">
        <v>111</v>
      </c>
      <c r="Z20" s="40" t="str">
        <f>IF(AND(HR20&gt;=32,HR20&lt;=80),Listas!$G$36,IF(AND(HR20&gt;=16,HR20&lt;=24),Listas!$G$37,IF(AND(HR20&gt;=5,HR20&lt;=12),Listas!$G$38,IF(AND(HR20&gt;=1,HR20&lt;=4),Listas!$G$39,"-"))))</f>
        <v>Alto</v>
      </c>
      <c r="AA20" s="40">
        <f t="shared" si="0"/>
        <v>16</v>
      </c>
      <c r="AB20" s="41" t="str">
        <f>IFERROR(VLOOKUP(M20,[1]Listas!$H$4:$I$8,2,FALSE),"")</f>
        <v/>
      </c>
      <c r="AC20" s="42" t="s">
        <v>253</v>
      </c>
      <c r="AD20" s="43" t="s">
        <v>1507</v>
      </c>
      <c r="AE20" s="44"/>
      <c r="AF20" s="44"/>
      <c r="AG20" s="44"/>
      <c r="AH20" s="45"/>
      <c r="AI20" s="44"/>
      <c r="AJ20" s="44"/>
      <c r="AK20" s="44"/>
      <c r="AL20" s="45"/>
      <c r="AM20" s="44"/>
      <c r="AN20" s="44"/>
      <c r="AO20" s="44"/>
      <c r="AP20" s="45"/>
      <c r="AQ20" s="44"/>
      <c r="AR20" s="44"/>
      <c r="AS20" s="44"/>
      <c r="AT20" s="45"/>
      <c r="AU20" s="44"/>
      <c r="AV20" s="44"/>
      <c r="AW20" s="44"/>
      <c r="AX20" s="45"/>
      <c r="AY20" s="44"/>
      <c r="AZ20" s="44"/>
      <c r="BA20" s="44"/>
      <c r="BB20" s="45"/>
      <c r="BC20" s="44"/>
      <c r="BD20" s="44"/>
      <c r="BE20" s="44"/>
      <c r="BF20" s="45"/>
      <c r="BG20" s="44"/>
      <c r="BH20" s="44"/>
      <c r="BI20" s="44"/>
      <c r="BJ20" s="45"/>
      <c r="BK20" s="44"/>
      <c r="BL20" s="44"/>
      <c r="BM20" s="44"/>
      <c r="BN20" s="45"/>
      <c r="BO20" s="44"/>
      <c r="BP20" s="44"/>
      <c r="BQ20" s="44"/>
      <c r="BR20" s="45"/>
      <c r="BS20" s="44"/>
      <c r="BT20" s="44"/>
      <c r="BU20" s="44"/>
      <c r="BV20" s="45"/>
      <c r="BW20" s="44"/>
      <c r="BX20" s="44"/>
      <c r="BY20" s="44"/>
      <c r="BZ20" s="45"/>
      <c r="CA20" s="44"/>
      <c r="CB20" s="44"/>
      <c r="CC20" s="44"/>
      <c r="CD20" s="45"/>
      <c r="CE20" s="44"/>
      <c r="CF20" s="44"/>
      <c r="CG20" s="44"/>
      <c r="CH20" s="45"/>
      <c r="CI20" s="44"/>
      <c r="CJ20" s="44"/>
      <c r="CK20" s="44"/>
      <c r="CL20" s="45"/>
      <c r="CM20" s="44"/>
      <c r="CN20" s="44"/>
      <c r="CO20" s="44"/>
      <c r="CP20" s="45"/>
      <c r="CQ20" s="44"/>
      <c r="CR20" s="44"/>
      <c r="CS20" s="44"/>
      <c r="CT20" s="45"/>
      <c r="CU20" s="44"/>
      <c r="CV20" s="44"/>
      <c r="CW20" s="44"/>
      <c r="CX20" s="45"/>
      <c r="CY20" s="44"/>
      <c r="CZ20" s="44"/>
      <c r="DA20" s="44"/>
      <c r="DB20" s="45"/>
      <c r="DC20" s="44"/>
      <c r="DD20" s="44"/>
      <c r="DE20" s="44"/>
      <c r="DF20" s="45"/>
      <c r="DG20" s="44"/>
      <c r="DH20" s="44"/>
      <c r="DI20" s="44"/>
      <c r="DJ20" s="45"/>
      <c r="DK20" s="44"/>
      <c r="DL20" s="44"/>
      <c r="DM20" s="44"/>
      <c r="DN20" s="45"/>
      <c r="DO20" s="44"/>
      <c r="DP20" s="44"/>
      <c r="DQ20" s="44"/>
      <c r="DR20" s="45"/>
      <c r="DS20" s="44"/>
      <c r="DT20" s="44"/>
      <c r="DU20" s="44"/>
      <c r="DV20" s="45"/>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46" t="str">
        <f t="array" aca="1" ref="HL20" ca="1">IFERROR(XLOOKUP(E20,Listas!$F$71:$F$121,Listas!$G$71:$G$121,,0,1),"biblioteca")</f>
        <v>biblioteca</v>
      </c>
      <c r="HM20" s="7"/>
      <c r="HN20" s="7"/>
      <c r="HO20" s="47" t="str">
        <f>IF('2.Datos'!B20&lt;&gt;"",'2.Datos'!B20,"")</f>
        <v>R19_Acu</v>
      </c>
      <c r="HP20" s="47">
        <f>IFERROR(VLOOKUP('2.Datos'!X20,Listas!$D$37:$E$41,2,FALSE),"")</f>
        <v>4</v>
      </c>
      <c r="HQ20" s="47">
        <f>IFERROR(VLOOKUP('2.Datos'!Y20,Listas!$D$44:$E$48,2,FALSE),"")</f>
        <v>4</v>
      </c>
      <c r="HR20" s="47">
        <f t="shared" si="1"/>
        <v>16</v>
      </c>
      <c r="HS20" s="48">
        <f t="shared" si="2"/>
        <v>44</v>
      </c>
      <c r="HT20" s="51"/>
      <c r="HU20" s="47"/>
      <c r="HV20" s="47"/>
      <c r="HW20" s="48"/>
      <c r="HX20" s="48"/>
      <c r="HY20" s="51"/>
      <c r="HZ20" s="47"/>
      <c r="IA20" s="47"/>
      <c r="IB20" s="48"/>
      <c r="IC20" s="48"/>
      <c r="ID20" s="51"/>
      <c r="IE20" s="47"/>
      <c r="IF20" s="47"/>
      <c r="IG20" s="48"/>
      <c r="IH20" s="48"/>
      <c r="II20" s="51"/>
      <c r="IJ20" s="47"/>
      <c r="IK20" s="47"/>
      <c r="IL20" s="48"/>
      <c r="IM20" s="48"/>
      <c r="IN20" s="51"/>
      <c r="IO20" s="47"/>
      <c r="IP20" s="47"/>
      <c r="IQ20" s="48"/>
      <c r="IR20" s="48"/>
      <c r="IS20" s="51"/>
      <c r="IT20" s="47"/>
      <c r="IU20" s="47"/>
      <c r="IV20" s="48"/>
      <c r="IW20" s="48"/>
      <c r="IX20" s="51"/>
      <c r="IY20" s="47"/>
      <c r="IZ20" s="47"/>
      <c r="JA20" s="48"/>
      <c r="JB20" s="48"/>
      <c r="JC20" s="51"/>
      <c r="JD20" s="47"/>
      <c r="JE20" s="47"/>
      <c r="JF20" s="48"/>
      <c r="JG20" s="48"/>
      <c r="JH20" s="51"/>
      <c r="JI20" s="47"/>
      <c r="JJ20" s="47"/>
      <c r="JK20" s="48"/>
      <c r="JL20" s="48"/>
      <c r="JM20" s="51"/>
      <c r="JN20" s="47"/>
      <c r="JO20" s="47"/>
      <c r="JP20" s="48"/>
      <c r="JQ20" s="48"/>
      <c r="JR20" s="51"/>
      <c r="JS20" s="47"/>
      <c r="JT20" s="47"/>
      <c r="JU20" s="48"/>
      <c r="JV20" s="48"/>
      <c r="JW20" s="51"/>
      <c r="JX20" s="47"/>
      <c r="JY20" s="47"/>
      <c r="JZ20" s="48"/>
      <c r="KA20" s="48"/>
      <c r="KB20" s="51"/>
      <c r="KC20" s="47"/>
      <c r="KD20" s="47"/>
      <c r="KE20" s="48"/>
      <c r="KF20" s="48"/>
      <c r="KG20" s="51"/>
      <c r="KH20" s="47"/>
      <c r="KI20" s="47"/>
      <c r="KJ20" s="48"/>
      <c r="KK20" s="48"/>
      <c r="KL20" s="51"/>
      <c r="KM20" s="47"/>
      <c r="KN20" s="47"/>
      <c r="KO20" s="48"/>
      <c r="KP20" s="48"/>
      <c r="KQ20" s="51"/>
      <c r="KR20" s="47"/>
      <c r="KS20" s="47"/>
      <c r="KT20" s="48"/>
      <c r="KU20" s="48"/>
      <c r="KV20" s="51"/>
      <c r="KW20" s="47"/>
      <c r="KX20" s="47"/>
      <c r="KY20" s="48"/>
      <c r="KZ20" s="48"/>
      <c r="LA20" s="51"/>
      <c r="LB20" s="47"/>
      <c r="LC20" s="47"/>
      <c r="LD20" s="48"/>
      <c r="LE20" s="48"/>
      <c r="LF20" s="51"/>
      <c r="LG20" s="47"/>
      <c r="LH20" s="47"/>
      <c r="LI20" s="48"/>
      <c r="LJ20" s="48"/>
      <c r="LK20" s="51"/>
      <c r="LL20" s="47"/>
      <c r="LM20" s="47"/>
      <c r="LN20" s="48"/>
      <c r="LO20" s="48"/>
      <c r="LP20" s="51"/>
      <c r="LQ20" s="47"/>
      <c r="LR20" s="47"/>
      <c r="LS20" s="48"/>
      <c r="LT20" s="48"/>
      <c r="LU20" s="51"/>
      <c r="LV20" s="47"/>
      <c r="LW20" s="47"/>
      <c r="LX20" s="48"/>
      <c r="LY20" s="48"/>
      <c r="LZ20" s="51"/>
      <c r="MA20" s="47"/>
      <c r="MB20" s="47"/>
      <c r="MC20" s="48"/>
      <c r="MD20" s="48"/>
      <c r="ME20" s="51"/>
      <c r="MF20" s="47"/>
      <c r="MG20" s="47"/>
      <c r="MH20" s="48"/>
      <c r="MI20" s="48"/>
      <c r="MJ20" s="51"/>
    </row>
    <row r="21" spans="1:348" ht="180" hidden="1">
      <c r="A21" s="29" t="s">
        <v>254</v>
      </c>
      <c r="B21" s="70" t="s">
        <v>255</v>
      </c>
      <c r="C21" s="32" t="s">
        <v>89</v>
      </c>
      <c r="D21" s="32" t="s">
        <v>90</v>
      </c>
      <c r="E21" s="32" t="s">
        <v>123</v>
      </c>
      <c r="F21" s="32" t="s">
        <v>124</v>
      </c>
      <c r="G21" s="33" t="s">
        <v>256</v>
      </c>
      <c r="H21" s="32" t="s">
        <v>126</v>
      </c>
      <c r="I21" s="69" t="s">
        <v>257</v>
      </c>
      <c r="J21" s="60" t="s">
        <v>258</v>
      </c>
      <c r="K21" s="61" t="s">
        <v>259</v>
      </c>
      <c r="L21" s="37" t="s">
        <v>260</v>
      </c>
      <c r="M21" s="38" t="s">
        <v>119</v>
      </c>
      <c r="N21" s="31" t="s">
        <v>70</v>
      </c>
      <c r="O21" s="30">
        <v>1</v>
      </c>
      <c r="P21" s="30">
        <v>0</v>
      </c>
      <c r="Q21" s="30">
        <v>1</v>
      </c>
      <c r="R21" s="30">
        <v>1</v>
      </c>
      <c r="S21" s="30">
        <v>0</v>
      </c>
      <c r="T21" s="30">
        <v>0</v>
      </c>
      <c r="U21" s="30">
        <v>1</v>
      </c>
      <c r="V21" s="30">
        <v>0</v>
      </c>
      <c r="W21" s="39"/>
      <c r="X21" s="32" t="s">
        <v>120</v>
      </c>
      <c r="Y21" s="32" t="s">
        <v>111</v>
      </c>
      <c r="Z21" s="40" t="str">
        <f>IF(AND(HR21&gt;=32,HR21&lt;=80),Listas!$G$36,IF(AND(HR21&gt;=16,HR21&lt;=24),Listas!$G$37,IF(AND(HR21&gt;=5,HR21&lt;=12),Listas!$G$38,IF(AND(HR21&gt;=1,HR21&lt;=4),Listas!$G$39,"-"))))</f>
        <v>Alto</v>
      </c>
      <c r="AA21" s="40">
        <f t="shared" si="0"/>
        <v>20</v>
      </c>
      <c r="AB21" s="41" t="str">
        <f>IFERROR(VLOOKUP(M21,[1]Listas!$H$4:$I$8,2,FALSE),"")</f>
        <v/>
      </c>
      <c r="AC21" s="42" t="s">
        <v>261</v>
      </c>
      <c r="AD21" s="71" t="s">
        <v>262</v>
      </c>
      <c r="AE21" s="72" t="s">
        <v>263</v>
      </c>
      <c r="AF21" s="44"/>
      <c r="AG21" s="44"/>
      <c r="AH21" s="45"/>
      <c r="AI21" s="44"/>
      <c r="AJ21" s="44"/>
      <c r="AK21" s="44"/>
      <c r="AL21" s="45"/>
      <c r="AM21" s="44"/>
      <c r="AN21" s="44"/>
      <c r="AO21" s="44"/>
      <c r="AP21" s="45"/>
      <c r="AQ21" s="44"/>
      <c r="AR21" s="44"/>
      <c r="AS21" s="44"/>
      <c r="AT21" s="45"/>
      <c r="AU21" s="44"/>
      <c r="AV21" s="44"/>
      <c r="AW21" s="44"/>
      <c r="AX21" s="45"/>
      <c r="AY21" s="44"/>
      <c r="AZ21" s="44"/>
      <c r="BA21" s="44"/>
      <c r="BB21" s="45"/>
      <c r="BC21" s="44"/>
      <c r="BD21" s="44"/>
      <c r="BE21" s="44"/>
      <c r="BF21" s="45"/>
      <c r="BG21" s="44"/>
      <c r="BH21" s="44"/>
      <c r="BI21" s="44"/>
      <c r="BJ21" s="45"/>
      <c r="BK21" s="44"/>
      <c r="BL21" s="44"/>
      <c r="BM21" s="44"/>
      <c r="BN21" s="45"/>
      <c r="BO21" s="44"/>
      <c r="BP21" s="44"/>
      <c r="BQ21" s="44"/>
      <c r="BR21" s="45"/>
      <c r="BS21" s="44"/>
      <c r="BT21" s="44"/>
      <c r="BU21" s="44"/>
      <c r="BV21" s="45"/>
      <c r="BW21" s="44"/>
      <c r="BX21" s="44"/>
      <c r="BY21" s="44"/>
      <c r="BZ21" s="45"/>
      <c r="CA21" s="44"/>
      <c r="CB21" s="44"/>
      <c r="CC21" s="44"/>
      <c r="CD21" s="45"/>
      <c r="CE21" s="44"/>
      <c r="CF21" s="44"/>
      <c r="CG21" s="44"/>
      <c r="CH21" s="45"/>
      <c r="CI21" s="44"/>
      <c r="CJ21" s="44"/>
      <c r="CK21" s="44"/>
      <c r="CL21" s="45"/>
      <c r="CM21" s="44"/>
      <c r="CN21" s="44"/>
      <c r="CO21" s="44"/>
      <c r="CP21" s="45"/>
      <c r="CQ21" s="44"/>
      <c r="CR21" s="44"/>
      <c r="CS21" s="44"/>
      <c r="CT21" s="45"/>
      <c r="CU21" s="44"/>
      <c r="CV21" s="44"/>
      <c r="CW21" s="44"/>
      <c r="CX21" s="45"/>
      <c r="CY21" s="44"/>
      <c r="CZ21" s="44"/>
      <c r="DA21" s="44"/>
      <c r="DB21" s="45"/>
      <c r="DC21" s="44"/>
      <c r="DD21" s="44"/>
      <c r="DE21" s="44"/>
      <c r="DF21" s="45"/>
      <c r="DG21" s="44"/>
      <c r="DH21" s="44"/>
      <c r="DI21" s="44"/>
      <c r="DJ21" s="45"/>
      <c r="DK21" s="44"/>
      <c r="DL21" s="44"/>
      <c r="DM21" s="44"/>
      <c r="DN21" s="45"/>
      <c r="DO21" s="44"/>
      <c r="DP21" s="44"/>
      <c r="DQ21" s="44"/>
      <c r="DR21" s="45"/>
      <c r="DS21" s="44"/>
      <c r="DT21" s="44"/>
      <c r="DU21" s="44"/>
      <c r="DV21" s="45"/>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46" t="str">
        <f t="array" aca="1" ref="HL21" ca="1">IFERROR(XLOOKUP(E21,Listas!$F$71:$F$121,Listas!$G$71:$G$121,,0,1),"biblioteca")</f>
        <v>biblioteca</v>
      </c>
      <c r="HM21" s="7"/>
      <c r="HN21" s="7"/>
      <c r="HO21" s="73" t="str">
        <f>IF('2.Datos'!B21&lt;&gt;"",'2.Datos'!B21,"")</f>
        <v>R1_Alc</v>
      </c>
      <c r="HP21" s="47">
        <f>IFERROR(VLOOKUP('2.Datos'!X21,Listas!$D$37:$E$41,2,FALSE),"")</f>
        <v>5</v>
      </c>
      <c r="HQ21" s="47">
        <f>IFERROR(VLOOKUP('2.Datos'!Y21,Listas!$D$44:$E$48,2,FALSE),"")</f>
        <v>4</v>
      </c>
      <c r="HR21" s="47">
        <f t="shared" si="1"/>
        <v>20</v>
      </c>
      <c r="HS21" s="48">
        <f t="shared" si="2"/>
        <v>54</v>
      </c>
      <c r="HT21" s="51"/>
      <c r="HU21" s="47"/>
      <c r="HV21" s="47"/>
      <c r="HW21" s="48"/>
      <c r="HX21" s="48"/>
      <c r="HY21" s="51"/>
      <c r="HZ21" s="47"/>
      <c r="IA21" s="47"/>
      <c r="IB21" s="48"/>
      <c r="IC21" s="48"/>
      <c r="ID21" s="51"/>
      <c r="IE21" s="47"/>
      <c r="IF21" s="47"/>
      <c r="IG21" s="48"/>
      <c r="IH21" s="48"/>
      <c r="II21" s="51"/>
      <c r="IJ21" s="47"/>
      <c r="IK21" s="47"/>
      <c r="IL21" s="48"/>
      <c r="IM21" s="48"/>
      <c r="IN21" s="51"/>
      <c r="IO21" s="47"/>
      <c r="IP21" s="47"/>
      <c r="IQ21" s="48"/>
      <c r="IR21" s="48"/>
      <c r="IS21" s="51"/>
      <c r="IT21" s="47"/>
      <c r="IU21" s="47"/>
      <c r="IV21" s="48"/>
      <c r="IW21" s="48"/>
      <c r="IX21" s="51"/>
      <c r="IY21" s="47"/>
      <c r="IZ21" s="47"/>
      <c r="JA21" s="48"/>
      <c r="JB21" s="48"/>
      <c r="JC21" s="51"/>
      <c r="JD21" s="47"/>
      <c r="JE21" s="47"/>
      <c r="JF21" s="48"/>
      <c r="JG21" s="48"/>
      <c r="JH21" s="51"/>
      <c r="JI21" s="47"/>
      <c r="JJ21" s="47"/>
      <c r="JK21" s="48"/>
      <c r="JL21" s="48"/>
      <c r="JM21" s="51"/>
      <c r="JN21" s="47"/>
      <c r="JO21" s="47"/>
      <c r="JP21" s="48"/>
      <c r="JQ21" s="48"/>
      <c r="JR21" s="51"/>
      <c r="JS21" s="47"/>
      <c r="JT21" s="47"/>
      <c r="JU21" s="48"/>
      <c r="JV21" s="48"/>
      <c r="JW21" s="51"/>
      <c r="JX21" s="47"/>
      <c r="JY21" s="47"/>
      <c r="JZ21" s="48"/>
      <c r="KA21" s="48"/>
      <c r="KB21" s="51"/>
      <c r="KC21" s="47"/>
      <c r="KD21" s="47"/>
      <c r="KE21" s="48"/>
      <c r="KF21" s="48"/>
      <c r="KG21" s="51"/>
      <c r="KH21" s="47"/>
      <c r="KI21" s="47"/>
      <c r="KJ21" s="48"/>
      <c r="KK21" s="48"/>
      <c r="KL21" s="51"/>
      <c r="KM21" s="47"/>
      <c r="KN21" s="47"/>
      <c r="KO21" s="48"/>
      <c r="KP21" s="48"/>
      <c r="KQ21" s="51"/>
      <c r="KR21" s="47"/>
      <c r="KS21" s="47"/>
      <c r="KT21" s="48"/>
      <c r="KU21" s="48"/>
      <c r="KV21" s="51"/>
      <c r="KW21" s="47"/>
      <c r="KX21" s="47"/>
      <c r="KY21" s="48"/>
      <c r="KZ21" s="48"/>
      <c r="LA21" s="51"/>
      <c r="LB21" s="47"/>
      <c r="LC21" s="47"/>
      <c r="LD21" s="48"/>
      <c r="LE21" s="48"/>
      <c r="LF21" s="51"/>
      <c r="LG21" s="47"/>
      <c r="LH21" s="47"/>
      <c r="LI21" s="48"/>
      <c r="LJ21" s="48"/>
      <c r="LK21" s="51"/>
      <c r="LL21" s="47"/>
      <c r="LM21" s="47"/>
      <c r="LN21" s="48"/>
      <c r="LO21" s="48"/>
      <c r="LP21" s="51"/>
      <c r="LQ21" s="47"/>
      <c r="LR21" s="47"/>
      <c r="LS21" s="48"/>
      <c r="LT21" s="48"/>
      <c r="LU21" s="51"/>
      <c r="LV21" s="47"/>
      <c r="LW21" s="47"/>
      <c r="LX21" s="48"/>
      <c r="LY21" s="48"/>
      <c r="LZ21" s="51"/>
      <c r="MA21" s="47"/>
      <c r="MB21" s="47"/>
      <c r="MC21" s="48"/>
      <c r="MD21" s="48"/>
      <c r="ME21" s="51"/>
      <c r="MF21" s="47"/>
      <c r="MG21" s="47"/>
      <c r="MH21" s="48"/>
      <c r="MI21" s="48"/>
      <c r="MJ21" s="51"/>
    </row>
    <row r="22" spans="1:348" ht="150.75" hidden="1" customHeight="1">
      <c r="A22" s="29" t="s">
        <v>254</v>
      </c>
      <c r="B22" s="70" t="s">
        <v>264</v>
      </c>
      <c r="C22" s="32" t="s">
        <v>89</v>
      </c>
      <c r="D22" s="32" t="s">
        <v>90</v>
      </c>
      <c r="E22" s="32" t="s">
        <v>142</v>
      </c>
      <c r="F22" s="32" t="s">
        <v>143</v>
      </c>
      <c r="G22" s="33" t="s">
        <v>265</v>
      </c>
      <c r="H22" s="32" t="s">
        <v>126</v>
      </c>
      <c r="I22" s="69" t="s">
        <v>266</v>
      </c>
      <c r="J22" s="60" t="s">
        <v>267</v>
      </c>
      <c r="K22" s="61" t="s">
        <v>268</v>
      </c>
      <c r="L22" s="37" t="s">
        <v>269</v>
      </c>
      <c r="M22" s="38" t="s">
        <v>119</v>
      </c>
      <c r="N22" s="31" t="s">
        <v>177</v>
      </c>
      <c r="O22" s="30">
        <v>1</v>
      </c>
      <c r="P22" s="30">
        <v>0</v>
      </c>
      <c r="Q22" s="30">
        <v>1</v>
      </c>
      <c r="R22" s="30">
        <v>1</v>
      </c>
      <c r="S22" s="30">
        <v>1</v>
      </c>
      <c r="T22" s="30">
        <v>0</v>
      </c>
      <c r="U22" s="30">
        <v>1</v>
      </c>
      <c r="V22" s="30">
        <v>1</v>
      </c>
      <c r="W22" s="39"/>
      <c r="X22" s="32" t="s">
        <v>149</v>
      </c>
      <c r="Y22" s="32" t="s">
        <v>131</v>
      </c>
      <c r="Z22" s="40" t="str">
        <f>IF(AND(HR22&gt;=32,HR22&lt;=80),Listas!$G$36,IF(AND(HR22&gt;=16,HR22&lt;=24),Listas!$G$37,IF(AND(HR22&gt;=5,HR22&lt;=12),Listas!$G$38,IF(AND(HR22&gt;=1,HR22&lt;=4),Listas!$G$39,"-"))))</f>
        <v>Extremo</v>
      </c>
      <c r="AA22" s="40">
        <f t="shared" si="0"/>
        <v>32</v>
      </c>
      <c r="AB22" s="41" t="str">
        <f>IFERROR(VLOOKUP(M22,[1]Listas!$H$4:$I$8,2,FALSE),"")</f>
        <v/>
      </c>
      <c r="AC22" s="42" t="s">
        <v>270</v>
      </c>
      <c r="AD22" s="71" t="s">
        <v>262</v>
      </c>
      <c r="AE22" s="74" t="s">
        <v>271</v>
      </c>
      <c r="AF22" s="44"/>
      <c r="AG22" s="44"/>
      <c r="AH22" s="45"/>
      <c r="AI22" s="44"/>
      <c r="AJ22" s="44"/>
      <c r="AK22" s="44"/>
      <c r="AL22" s="45"/>
      <c r="AM22" s="44"/>
      <c r="AN22" s="44"/>
      <c r="AO22" s="44"/>
      <c r="AP22" s="45"/>
      <c r="AQ22" s="44"/>
      <c r="AR22" s="44"/>
      <c r="AS22" s="44"/>
      <c r="AT22" s="45"/>
      <c r="AU22" s="44"/>
      <c r="AV22" s="44"/>
      <c r="AW22" s="44"/>
      <c r="AX22" s="45"/>
      <c r="AY22" s="44"/>
      <c r="AZ22" s="44"/>
      <c r="BA22" s="44"/>
      <c r="BB22" s="45"/>
      <c r="BC22" s="44"/>
      <c r="BD22" s="44"/>
      <c r="BE22" s="44"/>
      <c r="BF22" s="45"/>
      <c r="BG22" s="44"/>
      <c r="BH22" s="44"/>
      <c r="BI22" s="44"/>
      <c r="BJ22" s="45"/>
      <c r="BK22" s="44"/>
      <c r="BL22" s="44"/>
      <c r="BM22" s="44"/>
      <c r="BN22" s="45"/>
      <c r="BO22" s="44"/>
      <c r="BP22" s="44"/>
      <c r="BQ22" s="44"/>
      <c r="BR22" s="45"/>
      <c r="BS22" s="44"/>
      <c r="BT22" s="44"/>
      <c r="BU22" s="44"/>
      <c r="BV22" s="45"/>
      <c r="BW22" s="44"/>
      <c r="BX22" s="44"/>
      <c r="BY22" s="44"/>
      <c r="BZ22" s="45"/>
      <c r="CA22" s="44"/>
      <c r="CB22" s="44"/>
      <c r="CC22" s="44"/>
      <c r="CD22" s="45"/>
      <c r="CE22" s="44"/>
      <c r="CF22" s="44"/>
      <c r="CG22" s="44"/>
      <c r="CH22" s="45"/>
      <c r="CI22" s="44"/>
      <c r="CJ22" s="44"/>
      <c r="CK22" s="44"/>
      <c r="CL22" s="45"/>
      <c r="CM22" s="44"/>
      <c r="CN22" s="44"/>
      <c r="CO22" s="44"/>
      <c r="CP22" s="45"/>
      <c r="CQ22" s="44"/>
      <c r="CR22" s="44"/>
      <c r="CS22" s="44"/>
      <c r="CT22" s="45"/>
      <c r="CU22" s="44"/>
      <c r="CV22" s="44"/>
      <c r="CW22" s="44"/>
      <c r="CX22" s="45"/>
      <c r="CY22" s="44"/>
      <c r="CZ22" s="44"/>
      <c r="DA22" s="44"/>
      <c r="DB22" s="45"/>
      <c r="DC22" s="44"/>
      <c r="DD22" s="44"/>
      <c r="DE22" s="44"/>
      <c r="DF22" s="45"/>
      <c r="DG22" s="44"/>
      <c r="DH22" s="44"/>
      <c r="DI22" s="44"/>
      <c r="DJ22" s="45"/>
      <c r="DK22" s="44"/>
      <c r="DL22" s="44"/>
      <c r="DM22" s="44"/>
      <c r="DN22" s="45"/>
      <c r="DO22" s="44"/>
      <c r="DP22" s="44"/>
      <c r="DQ22" s="44"/>
      <c r="DR22" s="45"/>
      <c r="DS22" s="44"/>
      <c r="DT22" s="44"/>
      <c r="DU22" s="44"/>
      <c r="DV22" s="45"/>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46" t="str">
        <f t="array" aca="1" ref="HL22" ca="1">IFERROR(XLOOKUP(E22,Listas!$F$71:$F$121,Listas!$G$71:$G$121,,0,1),"biblioteca")</f>
        <v>biblioteca</v>
      </c>
      <c r="HM22" s="7"/>
      <c r="HN22" s="7"/>
      <c r="HO22" s="73" t="str">
        <f>IF('2.Datos'!B22&lt;&gt;"",'2.Datos'!B22,"")</f>
        <v>R2_Alc</v>
      </c>
      <c r="HP22" s="47">
        <f>IFERROR(VLOOKUP('2.Datos'!X22,Listas!$D$37:$E$41,2,FALSE),"")</f>
        <v>4</v>
      </c>
      <c r="HQ22" s="47">
        <f>IFERROR(VLOOKUP('2.Datos'!Y22,Listas!$D$44:$E$48,2,FALSE),"")</f>
        <v>8</v>
      </c>
      <c r="HR22" s="47">
        <f t="shared" si="1"/>
        <v>32</v>
      </c>
      <c r="HS22" s="48">
        <f t="shared" si="2"/>
        <v>48</v>
      </c>
      <c r="HT22" s="51"/>
      <c r="HU22" s="47"/>
      <c r="HV22" s="47"/>
      <c r="HW22" s="48"/>
      <c r="HX22" s="48"/>
      <c r="HY22" s="51"/>
      <c r="HZ22" s="47"/>
      <c r="IA22" s="47"/>
      <c r="IB22" s="48"/>
      <c r="IC22" s="48"/>
      <c r="ID22" s="51"/>
      <c r="IE22" s="47"/>
      <c r="IF22" s="47"/>
      <c r="IG22" s="48"/>
      <c r="IH22" s="48"/>
      <c r="II22" s="51"/>
      <c r="IJ22" s="47"/>
      <c r="IK22" s="47"/>
      <c r="IL22" s="48"/>
      <c r="IM22" s="48"/>
      <c r="IN22" s="51"/>
      <c r="IO22" s="47"/>
      <c r="IP22" s="47"/>
      <c r="IQ22" s="48"/>
      <c r="IR22" s="48"/>
      <c r="IS22" s="51"/>
      <c r="IT22" s="47"/>
      <c r="IU22" s="47"/>
      <c r="IV22" s="48"/>
      <c r="IW22" s="48"/>
      <c r="IX22" s="51"/>
      <c r="IY22" s="47"/>
      <c r="IZ22" s="47"/>
      <c r="JA22" s="48"/>
      <c r="JB22" s="48"/>
      <c r="JC22" s="51"/>
      <c r="JD22" s="47"/>
      <c r="JE22" s="47"/>
      <c r="JF22" s="48"/>
      <c r="JG22" s="48"/>
      <c r="JH22" s="51"/>
      <c r="JI22" s="47"/>
      <c r="JJ22" s="47"/>
      <c r="JK22" s="48"/>
      <c r="JL22" s="48"/>
      <c r="JM22" s="51"/>
      <c r="JN22" s="47"/>
      <c r="JO22" s="47"/>
      <c r="JP22" s="48"/>
      <c r="JQ22" s="48"/>
      <c r="JR22" s="51"/>
      <c r="JS22" s="47"/>
      <c r="JT22" s="47"/>
      <c r="JU22" s="48"/>
      <c r="JV22" s="48"/>
      <c r="JW22" s="51"/>
      <c r="JX22" s="47"/>
      <c r="JY22" s="47"/>
      <c r="JZ22" s="48"/>
      <c r="KA22" s="48"/>
      <c r="KB22" s="51"/>
      <c r="KC22" s="47"/>
      <c r="KD22" s="47"/>
      <c r="KE22" s="48"/>
      <c r="KF22" s="48"/>
      <c r="KG22" s="51"/>
      <c r="KH22" s="47"/>
      <c r="KI22" s="47"/>
      <c r="KJ22" s="48"/>
      <c r="KK22" s="48"/>
      <c r="KL22" s="51"/>
      <c r="KM22" s="47"/>
      <c r="KN22" s="47"/>
      <c r="KO22" s="48"/>
      <c r="KP22" s="48"/>
      <c r="KQ22" s="51"/>
      <c r="KR22" s="47"/>
      <c r="KS22" s="47"/>
      <c r="KT22" s="48"/>
      <c r="KU22" s="48"/>
      <c r="KV22" s="51"/>
      <c r="KW22" s="47"/>
      <c r="KX22" s="47"/>
      <c r="KY22" s="48"/>
      <c r="KZ22" s="48"/>
      <c r="LA22" s="51"/>
      <c r="LB22" s="47"/>
      <c r="LC22" s="47"/>
      <c r="LD22" s="48"/>
      <c r="LE22" s="48"/>
      <c r="LF22" s="51"/>
      <c r="LG22" s="47"/>
      <c r="LH22" s="47"/>
      <c r="LI22" s="48"/>
      <c r="LJ22" s="48"/>
      <c r="LK22" s="51"/>
      <c r="LL22" s="47"/>
      <c r="LM22" s="47"/>
      <c r="LN22" s="48"/>
      <c r="LO22" s="48"/>
      <c r="LP22" s="51"/>
      <c r="LQ22" s="47"/>
      <c r="LR22" s="47"/>
      <c r="LS22" s="48"/>
      <c r="LT22" s="48"/>
      <c r="LU22" s="51"/>
      <c r="LV22" s="47"/>
      <c r="LW22" s="47"/>
      <c r="LX22" s="48"/>
      <c r="LY22" s="48"/>
      <c r="LZ22" s="51"/>
      <c r="MA22" s="47"/>
      <c r="MB22" s="47"/>
      <c r="MC22" s="48"/>
      <c r="MD22" s="48"/>
      <c r="ME22" s="51"/>
      <c r="MF22" s="47"/>
      <c r="MG22" s="47"/>
      <c r="MH22" s="48"/>
      <c r="MI22" s="48"/>
      <c r="MJ22" s="51"/>
    </row>
    <row r="23" spans="1:348" ht="15.75" hidden="1" customHeight="1">
      <c r="A23" s="29" t="s">
        <v>254</v>
      </c>
      <c r="B23" s="70" t="s">
        <v>272</v>
      </c>
      <c r="C23" s="32" t="s">
        <v>89</v>
      </c>
      <c r="D23" s="32" t="s">
        <v>90</v>
      </c>
      <c r="E23" s="32" t="s">
        <v>123</v>
      </c>
      <c r="F23" s="32" t="s">
        <v>152</v>
      </c>
      <c r="G23" s="75" t="s">
        <v>153</v>
      </c>
      <c r="H23" s="32" t="s">
        <v>126</v>
      </c>
      <c r="I23" s="53" t="s">
        <v>273</v>
      </c>
      <c r="J23" s="53" t="s">
        <v>274</v>
      </c>
      <c r="K23" s="76" t="s">
        <v>275</v>
      </c>
      <c r="L23" s="37" t="s">
        <v>276</v>
      </c>
      <c r="M23" s="38" t="s">
        <v>119</v>
      </c>
      <c r="N23" s="31" t="s">
        <v>66</v>
      </c>
      <c r="O23" s="30">
        <v>1</v>
      </c>
      <c r="P23" s="30">
        <v>0</v>
      </c>
      <c r="Q23" s="30">
        <v>1</v>
      </c>
      <c r="R23" s="30">
        <v>1</v>
      </c>
      <c r="S23" s="30">
        <v>0</v>
      </c>
      <c r="T23" s="30">
        <v>0</v>
      </c>
      <c r="U23" s="30">
        <v>0</v>
      </c>
      <c r="V23" s="30">
        <v>0</v>
      </c>
      <c r="W23" s="39"/>
      <c r="X23" s="32" t="s">
        <v>120</v>
      </c>
      <c r="Y23" s="32" t="s">
        <v>111</v>
      </c>
      <c r="Z23" s="40" t="str">
        <f>IF(AND(HR23&gt;=32,HR23&lt;=80),Listas!$G$36,IF(AND(HR23&gt;=16,HR23&lt;=24),Listas!$G$37,IF(AND(HR23&gt;=5,HR23&lt;=12),Listas!$G$38,IF(AND(HR23&gt;=1,HR23&lt;=4),Listas!$G$39,"-"))))</f>
        <v>Alto</v>
      </c>
      <c r="AA23" s="40">
        <f t="shared" si="0"/>
        <v>20</v>
      </c>
      <c r="AB23" s="41" t="str">
        <f>IFERROR(VLOOKUP(M23,[1]Listas!$H$4:$I$8,2,FALSE),"")</f>
        <v/>
      </c>
      <c r="AC23" s="42" t="s">
        <v>277</v>
      </c>
      <c r="AD23" s="71" t="s">
        <v>262</v>
      </c>
      <c r="AE23" s="44" t="s">
        <v>278</v>
      </c>
      <c r="AF23" s="44"/>
      <c r="AG23" s="44"/>
      <c r="AH23" s="45"/>
      <c r="AI23" s="44"/>
      <c r="AJ23" s="44"/>
      <c r="AK23" s="44"/>
      <c r="AL23" s="45"/>
      <c r="AM23" s="44"/>
      <c r="AN23" s="44"/>
      <c r="AO23" s="44"/>
      <c r="AP23" s="45"/>
      <c r="AQ23" s="44"/>
      <c r="AR23" s="44"/>
      <c r="AS23" s="44"/>
      <c r="AT23" s="45"/>
      <c r="AU23" s="44"/>
      <c r="AV23" s="44"/>
      <c r="AW23" s="44"/>
      <c r="AX23" s="45"/>
      <c r="AY23" s="44"/>
      <c r="AZ23" s="44"/>
      <c r="BA23" s="44"/>
      <c r="BB23" s="45"/>
      <c r="BC23" s="44"/>
      <c r="BD23" s="44"/>
      <c r="BE23" s="44"/>
      <c r="BF23" s="45"/>
      <c r="BG23" s="44"/>
      <c r="BH23" s="44"/>
      <c r="BI23" s="44"/>
      <c r="BJ23" s="45"/>
      <c r="BK23" s="44"/>
      <c r="BL23" s="44"/>
      <c r="BM23" s="44"/>
      <c r="BN23" s="45"/>
      <c r="BO23" s="44"/>
      <c r="BP23" s="44"/>
      <c r="BQ23" s="44"/>
      <c r="BR23" s="45"/>
      <c r="BS23" s="44"/>
      <c r="BT23" s="44"/>
      <c r="BU23" s="44"/>
      <c r="BV23" s="45"/>
      <c r="BW23" s="44"/>
      <c r="BX23" s="44"/>
      <c r="BY23" s="44"/>
      <c r="BZ23" s="45"/>
      <c r="CA23" s="44"/>
      <c r="CB23" s="44"/>
      <c r="CC23" s="44"/>
      <c r="CD23" s="45"/>
      <c r="CE23" s="44"/>
      <c r="CF23" s="44"/>
      <c r="CG23" s="44"/>
      <c r="CH23" s="45"/>
      <c r="CI23" s="44"/>
      <c r="CJ23" s="44"/>
      <c r="CK23" s="44"/>
      <c r="CL23" s="45"/>
      <c r="CM23" s="44"/>
      <c r="CN23" s="44"/>
      <c r="CO23" s="44"/>
      <c r="CP23" s="45"/>
      <c r="CQ23" s="44"/>
      <c r="CR23" s="44"/>
      <c r="CS23" s="44"/>
      <c r="CT23" s="45"/>
      <c r="CU23" s="44"/>
      <c r="CV23" s="44"/>
      <c r="CW23" s="44"/>
      <c r="CX23" s="45"/>
      <c r="CY23" s="44"/>
      <c r="CZ23" s="44"/>
      <c r="DA23" s="44"/>
      <c r="DB23" s="45"/>
      <c r="DC23" s="44"/>
      <c r="DD23" s="44"/>
      <c r="DE23" s="44"/>
      <c r="DF23" s="45"/>
      <c r="DG23" s="44"/>
      <c r="DH23" s="44"/>
      <c r="DI23" s="44"/>
      <c r="DJ23" s="45"/>
      <c r="DK23" s="44"/>
      <c r="DL23" s="44"/>
      <c r="DM23" s="44"/>
      <c r="DN23" s="45"/>
      <c r="DO23" s="44"/>
      <c r="DP23" s="44"/>
      <c r="DQ23" s="44"/>
      <c r="DR23" s="45"/>
      <c r="DS23" s="44"/>
      <c r="DT23" s="44"/>
      <c r="DU23" s="44"/>
      <c r="DV23" s="45"/>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46" t="str">
        <f t="array" aca="1" ref="HL23" ca="1">IFERROR(XLOOKUP(E23,Listas!$F$71:$F$121,Listas!$G$71:$G$121,,0,1),"biblioteca")</f>
        <v>biblioteca</v>
      </c>
      <c r="HM23" s="7"/>
      <c r="HN23" s="7"/>
      <c r="HO23" s="73" t="str">
        <f>IF('2.Datos'!B23&lt;&gt;"",'2.Datos'!B23,"")</f>
        <v>R3_Alc</v>
      </c>
      <c r="HP23" s="47">
        <f>IFERROR(VLOOKUP('2.Datos'!X23,Listas!$D$37:$E$41,2,FALSE),"")</f>
        <v>5</v>
      </c>
      <c r="HQ23" s="47">
        <f>IFERROR(VLOOKUP('2.Datos'!Y23,Listas!$D$44:$E$48,2,FALSE),"")</f>
        <v>4</v>
      </c>
      <c r="HR23" s="47">
        <f t="shared" si="1"/>
        <v>20</v>
      </c>
      <c r="HS23" s="48">
        <f t="shared" si="2"/>
        <v>54</v>
      </c>
      <c r="HT23" s="51"/>
      <c r="HU23" s="47"/>
      <c r="HV23" s="47"/>
      <c r="HW23" s="48"/>
      <c r="HX23" s="48"/>
      <c r="HY23" s="51"/>
      <c r="HZ23" s="47"/>
      <c r="IA23" s="47"/>
      <c r="IB23" s="48"/>
      <c r="IC23" s="48"/>
      <c r="ID23" s="51"/>
      <c r="IE23" s="47"/>
      <c r="IF23" s="47"/>
      <c r="IG23" s="48"/>
      <c r="IH23" s="48"/>
      <c r="II23" s="51"/>
      <c r="IJ23" s="47"/>
      <c r="IK23" s="47"/>
      <c r="IL23" s="48"/>
      <c r="IM23" s="48"/>
      <c r="IN23" s="51"/>
      <c r="IO23" s="47"/>
      <c r="IP23" s="47"/>
      <c r="IQ23" s="48"/>
      <c r="IR23" s="48"/>
      <c r="IS23" s="51"/>
      <c r="IT23" s="47"/>
      <c r="IU23" s="47"/>
      <c r="IV23" s="48"/>
      <c r="IW23" s="48"/>
      <c r="IX23" s="51"/>
      <c r="IY23" s="47"/>
      <c r="IZ23" s="47"/>
      <c r="JA23" s="48"/>
      <c r="JB23" s="48"/>
      <c r="JC23" s="51"/>
      <c r="JD23" s="47"/>
      <c r="JE23" s="47"/>
      <c r="JF23" s="48"/>
      <c r="JG23" s="48"/>
      <c r="JH23" s="51"/>
      <c r="JI23" s="47"/>
      <c r="JJ23" s="47"/>
      <c r="JK23" s="48"/>
      <c r="JL23" s="48"/>
      <c r="JM23" s="51"/>
      <c r="JN23" s="47"/>
      <c r="JO23" s="47"/>
      <c r="JP23" s="48"/>
      <c r="JQ23" s="48"/>
      <c r="JR23" s="51"/>
      <c r="JS23" s="47"/>
      <c r="JT23" s="47"/>
      <c r="JU23" s="48"/>
      <c r="JV23" s="48"/>
      <c r="JW23" s="51"/>
      <c r="JX23" s="47"/>
      <c r="JY23" s="47"/>
      <c r="JZ23" s="48"/>
      <c r="KA23" s="48"/>
      <c r="KB23" s="51"/>
      <c r="KC23" s="47"/>
      <c r="KD23" s="47"/>
      <c r="KE23" s="48"/>
      <c r="KF23" s="48"/>
      <c r="KG23" s="51"/>
      <c r="KH23" s="47"/>
      <c r="KI23" s="47"/>
      <c r="KJ23" s="48"/>
      <c r="KK23" s="48"/>
      <c r="KL23" s="51"/>
      <c r="KM23" s="47"/>
      <c r="KN23" s="47"/>
      <c r="KO23" s="48"/>
      <c r="KP23" s="48"/>
      <c r="KQ23" s="51"/>
      <c r="KR23" s="47"/>
      <c r="KS23" s="47"/>
      <c r="KT23" s="48"/>
      <c r="KU23" s="48"/>
      <c r="KV23" s="51"/>
      <c r="KW23" s="47"/>
      <c r="KX23" s="47"/>
      <c r="KY23" s="48"/>
      <c r="KZ23" s="48"/>
      <c r="LA23" s="51"/>
      <c r="LB23" s="47"/>
      <c r="LC23" s="47"/>
      <c r="LD23" s="48"/>
      <c r="LE23" s="48"/>
      <c r="LF23" s="51"/>
      <c r="LG23" s="47"/>
      <c r="LH23" s="47"/>
      <c r="LI23" s="48"/>
      <c r="LJ23" s="48"/>
      <c r="LK23" s="51"/>
      <c r="LL23" s="47"/>
      <c r="LM23" s="47"/>
      <c r="LN23" s="48"/>
      <c r="LO23" s="48"/>
      <c r="LP23" s="51"/>
      <c r="LQ23" s="47"/>
      <c r="LR23" s="47"/>
      <c r="LS23" s="48"/>
      <c r="LT23" s="48"/>
      <c r="LU23" s="51"/>
      <c r="LV23" s="47"/>
      <c r="LW23" s="47"/>
      <c r="LX23" s="48"/>
      <c r="LY23" s="48"/>
      <c r="LZ23" s="51"/>
      <c r="MA23" s="47"/>
      <c r="MB23" s="47"/>
      <c r="MC23" s="48"/>
      <c r="MD23" s="48"/>
      <c r="ME23" s="51"/>
      <c r="MF23" s="47"/>
      <c r="MG23" s="47"/>
      <c r="MH23" s="48"/>
      <c r="MI23" s="48"/>
      <c r="MJ23" s="51"/>
    </row>
    <row r="24" spans="1:348" ht="15.75" hidden="1" customHeight="1">
      <c r="A24" s="29" t="s">
        <v>254</v>
      </c>
      <c r="B24" s="70" t="s">
        <v>279</v>
      </c>
      <c r="C24" s="32" t="s">
        <v>89</v>
      </c>
      <c r="D24" s="32" t="s">
        <v>90</v>
      </c>
      <c r="E24" s="32" t="s">
        <v>103</v>
      </c>
      <c r="F24" s="32" t="s">
        <v>161</v>
      </c>
      <c r="G24" s="75" t="s">
        <v>162</v>
      </c>
      <c r="H24" s="32" t="s">
        <v>106</v>
      </c>
      <c r="I24" s="53" t="s">
        <v>280</v>
      </c>
      <c r="J24" s="53" t="s">
        <v>281</v>
      </c>
      <c r="K24" s="76" t="s">
        <v>282</v>
      </c>
      <c r="L24" s="37" t="s">
        <v>283</v>
      </c>
      <c r="M24" s="38" t="s">
        <v>119</v>
      </c>
      <c r="N24" s="31" t="s">
        <v>177</v>
      </c>
      <c r="O24" s="30">
        <v>1</v>
      </c>
      <c r="P24" s="30">
        <v>0</v>
      </c>
      <c r="Q24" s="30">
        <v>1</v>
      </c>
      <c r="R24" s="30">
        <v>1</v>
      </c>
      <c r="S24" s="30">
        <v>1</v>
      </c>
      <c r="T24" s="30">
        <v>0</v>
      </c>
      <c r="U24" s="30">
        <v>1</v>
      </c>
      <c r="V24" s="30">
        <v>1</v>
      </c>
      <c r="W24" s="39"/>
      <c r="X24" s="32" t="s">
        <v>149</v>
      </c>
      <c r="Y24" s="32" t="s">
        <v>131</v>
      </c>
      <c r="Z24" s="40" t="str">
        <f>IF(AND(HR24&gt;=32,HR24&lt;=80),Listas!$G$36,IF(AND(HR24&gt;=16,HR24&lt;=24),Listas!$G$37,IF(AND(HR24&gt;=5,HR24&lt;=12),Listas!$G$38,IF(AND(HR24&gt;=1,HR24&lt;=4),Listas!$G$39,"-"))))</f>
        <v>Extremo</v>
      </c>
      <c r="AA24" s="40">
        <f t="shared" si="0"/>
        <v>32</v>
      </c>
      <c r="AB24" s="41" t="str">
        <f>IFERROR(VLOOKUP(M24,[1]Listas!$H$4:$I$8,2,FALSE),"")</f>
        <v/>
      </c>
      <c r="AC24" s="42" t="s">
        <v>284</v>
      </c>
      <c r="AD24" s="71" t="s">
        <v>262</v>
      </c>
      <c r="AE24" s="44" t="s">
        <v>285</v>
      </c>
      <c r="AF24" s="44"/>
      <c r="AG24" s="44"/>
      <c r="AH24" s="45"/>
      <c r="AI24" s="44"/>
      <c r="AJ24" s="44"/>
      <c r="AK24" s="44"/>
      <c r="AL24" s="45"/>
      <c r="AM24" s="44"/>
      <c r="AN24" s="44"/>
      <c r="AO24" s="44"/>
      <c r="AP24" s="45"/>
      <c r="AQ24" s="44"/>
      <c r="AR24" s="44"/>
      <c r="AS24" s="44"/>
      <c r="AT24" s="45"/>
      <c r="AU24" s="44"/>
      <c r="AV24" s="44"/>
      <c r="AW24" s="44"/>
      <c r="AX24" s="45"/>
      <c r="AY24" s="44"/>
      <c r="AZ24" s="44"/>
      <c r="BA24" s="44"/>
      <c r="BB24" s="45"/>
      <c r="BC24" s="44"/>
      <c r="BD24" s="44"/>
      <c r="BE24" s="44"/>
      <c r="BF24" s="45"/>
      <c r="BG24" s="44"/>
      <c r="BH24" s="44"/>
      <c r="BI24" s="44"/>
      <c r="BJ24" s="45"/>
      <c r="BK24" s="44"/>
      <c r="BL24" s="44"/>
      <c r="BM24" s="44"/>
      <c r="BN24" s="45"/>
      <c r="BO24" s="44"/>
      <c r="BP24" s="44"/>
      <c r="BQ24" s="44"/>
      <c r="BR24" s="45"/>
      <c r="BS24" s="44"/>
      <c r="BT24" s="44"/>
      <c r="BU24" s="44"/>
      <c r="BV24" s="45"/>
      <c r="BW24" s="44"/>
      <c r="BX24" s="44"/>
      <c r="BY24" s="44"/>
      <c r="BZ24" s="45"/>
      <c r="CA24" s="44"/>
      <c r="CB24" s="44"/>
      <c r="CC24" s="44"/>
      <c r="CD24" s="45"/>
      <c r="CE24" s="44"/>
      <c r="CF24" s="44"/>
      <c r="CG24" s="44"/>
      <c r="CH24" s="45"/>
      <c r="CI24" s="44"/>
      <c r="CJ24" s="44"/>
      <c r="CK24" s="44"/>
      <c r="CL24" s="45"/>
      <c r="CM24" s="44"/>
      <c r="CN24" s="44"/>
      <c r="CO24" s="44"/>
      <c r="CP24" s="45"/>
      <c r="CQ24" s="44"/>
      <c r="CR24" s="44"/>
      <c r="CS24" s="44"/>
      <c r="CT24" s="45"/>
      <c r="CU24" s="44"/>
      <c r="CV24" s="44"/>
      <c r="CW24" s="44"/>
      <c r="CX24" s="45"/>
      <c r="CY24" s="44"/>
      <c r="CZ24" s="44"/>
      <c r="DA24" s="44"/>
      <c r="DB24" s="45"/>
      <c r="DC24" s="44"/>
      <c r="DD24" s="44"/>
      <c r="DE24" s="44"/>
      <c r="DF24" s="45"/>
      <c r="DG24" s="44"/>
      <c r="DH24" s="44"/>
      <c r="DI24" s="44"/>
      <c r="DJ24" s="45"/>
      <c r="DK24" s="44"/>
      <c r="DL24" s="44"/>
      <c r="DM24" s="44"/>
      <c r="DN24" s="45"/>
      <c r="DO24" s="44"/>
      <c r="DP24" s="44"/>
      <c r="DQ24" s="44"/>
      <c r="DR24" s="45"/>
      <c r="DS24" s="44"/>
      <c r="DT24" s="44"/>
      <c r="DU24" s="44"/>
      <c r="DV24" s="45"/>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46" t="str">
        <f t="array" aca="1" ref="HL24" ca="1">IFERROR(XLOOKUP(E24,Listas!$F$71:$F$121,Listas!$G$71:$G$121,,0,1),"biblioteca")</f>
        <v>biblioteca</v>
      </c>
      <c r="HM24" s="7"/>
      <c r="HN24" s="7"/>
      <c r="HO24" s="73" t="str">
        <f>IF('2.Datos'!B24&lt;&gt;"",'2.Datos'!B24,"")</f>
        <v>R4_Alc</v>
      </c>
      <c r="HP24" s="47">
        <f>IFERROR(VLOOKUP('2.Datos'!X24,Listas!$D$37:$E$41,2,FALSE),"")</f>
        <v>4</v>
      </c>
      <c r="HQ24" s="47">
        <f>IFERROR(VLOOKUP('2.Datos'!Y24,Listas!$D$44:$E$48,2,FALSE),"")</f>
        <v>8</v>
      </c>
      <c r="HR24" s="47">
        <f t="shared" si="1"/>
        <v>32</v>
      </c>
      <c r="HS24" s="48">
        <f t="shared" si="2"/>
        <v>48</v>
      </c>
      <c r="HT24" s="51"/>
      <c r="HU24" s="47"/>
      <c r="HV24" s="47"/>
      <c r="HW24" s="48"/>
      <c r="HX24" s="48"/>
      <c r="HY24" s="51"/>
      <c r="HZ24" s="47"/>
      <c r="IA24" s="47"/>
      <c r="IB24" s="48"/>
      <c r="IC24" s="48"/>
      <c r="ID24" s="51"/>
      <c r="IE24" s="47"/>
      <c r="IF24" s="47"/>
      <c r="IG24" s="48"/>
      <c r="IH24" s="48"/>
      <c r="II24" s="51"/>
      <c r="IJ24" s="47"/>
      <c r="IK24" s="47"/>
      <c r="IL24" s="48"/>
      <c r="IM24" s="48"/>
      <c r="IN24" s="51"/>
      <c r="IO24" s="47"/>
      <c r="IP24" s="47"/>
      <c r="IQ24" s="48"/>
      <c r="IR24" s="48"/>
      <c r="IS24" s="51"/>
      <c r="IT24" s="47"/>
      <c r="IU24" s="47"/>
      <c r="IV24" s="48"/>
      <c r="IW24" s="48"/>
      <c r="IX24" s="51"/>
      <c r="IY24" s="47"/>
      <c r="IZ24" s="47"/>
      <c r="JA24" s="48"/>
      <c r="JB24" s="48"/>
      <c r="JC24" s="51"/>
      <c r="JD24" s="47"/>
      <c r="JE24" s="47"/>
      <c r="JF24" s="48"/>
      <c r="JG24" s="48"/>
      <c r="JH24" s="51"/>
      <c r="JI24" s="47"/>
      <c r="JJ24" s="47"/>
      <c r="JK24" s="48"/>
      <c r="JL24" s="48"/>
      <c r="JM24" s="51"/>
      <c r="JN24" s="47"/>
      <c r="JO24" s="47"/>
      <c r="JP24" s="48"/>
      <c r="JQ24" s="48"/>
      <c r="JR24" s="51"/>
      <c r="JS24" s="47"/>
      <c r="JT24" s="47"/>
      <c r="JU24" s="48"/>
      <c r="JV24" s="48"/>
      <c r="JW24" s="51"/>
      <c r="JX24" s="47"/>
      <c r="JY24" s="47"/>
      <c r="JZ24" s="48"/>
      <c r="KA24" s="48"/>
      <c r="KB24" s="51"/>
      <c r="KC24" s="47"/>
      <c r="KD24" s="47"/>
      <c r="KE24" s="48"/>
      <c r="KF24" s="48"/>
      <c r="KG24" s="51"/>
      <c r="KH24" s="47"/>
      <c r="KI24" s="47"/>
      <c r="KJ24" s="48"/>
      <c r="KK24" s="48"/>
      <c r="KL24" s="51"/>
      <c r="KM24" s="47"/>
      <c r="KN24" s="47"/>
      <c r="KO24" s="48"/>
      <c r="KP24" s="48"/>
      <c r="KQ24" s="51"/>
      <c r="KR24" s="47"/>
      <c r="KS24" s="47"/>
      <c r="KT24" s="48"/>
      <c r="KU24" s="48"/>
      <c r="KV24" s="51"/>
      <c r="KW24" s="47"/>
      <c r="KX24" s="47"/>
      <c r="KY24" s="48"/>
      <c r="KZ24" s="48"/>
      <c r="LA24" s="51"/>
      <c r="LB24" s="47"/>
      <c r="LC24" s="47"/>
      <c r="LD24" s="48"/>
      <c r="LE24" s="48"/>
      <c r="LF24" s="51"/>
      <c r="LG24" s="47"/>
      <c r="LH24" s="47"/>
      <c r="LI24" s="48"/>
      <c r="LJ24" s="48"/>
      <c r="LK24" s="51"/>
      <c r="LL24" s="47"/>
      <c r="LM24" s="47"/>
      <c r="LN24" s="48"/>
      <c r="LO24" s="48"/>
      <c r="LP24" s="51"/>
      <c r="LQ24" s="47"/>
      <c r="LR24" s="47"/>
      <c r="LS24" s="48"/>
      <c r="LT24" s="48"/>
      <c r="LU24" s="51"/>
      <c r="LV24" s="47"/>
      <c r="LW24" s="47"/>
      <c r="LX24" s="48"/>
      <c r="LY24" s="48"/>
      <c r="LZ24" s="51"/>
      <c r="MA24" s="47"/>
      <c r="MB24" s="47"/>
      <c r="MC24" s="48"/>
      <c r="MD24" s="48"/>
      <c r="ME24" s="51"/>
      <c r="MF24" s="47"/>
      <c r="MG24" s="47"/>
      <c r="MH24" s="48"/>
      <c r="MI24" s="48"/>
      <c r="MJ24" s="51"/>
    </row>
    <row r="25" spans="1:348" ht="15.75" hidden="1" customHeight="1">
      <c r="A25" s="29" t="s">
        <v>254</v>
      </c>
      <c r="B25" s="70" t="s">
        <v>286</v>
      </c>
      <c r="C25" s="32" t="s">
        <v>89</v>
      </c>
      <c r="D25" s="32" t="s">
        <v>169</v>
      </c>
      <c r="E25" s="32" t="s">
        <v>170</v>
      </c>
      <c r="F25" s="32" t="s">
        <v>171</v>
      </c>
      <c r="G25" s="75" t="s">
        <v>287</v>
      </c>
      <c r="H25" s="32" t="s">
        <v>94</v>
      </c>
      <c r="I25" s="53" t="s">
        <v>288</v>
      </c>
      <c r="J25" s="53" t="s">
        <v>289</v>
      </c>
      <c r="K25" s="61" t="s">
        <v>290</v>
      </c>
      <c r="L25" s="37" t="s">
        <v>291</v>
      </c>
      <c r="M25" s="38" t="s">
        <v>119</v>
      </c>
      <c r="N25" s="31" t="s">
        <v>177</v>
      </c>
      <c r="O25" s="30">
        <v>1</v>
      </c>
      <c r="P25" s="30">
        <v>0</v>
      </c>
      <c r="Q25" s="30">
        <v>0</v>
      </c>
      <c r="R25" s="30">
        <v>1</v>
      </c>
      <c r="S25" s="30">
        <v>1</v>
      </c>
      <c r="T25" s="30">
        <v>0</v>
      </c>
      <c r="U25" s="30">
        <v>1</v>
      </c>
      <c r="V25" s="30">
        <v>1</v>
      </c>
      <c r="W25" s="39"/>
      <c r="X25" s="32" t="s">
        <v>149</v>
      </c>
      <c r="Y25" s="32" t="s">
        <v>100</v>
      </c>
      <c r="Z25" s="40" t="str">
        <f>IF(AND(HR25&gt;=32,HR25&lt;=80),Listas!$G$36,IF(AND(HR25&gt;=16,HR25&lt;=24),Listas!$G$37,IF(AND(HR25&gt;=5,HR25&lt;=12),Listas!$G$38,IF(AND(HR25&gt;=1,HR25&lt;=4),Listas!$G$39,"-"))))</f>
        <v>Extremo</v>
      </c>
      <c r="AA25" s="40">
        <f t="shared" si="0"/>
        <v>64</v>
      </c>
      <c r="AB25" s="41" t="str">
        <f>IFERROR(VLOOKUP(M25,[1]Listas!$H$4:$I$8,2,FALSE),"")</f>
        <v/>
      </c>
      <c r="AC25" s="42" t="s">
        <v>292</v>
      </c>
      <c r="AD25" s="71" t="s">
        <v>262</v>
      </c>
      <c r="AE25" s="44" t="s">
        <v>293</v>
      </c>
      <c r="AF25" s="44"/>
      <c r="AG25" s="44"/>
      <c r="AH25" s="45"/>
      <c r="AI25" s="44"/>
      <c r="AJ25" s="44"/>
      <c r="AK25" s="44"/>
      <c r="AL25" s="45"/>
      <c r="AM25" s="44"/>
      <c r="AN25" s="44"/>
      <c r="AO25" s="44"/>
      <c r="AP25" s="45"/>
      <c r="AQ25" s="44"/>
      <c r="AR25" s="44"/>
      <c r="AS25" s="44"/>
      <c r="AT25" s="45"/>
      <c r="AU25" s="44"/>
      <c r="AV25" s="44"/>
      <c r="AW25" s="44"/>
      <c r="AX25" s="45"/>
      <c r="AY25" s="44"/>
      <c r="AZ25" s="44"/>
      <c r="BA25" s="44"/>
      <c r="BB25" s="45"/>
      <c r="BC25" s="44"/>
      <c r="BD25" s="44"/>
      <c r="BE25" s="44"/>
      <c r="BF25" s="45"/>
      <c r="BG25" s="44"/>
      <c r="BH25" s="44"/>
      <c r="BI25" s="44"/>
      <c r="BJ25" s="45"/>
      <c r="BK25" s="44"/>
      <c r="BL25" s="44"/>
      <c r="BM25" s="44"/>
      <c r="BN25" s="45"/>
      <c r="BO25" s="44"/>
      <c r="BP25" s="44"/>
      <c r="BQ25" s="44"/>
      <c r="BR25" s="45"/>
      <c r="BS25" s="44"/>
      <c r="BT25" s="44"/>
      <c r="BU25" s="44"/>
      <c r="BV25" s="45"/>
      <c r="BW25" s="44"/>
      <c r="BX25" s="44"/>
      <c r="BY25" s="44"/>
      <c r="BZ25" s="45"/>
      <c r="CA25" s="44"/>
      <c r="CB25" s="44"/>
      <c r="CC25" s="44"/>
      <c r="CD25" s="45"/>
      <c r="CE25" s="44"/>
      <c r="CF25" s="44"/>
      <c r="CG25" s="44"/>
      <c r="CH25" s="45"/>
      <c r="CI25" s="44"/>
      <c r="CJ25" s="44"/>
      <c r="CK25" s="44"/>
      <c r="CL25" s="45"/>
      <c r="CM25" s="44"/>
      <c r="CN25" s="44"/>
      <c r="CO25" s="44"/>
      <c r="CP25" s="45"/>
      <c r="CQ25" s="44"/>
      <c r="CR25" s="44"/>
      <c r="CS25" s="44"/>
      <c r="CT25" s="45"/>
      <c r="CU25" s="44"/>
      <c r="CV25" s="44"/>
      <c r="CW25" s="44"/>
      <c r="CX25" s="45"/>
      <c r="CY25" s="44"/>
      <c r="CZ25" s="44"/>
      <c r="DA25" s="44"/>
      <c r="DB25" s="45"/>
      <c r="DC25" s="44"/>
      <c r="DD25" s="44"/>
      <c r="DE25" s="44"/>
      <c r="DF25" s="45"/>
      <c r="DG25" s="44"/>
      <c r="DH25" s="44"/>
      <c r="DI25" s="44"/>
      <c r="DJ25" s="45"/>
      <c r="DK25" s="44"/>
      <c r="DL25" s="44"/>
      <c r="DM25" s="44"/>
      <c r="DN25" s="45"/>
      <c r="DO25" s="44"/>
      <c r="DP25" s="44"/>
      <c r="DQ25" s="44"/>
      <c r="DR25" s="45"/>
      <c r="DS25" s="44"/>
      <c r="DT25" s="44"/>
      <c r="DU25" s="44"/>
      <c r="DV25" s="45"/>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46" t="str">
        <f t="array" aca="1" ref="HL25" ca="1">IFERROR(XLOOKUP(E25,Listas!$F$71:$F$121,Listas!$G$71:$G$121,,0,1),"biblioteca")</f>
        <v>biblioteca</v>
      </c>
      <c r="HM25" s="7"/>
      <c r="HN25" s="7"/>
      <c r="HO25" s="73" t="str">
        <f>IF('2.Datos'!B25&lt;&gt;"",'2.Datos'!B25,"")</f>
        <v>R5_Alc</v>
      </c>
      <c r="HP25" s="47">
        <f>IFERROR(VLOOKUP('2.Datos'!X25,Listas!$D$37:$E$41,2,FALSE),"")</f>
        <v>4</v>
      </c>
      <c r="HQ25" s="47">
        <f>IFERROR(VLOOKUP('2.Datos'!Y25,Listas!$D$44:$E$48,2,FALSE),"")</f>
        <v>16</v>
      </c>
      <c r="HR25" s="47">
        <f t="shared" si="1"/>
        <v>64</v>
      </c>
      <c r="HS25" s="48">
        <f t="shared" si="2"/>
        <v>416</v>
      </c>
      <c r="HT25" s="51"/>
      <c r="HU25" s="47"/>
      <c r="HV25" s="47"/>
      <c r="HW25" s="48"/>
      <c r="HX25" s="48"/>
      <c r="HY25" s="51"/>
      <c r="HZ25" s="47"/>
      <c r="IA25" s="47"/>
      <c r="IB25" s="48"/>
      <c r="IC25" s="48"/>
      <c r="ID25" s="51"/>
      <c r="IE25" s="47"/>
      <c r="IF25" s="47"/>
      <c r="IG25" s="48"/>
      <c r="IH25" s="48"/>
      <c r="II25" s="51"/>
      <c r="IJ25" s="47"/>
      <c r="IK25" s="47"/>
      <c r="IL25" s="48"/>
      <c r="IM25" s="48"/>
      <c r="IN25" s="51"/>
      <c r="IO25" s="47"/>
      <c r="IP25" s="47"/>
      <c r="IQ25" s="48"/>
      <c r="IR25" s="48"/>
      <c r="IS25" s="51"/>
      <c r="IT25" s="47"/>
      <c r="IU25" s="47"/>
      <c r="IV25" s="48"/>
      <c r="IW25" s="48"/>
      <c r="IX25" s="51"/>
      <c r="IY25" s="47"/>
      <c r="IZ25" s="47"/>
      <c r="JA25" s="48"/>
      <c r="JB25" s="48"/>
      <c r="JC25" s="51"/>
      <c r="JD25" s="47"/>
      <c r="JE25" s="47"/>
      <c r="JF25" s="48"/>
      <c r="JG25" s="48"/>
      <c r="JH25" s="51"/>
      <c r="JI25" s="47"/>
      <c r="JJ25" s="47"/>
      <c r="JK25" s="48"/>
      <c r="JL25" s="48"/>
      <c r="JM25" s="51"/>
      <c r="JN25" s="47"/>
      <c r="JO25" s="47"/>
      <c r="JP25" s="48"/>
      <c r="JQ25" s="48"/>
      <c r="JR25" s="51"/>
      <c r="JS25" s="47"/>
      <c r="JT25" s="47"/>
      <c r="JU25" s="48"/>
      <c r="JV25" s="48"/>
      <c r="JW25" s="51"/>
      <c r="JX25" s="47"/>
      <c r="JY25" s="47"/>
      <c r="JZ25" s="48"/>
      <c r="KA25" s="48"/>
      <c r="KB25" s="51"/>
      <c r="KC25" s="47"/>
      <c r="KD25" s="47"/>
      <c r="KE25" s="48"/>
      <c r="KF25" s="48"/>
      <c r="KG25" s="51"/>
      <c r="KH25" s="47"/>
      <c r="KI25" s="47"/>
      <c r="KJ25" s="48"/>
      <c r="KK25" s="48"/>
      <c r="KL25" s="51"/>
      <c r="KM25" s="47"/>
      <c r="KN25" s="47"/>
      <c r="KO25" s="48"/>
      <c r="KP25" s="48"/>
      <c r="KQ25" s="51"/>
      <c r="KR25" s="47"/>
      <c r="KS25" s="47"/>
      <c r="KT25" s="48"/>
      <c r="KU25" s="48"/>
      <c r="KV25" s="51"/>
      <c r="KW25" s="47"/>
      <c r="KX25" s="47"/>
      <c r="KY25" s="48"/>
      <c r="KZ25" s="48"/>
      <c r="LA25" s="51"/>
      <c r="LB25" s="47"/>
      <c r="LC25" s="47"/>
      <c r="LD25" s="48"/>
      <c r="LE25" s="48"/>
      <c r="LF25" s="51"/>
      <c r="LG25" s="47"/>
      <c r="LH25" s="47"/>
      <c r="LI25" s="48"/>
      <c r="LJ25" s="48"/>
      <c r="LK25" s="51"/>
      <c r="LL25" s="47"/>
      <c r="LM25" s="47"/>
      <c r="LN25" s="48"/>
      <c r="LO25" s="48"/>
      <c r="LP25" s="51"/>
      <c r="LQ25" s="47"/>
      <c r="LR25" s="47"/>
      <c r="LS25" s="48"/>
      <c r="LT25" s="48"/>
      <c r="LU25" s="51"/>
      <c r="LV25" s="47"/>
      <c r="LW25" s="47"/>
      <c r="LX25" s="48"/>
      <c r="LY25" s="48"/>
      <c r="LZ25" s="51"/>
      <c r="MA25" s="47"/>
      <c r="MB25" s="47"/>
      <c r="MC25" s="48"/>
      <c r="MD25" s="48"/>
      <c r="ME25" s="51"/>
      <c r="MF25" s="47"/>
      <c r="MG25" s="47"/>
      <c r="MH25" s="48"/>
      <c r="MI25" s="48"/>
      <c r="MJ25" s="51"/>
    </row>
    <row r="26" spans="1:348" ht="15.75" hidden="1" customHeight="1">
      <c r="A26" s="29" t="s">
        <v>254</v>
      </c>
      <c r="B26" s="70" t="s">
        <v>294</v>
      </c>
      <c r="C26" s="32" t="s">
        <v>89</v>
      </c>
      <c r="D26" s="32" t="s">
        <v>90</v>
      </c>
      <c r="E26" s="32" t="s">
        <v>188</v>
      </c>
      <c r="F26" s="32" t="s">
        <v>189</v>
      </c>
      <c r="G26" s="75" t="s">
        <v>295</v>
      </c>
      <c r="H26" s="32" t="s">
        <v>126</v>
      </c>
      <c r="I26" s="53" t="s">
        <v>296</v>
      </c>
      <c r="J26" s="53" t="s">
        <v>297</v>
      </c>
      <c r="K26" s="76" t="s">
        <v>298</v>
      </c>
      <c r="L26" s="37" t="s">
        <v>299</v>
      </c>
      <c r="M26" s="38" t="s">
        <v>158</v>
      </c>
      <c r="N26" s="31" t="s">
        <v>70</v>
      </c>
      <c r="O26" s="30">
        <v>1</v>
      </c>
      <c r="P26" s="30">
        <v>0</v>
      </c>
      <c r="Q26" s="30">
        <v>1</v>
      </c>
      <c r="R26" s="30">
        <v>1</v>
      </c>
      <c r="S26" s="30">
        <v>0</v>
      </c>
      <c r="T26" s="30">
        <v>0</v>
      </c>
      <c r="U26" s="30">
        <v>1</v>
      </c>
      <c r="V26" s="30">
        <v>0</v>
      </c>
      <c r="W26" s="39"/>
      <c r="X26" s="32" t="s">
        <v>139</v>
      </c>
      <c r="Y26" s="32" t="s">
        <v>111</v>
      </c>
      <c r="Z26" s="40" t="str">
        <f>IF(AND(HR26&gt;=32,HR26&lt;=80),Listas!$G$36,IF(AND(HR26&gt;=16,HR26&lt;=24),Listas!$G$37,IF(AND(HR26&gt;=5,HR26&lt;=12),Listas!$G$38,IF(AND(HR26&gt;=1,HR26&lt;=4),Listas!$G$39,"-"))))</f>
        <v>Tolerable</v>
      </c>
      <c r="AA26" s="40">
        <f t="shared" si="0"/>
        <v>8</v>
      </c>
      <c r="AB26" s="41" t="str">
        <f>IFERROR(VLOOKUP(M26,[1]Listas!$H$4:$I$8,2,FALSE),"")</f>
        <v/>
      </c>
      <c r="AC26" s="42" t="s">
        <v>300</v>
      </c>
      <c r="AD26" s="71" t="s">
        <v>262</v>
      </c>
      <c r="AE26" s="44" t="s">
        <v>301</v>
      </c>
      <c r="AF26" s="44"/>
      <c r="AG26" s="44"/>
      <c r="AH26" s="45"/>
      <c r="AI26" s="44"/>
      <c r="AJ26" s="44"/>
      <c r="AK26" s="44"/>
      <c r="AL26" s="45"/>
      <c r="AM26" s="44"/>
      <c r="AN26" s="44"/>
      <c r="AO26" s="44"/>
      <c r="AP26" s="45"/>
      <c r="AQ26" s="44"/>
      <c r="AR26" s="44"/>
      <c r="AS26" s="44"/>
      <c r="AT26" s="45"/>
      <c r="AU26" s="44"/>
      <c r="AV26" s="44"/>
      <c r="AW26" s="44"/>
      <c r="AX26" s="45"/>
      <c r="AY26" s="44"/>
      <c r="AZ26" s="44"/>
      <c r="BA26" s="44"/>
      <c r="BB26" s="45"/>
      <c r="BC26" s="44"/>
      <c r="BD26" s="44"/>
      <c r="BE26" s="44"/>
      <c r="BF26" s="45"/>
      <c r="BG26" s="44"/>
      <c r="BH26" s="44"/>
      <c r="BI26" s="44"/>
      <c r="BJ26" s="45"/>
      <c r="BK26" s="44"/>
      <c r="BL26" s="44"/>
      <c r="BM26" s="44"/>
      <c r="BN26" s="45"/>
      <c r="BO26" s="44"/>
      <c r="BP26" s="44"/>
      <c r="BQ26" s="44"/>
      <c r="BR26" s="45"/>
      <c r="BS26" s="44"/>
      <c r="BT26" s="44"/>
      <c r="BU26" s="44"/>
      <c r="BV26" s="45"/>
      <c r="BW26" s="44"/>
      <c r="BX26" s="44"/>
      <c r="BY26" s="44"/>
      <c r="BZ26" s="45"/>
      <c r="CA26" s="44"/>
      <c r="CB26" s="44"/>
      <c r="CC26" s="44"/>
      <c r="CD26" s="45"/>
      <c r="CE26" s="44"/>
      <c r="CF26" s="44"/>
      <c r="CG26" s="44"/>
      <c r="CH26" s="45"/>
      <c r="CI26" s="44"/>
      <c r="CJ26" s="44"/>
      <c r="CK26" s="44"/>
      <c r="CL26" s="45"/>
      <c r="CM26" s="44"/>
      <c r="CN26" s="44"/>
      <c r="CO26" s="44"/>
      <c r="CP26" s="45"/>
      <c r="CQ26" s="44"/>
      <c r="CR26" s="44"/>
      <c r="CS26" s="44"/>
      <c r="CT26" s="45"/>
      <c r="CU26" s="44"/>
      <c r="CV26" s="44"/>
      <c r="CW26" s="44"/>
      <c r="CX26" s="45"/>
      <c r="CY26" s="44"/>
      <c r="CZ26" s="44"/>
      <c r="DA26" s="44"/>
      <c r="DB26" s="45"/>
      <c r="DC26" s="44"/>
      <c r="DD26" s="44"/>
      <c r="DE26" s="44"/>
      <c r="DF26" s="45"/>
      <c r="DG26" s="44"/>
      <c r="DH26" s="44"/>
      <c r="DI26" s="44"/>
      <c r="DJ26" s="45"/>
      <c r="DK26" s="44"/>
      <c r="DL26" s="44"/>
      <c r="DM26" s="44"/>
      <c r="DN26" s="45"/>
      <c r="DO26" s="44"/>
      <c r="DP26" s="44"/>
      <c r="DQ26" s="44"/>
      <c r="DR26" s="45"/>
      <c r="DS26" s="44"/>
      <c r="DT26" s="44"/>
      <c r="DU26" s="44"/>
      <c r="DV26" s="45"/>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46" t="str">
        <f t="array" aca="1" ref="HL26" ca="1">IFERROR(XLOOKUP(E26,Listas!$F$71:$F$121,Listas!$G$71:$G$121,,0,1),"biblioteca")</f>
        <v>biblioteca</v>
      </c>
      <c r="HM26" s="7"/>
      <c r="HN26" s="7"/>
      <c r="HO26" s="73" t="str">
        <f>IF('2.Datos'!B26&lt;&gt;"",'2.Datos'!B26,"")</f>
        <v>R6_Alc</v>
      </c>
      <c r="HP26" s="47">
        <f>IFERROR(VLOOKUP('2.Datos'!X26,Listas!$D$37:$E$41,2,FALSE),"")</f>
        <v>2</v>
      </c>
      <c r="HQ26" s="47">
        <f>IFERROR(VLOOKUP('2.Datos'!Y26,Listas!$D$44:$E$48,2,FALSE),"")</f>
        <v>4</v>
      </c>
      <c r="HR26" s="47">
        <f t="shared" si="1"/>
        <v>8</v>
      </c>
      <c r="HS26" s="48">
        <f t="shared" si="2"/>
        <v>24</v>
      </c>
      <c r="HT26" s="51"/>
      <c r="HU26" s="47"/>
      <c r="HV26" s="47"/>
      <c r="HW26" s="48"/>
      <c r="HX26" s="48"/>
      <c r="HY26" s="51"/>
      <c r="HZ26" s="47"/>
      <c r="IA26" s="47"/>
      <c r="IB26" s="48"/>
      <c r="IC26" s="48"/>
      <c r="ID26" s="51"/>
      <c r="IE26" s="47"/>
      <c r="IF26" s="47"/>
      <c r="IG26" s="48"/>
      <c r="IH26" s="48"/>
      <c r="II26" s="51"/>
      <c r="IJ26" s="47"/>
      <c r="IK26" s="47"/>
      <c r="IL26" s="48"/>
      <c r="IM26" s="48"/>
      <c r="IN26" s="51"/>
      <c r="IO26" s="47"/>
      <c r="IP26" s="47"/>
      <c r="IQ26" s="48"/>
      <c r="IR26" s="48"/>
      <c r="IS26" s="51"/>
      <c r="IT26" s="47"/>
      <c r="IU26" s="47"/>
      <c r="IV26" s="48"/>
      <c r="IW26" s="48"/>
      <c r="IX26" s="51"/>
      <c r="IY26" s="47"/>
      <c r="IZ26" s="47"/>
      <c r="JA26" s="48"/>
      <c r="JB26" s="48"/>
      <c r="JC26" s="51"/>
      <c r="JD26" s="47"/>
      <c r="JE26" s="47"/>
      <c r="JF26" s="48"/>
      <c r="JG26" s="48"/>
      <c r="JH26" s="51"/>
      <c r="JI26" s="47"/>
      <c r="JJ26" s="47"/>
      <c r="JK26" s="48"/>
      <c r="JL26" s="48"/>
      <c r="JM26" s="51"/>
      <c r="JN26" s="47"/>
      <c r="JO26" s="47"/>
      <c r="JP26" s="48"/>
      <c r="JQ26" s="48"/>
      <c r="JR26" s="51"/>
      <c r="JS26" s="47"/>
      <c r="JT26" s="47"/>
      <c r="JU26" s="48"/>
      <c r="JV26" s="48"/>
      <c r="JW26" s="51"/>
      <c r="JX26" s="47"/>
      <c r="JY26" s="47"/>
      <c r="JZ26" s="48"/>
      <c r="KA26" s="48"/>
      <c r="KB26" s="51"/>
      <c r="KC26" s="47"/>
      <c r="KD26" s="47"/>
      <c r="KE26" s="48"/>
      <c r="KF26" s="48"/>
      <c r="KG26" s="51"/>
      <c r="KH26" s="47"/>
      <c r="KI26" s="47"/>
      <c r="KJ26" s="48"/>
      <c r="KK26" s="48"/>
      <c r="KL26" s="51"/>
      <c r="KM26" s="47"/>
      <c r="KN26" s="47"/>
      <c r="KO26" s="48"/>
      <c r="KP26" s="48"/>
      <c r="KQ26" s="51"/>
      <c r="KR26" s="47"/>
      <c r="KS26" s="47"/>
      <c r="KT26" s="48"/>
      <c r="KU26" s="48"/>
      <c r="KV26" s="51"/>
      <c r="KW26" s="47"/>
      <c r="KX26" s="47"/>
      <c r="KY26" s="48"/>
      <c r="KZ26" s="48"/>
      <c r="LA26" s="51"/>
      <c r="LB26" s="47"/>
      <c r="LC26" s="47"/>
      <c r="LD26" s="48"/>
      <c r="LE26" s="48"/>
      <c r="LF26" s="51"/>
      <c r="LG26" s="47"/>
      <c r="LH26" s="47"/>
      <c r="LI26" s="48"/>
      <c r="LJ26" s="48"/>
      <c r="LK26" s="51"/>
      <c r="LL26" s="47"/>
      <c r="LM26" s="47"/>
      <c r="LN26" s="48"/>
      <c r="LO26" s="48"/>
      <c r="LP26" s="51"/>
      <c r="LQ26" s="47"/>
      <c r="LR26" s="47"/>
      <c r="LS26" s="48"/>
      <c r="LT26" s="48"/>
      <c r="LU26" s="51"/>
      <c r="LV26" s="47"/>
      <c r="LW26" s="47"/>
      <c r="LX26" s="48"/>
      <c r="LY26" s="48"/>
      <c r="LZ26" s="51"/>
      <c r="MA26" s="47"/>
      <c r="MB26" s="47"/>
      <c r="MC26" s="48"/>
      <c r="MD26" s="48"/>
      <c r="ME26" s="51"/>
      <c r="MF26" s="47"/>
      <c r="MG26" s="47"/>
      <c r="MH26" s="48"/>
      <c r="MI26" s="48"/>
      <c r="MJ26" s="51"/>
    </row>
    <row r="27" spans="1:348" ht="15.75" hidden="1" customHeight="1">
      <c r="A27" s="29" t="s">
        <v>254</v>
      </c>
      <c r="B27" s="70" t="s">
        <v>302</v>
      </c>
      <c r="C27" s="31" t="s">
        <v>89</v>
      </c>
      <c r="D27" s="31" t="s">
        <v>197</v>
      </c>
      <c r="E27" s="32" t="s">
        <v>198</v>
      </c>
      <c r="F27" s="32" t="s">
        <v>199</v>
      </c>
      <c r="G27" s="29" t="s">
        <v>303</v>
      </c>
      <c r="H27" s="32" t="s">
        <v>94</v>
      </c>
      <c r="I27" s="54" t="s">
        <v>304</v>
      </c>
      <c r="J27" s="54" t="s">
        <v>305</v>
      </c>
      <c r="K27" s="54" t="s">
        <v>306</v>
      </c>
      <c r="L27" s="54" t="s">
        <v>307</v>
      </c>
      <c r="M27" s="38" t="s">
        <v>119</v>
      </c>
      <c r="N27" s="31" t="s">
        <v>68</v>
      </c>
      <c r="O27" s="30">
        <v>1</v>
      </c>
      <c r="P27" s="30">
        <v>0</v>
      </c>
      <c r="Q27" s="30">
        <v>1</v>
      </c>
      <c r="R27" s="30">
        <v>1</v>
      </c>
      <c r="S27" s="30">
        <v>1</v>
      </c>
      <c r="T27" s="30">
        <v>0</v>
      </c>
      <c r="U27" s="30">
        <v>0</v>
      </c>
      <c r="V27" s="30">
        <v>1</v>
      </c>
      <c r="W27" s="39"/>
      <c r="X27" s="32" t="s">
        <v>149</v>
      </c>
      <c r="Y27" s="32" t="s">
        <v>100</v>
      </c>
      <c r="Z27" s="40" t="str">
        <f>IF(AND(HR27&gt;=32,HR27&lt;=80),Listas!$G$36,IF(AND(HR27&gt;=16,HR27&lt;=24),Listas!$G$37,IF(AND(HR27&gt;=5,HR27&lt;=12),Listas!$G$38,IF(AND(HR27&gt;=1,HR27&lt;=4),Listas!$G$39,"-"))))</f>
        <v>Extremo</v>
      </c>
      <c r="AA27" s="40">
        <f t="shared" si="0"/>
        <v>64</v>
      </c>
      <c r="AB27" s="41" t="str">
        <f>IFERROR(VLOOKUP(M27,[1]Listas!$H$4:$I$8,2,FALSE),"")</f>
        <v/>
      </c>
      <c r="AC27" s="42" t="s">
        <v>308</v>
      </c>
      <c r="AD27" s="71" t="s">
        <v>262</v>
      </c>
      <c r="AE27" s="44" t="s">
        <v>309</v>
      </c>
      <c r="AF27" s="44"/>
      <c r="AG27" s="44"/>
      <c r="AH27" s="45"/>
      <c r="AI27" s="44"/>
      <c r="AJ27" s="44"/>
      <c r="AK27" s="44"/>
      <c r="AL27" s="45"/>
      <c r="AM27" s="44"/>
      <c r="AN27" s="44"/>
      <c r="AO27" s="44"/>
      <c r="AP27" s="45"/>
      <c r="AQ27" s="44"/>
      <c r="AR27" s="44"/>
      <c r="AS27" s="44"/>
      <c r="AT27" s="45"/>
      <c r="AU27" s="44"/>
      <c r="AV27" s="44"/>
      <c r="AW27" s="44"/>
      <c r="AX27" s="45"/>
      <c r="AY27" s="44"/>
      <c r="AZ27" s="44"/>
      <c r="BA27" s="44"/>
      <c r="BB27" s="45"/>
      <c r="BC27" s="44"/>
      <c r="BD27" s="44"/>
      <c r="BE27" s="44"/>
      <c r="BF27" s="45"/>
      <c r="BG27" s="44"/>
      <c r="BH27" s="44"/>
      <c r="BI27" s="44"/>
      <c r="BJ27" s="45"/>
      <c r="BK27" s="44"/>
      <c r="BL27" s="44"/>
      <c r="BM27" s="44"/>
      <c r="BN27" s="45"/>
      <c r="BO27" s="44"/>
      <c r="BP27" s="44"/>
      <c r="BQ27" s="44"/>
      <c r="BR27" s="45"/>
      <c r="BS27" s="44"/>
      <c r="BT27" s="44"/>
      <c r="BU27" s="44"/>
      <c r="BV27" s="45"/>
      <c r="BW27" s="44"/>
      <c r="BX27" s="44"/>
      <c r="BY27" s="44"/>
      <c r="BZ27" s="45"/>
      <c r="CA27" s="44"/>
      <c r="CB27" s="44"/>
      <c r="CC27" s="44"/>
      <c r="CD27" s="45"/>
      <c r="CE27" s="44"/>
      <c r="CF27" s="44"/>
      <c r="CG27" s="44"/>
      <c r="CH27" s="45"/>
      <c r="CI27" s="44"/>
      <c r="CJ27" s="44"/>
      <c r="CK27" s="44"/>
      <c r="CL27" s="45"/>
      <c r="CM27" s="44"/>
      <c r="CN27" s="44"/>
      <c r="CO27" s="44"/>
      <c r="CP27" s="45"/>
      <c r="CQ27" s="44"/>
      <c r="CR27" s="44"/>
      <c r="CS27" s="44"/>
      <c r="CT27" s="45"/>
      <c r="CU27" s="44"/>
      <c r="CV27" s="44"/>
      <c r="CW27" s="44"/>
      <c r="CX27" s="45"/>
      <c r="CY27" s="44"/>
      <c r="CZ27" s="44"/>
      <c r="DA27" s="44"/>
      <c r="DB27" s="45"/>
      <c r="DC27" s="44"/>
      <c r="DD27" s="44"/>
      <c r="DE27" s="44"/>
      <c r="DF27" s="45"/>
      <c r="DG27" s="44"/>
      <c r="DH27" s="44"/>
      <c r="DI27" s="44"/>
      <c r="DJ27" s="45"/>
      <c r="DK27" s="44"/>
      <c r="DL27" s="44"/>
      <c r="DM27" s="44"/>
      <c r="DN27" s="45"/>
      <c r="DO27" s="44"/>
      <c r="DP27" s="44"/>
      <c r="DQ27" s="44"/>
      <c r="DR27" s="45"/>
      <c r="DS27" s="44"/>
      <c r="DT27" s="44"/>
      <c r="DU27" s="44"/>
      <c r="DV27" s="45"/>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46" t="str">
        <f t="array" aca="1" ref="HL27" ca="1">IFERROR(XLOOKUP(E27,Listas!$F$71:$F$121,Listas!$G$71:$G$121,,0,1),"biblioteca")</f>
        <v>biblioteca</v>
      </c>
      <c r="HM27" s="7"/>
      <c r="HN27" s="7"/>
      <c r="HO27" s="73" t="str">
        <f>IF('2.Datos'!B27&lt;&gt;"",'2.Datos'!B27,"")</f>
        <v>R7_Alc</v>
      </c>
      <c r="HP27" s="47">
        <f>IFERROR(VLOOKUP('2.Datos'!X27,Listas!$D$37:$E$41,2,FALSE),"")</f>
        <v>4</v>
      </c>
      <c r="HQ27" s="47">
        <f>IFERROR(VLOOKUP('2.Datos'!Y27,Listas!$D$44:$E$48,2,FALSE),"")</f>
        <v>16</v>
      </c>
      <c r="HR27" s="47">
        <f t="shared" si="1"/>
        <v>64</v>
      </c>
      <c r="HS27" s="48">
        <f t="shared" si="2"/>
        <v>416</v>
      </c>
      <c r="HT27" s="51"/>
      <c r="HU27" s="47"/>
      <c r="HV27" s="47"/>
      <c r="HW27" s="48"/>
      <c r="HX27" s="48"/>
      <c r="HY27" s="51"/>
      <c r="HZ27" s="47"/>
      <c r="IA27" s="47"/>
      <c r="IB27" s="48"/>
      <c r="IC27" s="48"/>
      <c r="ID27" s="51"/>
      <c r="IE27" s="47"/>
      <c r="IF27" s="47"/>
      <c r="IG27" s="48"/>
      <c r="IH27" s="48"/>
      <c r="II27" s="51"/>
      <c r="IJ27" s="47"/>
      <c r="IK27" s="47"/>
      <c r="IL27" s="48"/>
      <c r="IM27" s="48"/>
      <c r="IN27" s="51"/>
      <c r="IO27" s="47"/>
      <c r="IP27" s="47"/>
      <c r="IQ27" s="48"/>
      <c r="IR27" s="48"/>
      <c r="IS27" s="51"/>
      <c r="IT27" s="47"/>
      <c r="IU27" s="47"/>
      <c r="IV27" s="48"/>
      <c r="IW27" s="48"/>
      <c r="IX27" s="51"/>
      <c r="IY27" s="47"/>
      <c r="IZ27" s="47"/>
      <c r="JA27" s="48"/>
      <c r="JB27" s="48"/>
      <c r="JC27" s="51"/>
      <c r="JD27" s="47"/>
      <c r="JE27" s="47"/>
      <c r="JF27" s="48"/>
      <c r="JG27" s="48"/>
      <c r="JH27" s="51"/>
      <c r="JI27" s="47"/>
      <c r="JJ27" s="47"/>
      <c r="JK27" s="48"/>
      <c r="JL27" s="48"/>
      <c r="JM27" s="51"/>
      <c r="JN27" s="47"/>
      <c r="JO27" s="47"/>
      <c r="JP27" s="48"/>
      <c r="JQ27" s="48"/>
      <c r="JR27" s="51"/>
      <c r="JS27" s="47"/>
      <c r="JT27" s="47"/>
      <c r="JU27" s="48"/>
      <c r="JV27" s="48"/>
      <c r="JW27" s="51"/>
      <c r="JX27" s="47"/>
      <c r="JY27" s="47"/>
      <c r="JZ27" s="48"/>
      <c r="KA27" s="48"/>
      <c r="KB27" s="51"/>
      <c r="KC27" s="47"/>
      <c r="KD27" s="47"/>
      <c r="KE27" s="48"/>
      <c r="KF27" s="48"/>
      <c r="KG27" s="51"/>
      <c r="KH27" s="47"/>
      <c r="KI27" s="47"/>
      <c r="KJ27" s="48"/>
      <c r="KK27" s="48"/>
      <c r="KL27" s="51"/>
      <c r="KM27" s="47"/>
      <c r="KN27" s="47"/>
      <c r="KO27" s="48"/>
      <c r="KP27" s="48"/>
      <c r="KQ27" s="51"/>
      <c r="KR27" s="47"/>
      <c r="KS27" s="47"/>
      <c r="KT27" s="48"/>
      <c r="KU27" s="48"/>
      <c r="KV27" s="51"/>
      <c r="KW27" s="47"/>
      <c r="KX27" s="47"/>
      <c r="KY27" s="48"/>
      <c r="KZ27" s="48"/>
      <c r="LA27" s="51"/>
      <c r="LB27" s="47"/>
      <c r="LC27" s="47"/>
      <c r="LD27" s="48"/>
      <c r="LE27" s="48"/>
      <c r="LF27" s="51"/>
      <c r="LG27" s="47"/>
      <c r="LH27" s="47"/>
      <c r="LI27" s="48"/>
      <c r="LJ27" s="48"/>
      <c r="LK27" s="51"/>
      <c r="LL27" s="47"/>
      <c r="LM27" s="47"/>
      <c r="LN27" s="48"/>
      <c r="LO27" s="48"/>
      <c r="LP27" s="51"/>
      <c r="LQ27" s="47"/>
      <c r="LR27" s="47"/>
      <c r="LS27" s="48"/>
      <c r="LT27" s="48"/>
      <c r="LU27" s="51"/>
      <c r="LV27" s="47"/>
      <c r="LW27" s="47"/>
      <c r="LX27" s="48"/>
      <c r="LY27" s="48"/>
      <c r="LZ27" s="51"/>
      <c r="MA27" s="47"/>
      <c r="MB27" s="47"/>
      <c r="MC27" s="48"/>
      <c r="MD27" s="48"/>
      <c r="ME27" s="51"/>
      <c r="MF27" s="47"/>
      <c r="MG27" s="47"/>
      <c r="MH27" s="48"/>
      <c r="MI27" s="48"/>
      <c r="MJ27" s="51"/>
    </row>
    <row r="28" spans="1:348" ht="15.75" hidden="1" customHeight="1">
      <c r="A28" s="29" t="s">
        <v>254</v>
      </c>
      <c r="B28" s="70" t="s">
        <v>310</v>
      </c>
      <c r="C28" s="31" t="s">
        <v>89</v>
      </c>
      <c r="D28" s="31" t="s">
        <v>90</v>
      </c>
      <c r="E28" s="32" t="s">
        <v>91</v>
      </c>
      <c r="F28" s="32" t="s">
        <v>208</v>
      </c>
      <c r="G28" s="29" t="s">
        <v>209</v>
      </c>
      <c r="H28" s="32" t="s">
        <v>126</v>
      </c>
      <c r="I28" s="54" t="s">
        <v>311</v>
      </c>
      <c r="J28" s="54" t="s">
        <v>312</v>
      </c>
      <c r="K28" s="54" t="s">
        <v>313</v>
      </c>
      <c r="L28" s="37" t="s">
        <v>314</v>
      </c>
      <c r="M28" s="38" t="s">
        <v>119</v>
      </c>
      <c r="N28" s="31" t="s">
        <v>177</v>
      </c>
      <c r="O28" s="30">
        <v>1</v>
      </c>
      <c r="P28" s="30">
        <v>0</v>
      </c>
      <c r="Q28" s="30">
        <v>1</v>
      </c>
      <c r="R28" s="30">
        <v>1</v>
      </c>
      <c r="S28" s="30">
        <v>0</v>
      </c>
      <c r="T28" s="30">
        <v>0</v>
      </c>
      <c r="U28" s="30">
        <v>1</v>
      </c>
      <c r="V28" s="30">
        <v>1</v>
      </c>
      <c r="W28" s="39"/>
      <c r="X28" s="32" t="s">
        <v>99</v>
      </c>
      <c r="Y28" s="32" t="s">
        <v>131</v>
      </c>
      <c r="Z28" s="40" t="str">
        <f>IF(AND(HR28&gt;=32,HR28&lt;=80),Listas!$G$36,IF(AND(HR28&gt;=16,HR28&lt;=24),Listas!$G$37,IF(AND(HR28&gt;=5,HR28&lt;=12),Listas!$G$38,IF(AND(HR28&gt;=1,HR28&lt;=4),Listas!$G$39,"-"))))</f>
        <v>Alto</v>
      </c>
      <c r="AA28" s="40">
        <f t="shared" si="0"/>
        <v>24</v>
      </c>
      <c r="AB28" s="41" t="str">
        <f>IFERROR(VLOOKUP(M28,[1]Listas!$H$4:$I$8,2,FALSE),"")</f>
        <v/>
      </c>
      <c r="AC28" s="42" t="s">
        <v>315</v>
      </c>
      <c r="AD28" s="71" t="s">
        <v>262</v>
      </c>
      <c r="AE28" s="44" t="s">
        <v>316</v>
      </c>
      <c r="AF28" s="44"/>
      <c r="AG28" s="44"/>
      <c r="AH28" s="45"/>
      <c r="AI28" s="44"/>
      <c r="AJ28" s="44"/>
      <c r="AK28" s="44"/>
      <c r="AL28" s="45"/>
      <c r="AM28" s="44"/>
      <c r="AN28" s="44"/>
      <c r="AO28" s="44"/>
      <c r="AP28" s="45"/>
      <c r="AQ28" s="44"/>
      <c r="AR28" s="44"/>
      <c r="AS28" s="44"/>
      <c r="AT28" s="45"/>
      <c r="AU28" s="44"/>
      <c r="AV28" s="44"/>
      <c r="AW28" s="44"/>
      <c r="AX28" s="45"/>
      <c r="AY28" s="44"/>
      <c r="AZ28" s="44"/>
      <c r="BA28" s="44"/>
      <c r="BB28" s="45"/>
      <c r="BC28" s="44"/>
      <c r="BD28" s="44"/>
      <c r="BE28" s="44"/>
      <c r="BF28" s="45"/>
      <c r="BG28" s="44"/>
      <c r="BH28" s="44"/>
      <c r="BI28" s="44"/>
      <c r="BJ28" s="45"/>
      <c r="BK28" s="44"/>
      <c r="BL28" s="44"/>
      <c r="BM28" s="44"/>
      <c r="BN28" s="45"/>
      <c r="BO28" s="44"/>
      <c r="BP28" s="44"/>
      <c r="BQ28" s="44"/>
      <c r="BR28" s="45"/>
      <c r="BS28" s="44"/>
      <c r="BT28" s="44"/>
      <c r="BU28" s="44"/>
      <c r="BV28" s="45"/>
      <c r="BW28" s="44"/>
      <c r="BX28" s="44"/>
      <c r="BY28" s="44"/>
      <c r="BZ28" s="45"/>
      <c r="CA28" s="44"/>
      <c r="CB28" s="44"/>
      <c r="CC28" s="44"/>
      <c r="CD28" s="45"/>
      <c r="CE28" s="44"/>
      <c r="CF28" s="44"/>
      <c r="CG28" s="44"/>
      <c r="CH28" s="45"/>
      <c r="CI28" s="44"/>
      <c r="CJ28" s="44"/>
      <c r="CK28" s="44"/>
      <c r="CL28" s="45"/>
      <c r="CM28" s="44"/>
      <c r="CN28" s="44"/>
      <c r="CO28" s="44"/>
      <c r="CP28" s="45"/>
      <c r="CQ28" s="44"/>
      <c r="CR28" s="44"/>
      <c r="CS28" s="44"/>
      <c r="CT28" s="45"/>
      <c r="CU28" s="44"/>
      <c r="CV28" s="44"/>
      <c r="CW28" s="44"/>
      <c r="CX28" s="45"/>
      <c r="CY28" s="44"/>
      <c r="CZ28" s="44"/>
      <c r="DA28" s="44"/>
      <c r="DB28" s="45"/>
      <c r="DC28" s="44"/>
      <c r="DD28" s="44"/>
      <c r="DE28" s="44"/>
      <c r="DF28" s="45"/>
      <c r="DG28" s="44"/>
      <c r="DH28" s="44"/>
      <c r="DI28" s="44"/>
      <c r="DJ28" s="45"/>
      <c r="DK28" s="44"/>
      <c r="DL28" s="44"/>
      <c r="DM28" s="44"/>
      <c r="DN28" s="45"/>
      <c r="DO28" s="44"/>
      <c r="DP28" s="44"/>
      <c r="DQ28" s="44"/>
      <c r="DR28" s="45"/>
      <c r="DS28" s="44"/>
      <c r="DT28" s="44"/>
      <c r="DU28" s="44"/>
      <c r="DV28" s="45"/>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46" t="str">
        <f t="array" aca="1" ref="HL28" ca="1">IFERROR(XLOOKUP(E28,Listas!$F$71:$F$121,Listas!$G$71:$G$121,,0,1),"biblioteca")</f>
        <v>biblioteca</v>
      </c>
      <c r="HM28" s="7"/>
      <c r="HN28" s="7"/>
      <c r="HO28" s="73" t="str">
        <f>IF('2.Datos'!B28&lt;&gt;"",'2.Datos'!B28,"")</f>
        <v>R8_Alc</v>
      </c>
      <c r="HP28" s="47">
        <f>IFERROR(VLOOKUP('2.Datos'!X28,Listas!$D$37:$E$41,2,FALSE),"")</f>
        <v>3</v>
      </c>
      <c r="HQ28" s="47">
        <f>IFERROR(VLOOKUP('2.Datos'!Y28,Listas!$D$44:$E$48,2,FALSE),"")</f>
        <v>8</v>
      </c>
      <c r="HR28" s="47">
        <f t="shared" si="1"/>
        <v>24</v>
      </c>
      <c r="HS28" s="48">
        <f t="shared" si="2"/>
        <v>38</v>
      </c>
      <c r="HT28" s="51"/>
      <c r="HU28" s="47"/>
      <c r="HV28" s="47"/>
      <c r="HW28" s="48"/>
      <c r="HX28" s="48"/>
      <c r="HY28" s="51"/>
      <c r="HZ28" s="47"/>
      <c r="IA28" s="47"/>
      <c r="IB28" s="48"/>
      <c r="IC28" s="48"/>
      <c r="ID28" s="51"/>
      <c r="IE28" s="47"/>
      <c r="IF28" s="47"/>
      <c r="IG28" s="48"/>
      <c r="IH28" s="48"/>
      <c r="II28" s="51"/>
      <c r="IJ28" s="47"/>
      <c r="IK28" s="47"/>
      <c r="IL28" s="48"/>
      <c r="IM28" s="48"/>
      <c r="IN28" s="51"/>
      <c r="IO28" s="47"/>
      <c r="IP28" s="47"/>
      <c r="IQ28" s="48"/>
      <c r="IR28" s="48"/>
      <c r="IS28" s="51"/>
      <c r="IT28" s="47"/>
      <c r="IU28" s="47"/>
      <c r="IV28" s="48"/>
      <c r="IW28" s="48"/>
      <c r="IX28" s="51"/>
      <c r="IY28" s="47"/>
      <c r="IZ28" s="47"/>
      <c r="JA28" s="48"/>
      <c r="JB28" s="48"/>
      <c r="JC28" s="51"/>
      <c r="JD28" s="47"/>
      <c r="JE28" s="47"/>
      <c r="JF28" s="48"/>
      <c r="JG28" s="48"/>
      <c r="JH28" s="51"/>
      <c r="JI28" s="47"/>
      <c r="JJ28" s="47"/>
      <c r="JK28" s="48"/>
      <c r="JL28" s="48"/>
      <c r="JM28" s="51"/>
      <c r="JN28" s="47"/>
      <c r="JO28" s="47"/>
      <c r="JP28" s="48"/>
      <c r="JQ28" s="48"/>
      <c r="JR28" s="51"/>
      <c r="JS28" s="47"/>
      <c r="JT28" s="47"/>
      <c r="JU28" s="48"/>
      <c r="JV28" s="48"/>
      <c r="JW28" s="51"/>
      <c r="JX28" s="47"/>
      <c r="JY28" s="47"/>
      <c r="JZ28" s="48"/>
      <c r="KA28" s="48"/>
      <c r="KB28" s="51"/>
      <c r="KC28" s="47"/>
      <c r="KD28" s="47"/>
      <c r="KE28" s="48"/>
      <c r="KF28" s="48"/>
      <c r="KG28" s="51"/>
      <c r="KH28" s="47"/>
      <c r="KI28" s="47"/>
      <c r="KJ28" s="48"/>
      <c r="KK28" s="48"/>
      <c r="KL28" s="51"/>
      <c r="KM28" s="47"/>
      <c r="KN28" s="47"/>
      <c r="KO28" s="48"/>
      <c r="KP28" s="48"/>
      <c r="KQ28" s="51"/>
      <c r="KR28" s="47"/>
      <c r="KS28" s="47"/>
      <c r="KT28" s="48"/>
      <c r="KU28" s="48"/>
      <c r="KV28" s="51"/>
      <c r="KW28" s="47"/>
      <c r="KX28" s="47"/>
      <c r="KY28" s="48"/>
      <c r="KZ28" s="48"/>
      <c r="LA28" s="51"/>
      <c r="LB28" s="47"/>
      <c r="LC28" s="47"/>
      <c r="LD28" s="48"/>
      <c r="LE28" s="48"/>
      <c r="LF28" s="51"/>
      <c r="LG28" s="47"/>
      <c r="LH28" s="47"/>
      <c r="LI28" s="48"/>
      <c r="LJ28" s="48"/>
      <c r="LK28" s="51"/>
      <c r="LL28" s="47"/>
      <c r="LM28" s="47"/>
      <c r="LN28" s="48"/>
      <c r="LO28" s="48"/>
      <c r="LP28" s="51"/>
      <c r="LQ28" s="47"/>
      <c r="LR28" s="47"/>
      <c r="LS28" s="48"/>
      <c r="LT28" s="48"/>
      <c r="LU28" s="51"/>
      <c r="LV28" s="47"/>
      <c r="LW28" s="47"/>
      <c r="LX28" s="48"/>
      <c r="LY28" s="48"/>
      <c r="LZ28" s="51"/>
      <c r="MA28" s="47"/>
      <c r="MB28" s="47"/>
      <c r="MC28" s="48"/>
      <c r="MD28" s="48"/>
      <c r="ME28" s="51"/>
      <c r="MF28" s="47"/>
      <c r="MG28" s="47"/>
      <c r="MH28" s="48"/>
      <c r="MI28" s="48"/>
      <c r="MJ28" s="51"/>
    </row>
    <row r="29" spans="1:348" ht="15.75" hidden="1" customHeight="1">
      <c r="A29" s="29" t="s">
        <v>254</v>
      </c>
      <c r="B29" s="70" t="s">
        <v>317</v>
      </c>
      <c r="C29" s="31" t="s">
        <v>89</v>
      </c>
      <c r="D29" s="31" t="s">
        <v>90</v>
      </c>
      <c r="E29" s="32" t="s">
        <v>216</v>
      </c>
      <c r="F29" s="32" t="s">
        <v>217</v>
      </c>
      <c r="G29" s="29" t="s">
        <v>217</v>
      </c>
      <c r="H29" s="32" t="s">
        <v>126</v>
      </c>
      <c r="I29" s="54" t="s">
        <v>318</v>
      </c>
      <c r="J29" s="54" t="s">
        <v>319</v>
      </c>
      <c r="K29" s="54" t="s">
        <v>320</v>
      </c>
      <c r="L29" s="77" t="s">
        <v>321</v>
      </c>
      <c r="M29" s="38" t="s">
        <v>119</v>
      </c>
      <c r="N29" s="31" t="s">
        <v>69</v>
      </c>
      <c r="O29" s="30">
        <v>1</v>
      </c>
      <c r="P29" s="30">
        <v>0</v>
      </c>
      <c r="Q29" s="30">
        <v>0</v>
      </c>
      <c r="R29" s="30">
        <v>1</v>
      </c>
      <c r="S29" s="30">
        <v>0</v>
      </c>
      <c r="T29" s="30">
        <v>1</v>
      </c>
      <c r="U29" s="30">
        <v>1</v>
      </c>
      <c r="V29" s="30">
        <v>0</v>
      </c>
      <c r="W29" s="39"/>
      <c r="X29" s="32" t="s">
        <v>149</v>
      </c>
      <c r="Y29" s="32" t="s">
        <v>131</v>
      </c>
      <c r="Z29" s="40" t="str">
        <f>IF(AND(HR29&gt;=32,HR29&lt;=80),Listas!$G$36,IF(AND(HR29&gt;=16,HR29&lt;=24),Listas!$G$37,IF(AND(HR29&gt;=5,HR29&lt;=12),Listas!$G$38,IF(AND(HR29&gt;=1,HR29&lt;=4),Listas!$G$39,"-"))))</f>
        <v>Extremo</v>
      </c>
      <c r="AA29" s="40">
        <f t="shared" si="0"/>
        <v>32</v>
      </c>
      <c r="AB29" s="41" t="str">
        <f>IFERROR(VLOOKUP(M29,[1]Listas!$H$4:$I$8,2,FALSE),"")</f>
        <v/>
      </c>
      <c r="AC29" s="42" t="s">
        <v>322</v>
      </c>
      <c r="AD29" s="71" t="s">
        <v>262</v>
      </c>
      <c r="AE29" s="44"/>
      <c r="AF29" s="44"/>
      <c r="AG29" s="44"/>
      <c r="AH29" s="45"/>
      <c r="AI29" s="44"/>
      <c r="AJ29" s="44"/>
      <c r="AK29" s="44"/>
      <c r="AL29" s="45"/>
      <c r="AM29" s="44"/>
      <c r="AN29" s="44"/>
      <c r="AO29" s="44"/>
      <c r="AP29" s="45"/>
      <c r="AQ29" s="44"/>
      <c r="AR29" s="44"/>
      <c r="AS29" s="44"/>
      <c r="AT29" s="45"/>
      <c r="AU29" s="44"/>
      <c r="AV29" s="44"/>
      <c r="AW29" s="44"/>
      <c r="AX29" s="45"/>
      <c r="AY29" s="44"/>
      <c r="AZ29" s="44"/>
      <c r="BA29" s="44"/>
      <c r="BB29" s="45"/>
      <c r="BC29" s="44"/>
      <c r="BD29" s="44"/>
      <c r="BE29" s="44"/>
      <c r="BF29" s="45"/>
      <c r="BG29" s="44"/>
      <c r="BH29" s="44"/>
      <c r="BI29" s="44"/>
      <c r="BJ29" s="45"/>
      <c r="BK29" s="44"/>
      <c r="BL29" s="44"/>
      <c r="BM29" s="44"/>
      <c r="BN29" s="45"/>
      <c r="BO29" s="44"/>
      <c r="BP29" s="44"/>
      <c r="BQ29" s="44"/>
      <c r="BR29" s="45"/>
      <c r="BS29" s="44"/>
      <c r="BT29" s="44"/>
      <c r="BU29" s="44"/>
      <c r="BV29" s="45"/>
      <c r="BW29" s="44"/>
      <c r="BX29" s="44"/>
      <c r="BY29" s="44"/>
      <c r="BZ29" s="45"/>
      <c r="CA29" s="44"/>
      <c r="CB29" s="44"/>
      <c r="CC29" s="44"/>
      <c r="CD29" s="45"/>
      <c r="CE29" s="44"/>
      <c r="CF29" s="44"/>
      <c r="CG29" s="44"/>
      <c r="CH29" s="45"/>
      <c r="CI29" s="44"/>
      <c r="CJ29" s="44"/>
      <c r="CK29" s="44"/>
      <c r="CL29" s="45"/>
      <c r="CM29" s="44"/>
      <c r="CN29" s="44"/>
      <c r="CO29" s="44"/>
      <c r="CP29" s="45"/>
      <c r="CQ29" s="44"/>
      <c r="CR29" s="44"/>
      <c r="CS29" s="44"/>
      <c r="CT29" s="45"/>
      <c r="CU29" s="44"/>
      <c r="CV29" s="44"/>
      <c r="CW29" s="44"/>
      <c r="CX29" s="45"/>
      <c r="CY29" s="44"/>
      <c r="CZ29" s="44"/>
      <c r="DA29" s="44"/>
      <c r="DB29" s="45"/>
      <c r="DC29" s="44"/>
      <c r="DD29" s="44"/>
      <c r="DE29" s="44"/>
      <c r="DF29" s="45"/>
      <c r="DG29" s="44"/>
      <c r="DH29" s="44"/>
      <c r="DI29" s="44"/>
      <c r="DJ29" s="45"/>
      <c r="DK29" s="44"/>
      <c r="DL29" s="44"/>
      <c r="DM29" s="44"/>
      <c r="DN29" s="45"/>
      <c r="DO29" s="44"/>
      <c r="DP29" s="44"/>
      <c r="DQ29" s="44"/>
      <c r="DR29" s="45"/>
      <c r="DS29" s="44"/>
      <c r="DT29" s="44"/>
      <c r="DU29" s="44"/>
      <c r="DV29" s="45"/>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46" t="str">
        <f t="array" aca="1" ref="HL29" ca="1">IFERROR(XLOOKUP(E29,Listas!$F$71:$F$121,Listas!$G$71:$G$121,,0,1),"biblioteca")</f>
        <v>biblioteca</v>
      </c>
      <c r="HM29" s="7"/>
      <c r="HN29" s="7"/>
      <c r="HO29" s="73" t="str">
        <f>IF('2.Datos'!B29&lt;&gt;"",'2.Datos'!B29,"")</f>
        <v>R9_Alc</v>
      </c>
      <c r="HP29" s="47">
        <f>IFERROR(VLOOKUP('2.Datos'!X29,Listas!$D$37:$E$41,2,FALSE),"")</f>
        <v>4</v>
      </c>
      <c r="HQ29" s="47">
        <f>IFERROR(VLOOKUP('2.Datos'!Y29,Listas!$D$44:$E$48,2,FALSE),"")</f>
        <v>8</v>
      </c>
      <c r="HR29" s="47">
        <f t="shared" si="1"/>
        <v>32</v>
      </c>
      <c r="HS29" s="48">
        <f t="shared" si="2"/>
        <v>48</v>
      </c>
      <c r="HT29" s="51"/>
      <c r="HU29" s="47"/>
      <c r="HV29" s="47"/>
      <c r="HW29" s="48"/>
      <c r="HX29" s="48"/>
      <c r="HY29" s="51"/>
      <c r="HZ29" s="47"/>
      <c r="IA29" s="47"/>
      <c r="IB29" s="48"/>
      <c r="IC29" s="48"/>
      <c r="ID29" s="51"/>
      <c r="IE29" s="47"/>
      <c r="IF29" s="47"/>
      <c r="IG29" s="48"/>
      <c r="IH29" s="48"/>
      <c r="II29" s="51"/>
      <c r="IJ29" s="47"/>
      <c r="IK29" s="47"/>
      <c r="IL29" s="48"/>
      <c r="IM29" s="48"/>
      <c r="IN29" s="51"/>
      <c r="IO29" s="47"/>
      <c r="IP29" s="47"/>
      <c r="IQ29" s="48"/>
      <c r="IR29" s="48"/>
      <c r="IS29" s="51"/>
      <c r="IT29" s="47"/>
      <c r="IU29" s="47"/>
      <c r="IV29" s="48"/>
      <c r="IW29" s="48"/>
      <c r="IX29" s="51"/>
      <c r="IY29" s="47"/>
      <c r="IZ29" s="47"/>
      <c r="JA29" s="48"/>
      <c r="JB29" s="48"/>
      <c r="JC29" s="51"/>
      <c r="JD29" s="47"/>
      <c r="JE29" s="47"/>
      <c r="JF29" s="48"/>
      <c r="JG29" s="48"/>
      <c r="JH29" s="51"/>
      <c r="JI29" s="47"/>
      <c r="JJ29" s="47"/>
      <c r="JK29" s="48"/>
      <c r="JL29" s="48"/>
      <c r="JM29" s="51"/>
      <c r="JN29" s="47"/>
      <c r="JO29" s="47"/>
      <c r="JP29" s="48"/>
      <c r="JQ29" s="48"/>
      <c r="JR29" s="51"/>
      <c r="JS29" s="47"/>
      <c r="JT29" s="47"/>
      <c r="JU29" s="48"/>
      <c r="JV29" s="48"/>
      <c r="JW29" s="51"/>
      <c r="JX29" s="47"/>
      <c r="JY29" s="47"/>
      <c r="JZ29" s="48"/>
      <c r="KA29" s="48"/>
      <c r="KB29" s="51"/>
      <c r="KC29" s="47"/>
      <c r="KD29" s="47"/>
      <c r="KE29" s="48"/>
      <c r="KF29" s="48"/>
      <c r="KG29" s="51"/>
      <c r="KH29" s="47"/>
      <c r="KI29" s="47"/>
      <c r="KJ29" s="48"/>
      <c r="KK29" s="48"/>
      <c r="KL29" s="51"/>
      <c r="KM29" s="47"/>
      <c r="KN29" s="47"/>
      <c r="KO29" s="48"/>
      <c r="KP29" s="48"/>
      <c r="KQ29" s="51"/>
      <c r="KR29" s="47"/>
      <c r="KS29" s="47"/>
      <c r="KT29" s="48"/>
      <c r="KU29" s="48"/>
      <c r="KV29" s="51"/>
      <c r="KW29" s="47"/>
      <c r="KX29" s="47"/>
      <c r="KY29" s="48"/>
      <c r="KZ29" s="48"/>
      <c r="LA29" s="51"/>
      <c r="LB29" s="47"/>
      <c r="LC29" s="47"/>
      <c r="LD29" s="48"/>
      <c r="LE29" s="48"/>
      <c r="LF29" s="51"/>
      <c r="LG29" s="47"/>
      <c r="LH29" s="47"/>
      <c r="LI29" s="48"/>
      <c r="LJ29" s="48"/>
      <c r="LK29" s="51"/>
      <c r="LL29" s="47"/>
      <c r="LM29" s="47"/>
      <c r="LN29" s="48"/>
      <c r="LO29" s="48"/>
      <c r="LP29" s="51"/>
      <c r="LQ29" s="47"/>
      <c r="LR29" s="47"/>
      <c r="LS29" s="48"/>
      <c r="LT29" s="48"/>
      <c r="LU29" s="51"/>
      <c r="LV29" s="47"/>
      <c r="LW29" s="47"/>
      <c r="LX29" s="48"/>
      <c r="LY29" s="48"/>
      <c r="LZ29" s="51"/>
      <c r="MA29" s="47"/>
      <c r="MB29" s="47"/>
      <c r="MC29" s="48"/>
      <c r="MD29" s="48"/>
      <c r="ME29" s="51"/>
      <c r="MF29" s="47"/>
      <c r="MG29" s="47"/>
      <c r="MH29" s="48"/>
      <c r="MI29" s="48"/>
      <c r="MJ29" s="51"/>
    </row>
    <row r="30" spans="1:348" ht="15.75" hidden="1" customHeight="1">
      <c r="A30" s="29" t="s">
        <v>254</v>
      </c>
      <c r="B30" s="70" t="s">
        <v>323</v>
      </c>
      <c r="C30" s="31" t="s">
        <v>89</v>
      </c>
      <c r="D30" s="31" t="s">
        <v>197</v>
      </c>
      <c r="E30" s="32" t="s">
        <v>324</v>
      </c>
      <c r="F30" s="32" t="s">
        <v>325</v>
      </c>
      <c r="G30" s="33" t="s">
        <v>326</v>
      </c>
      <c r="H30" s="32" t="s">
        <v>106</v>
      </c>
      <c r="I30" s="54" t="s">
        <v>327</v>
      </c>
      <c r="J30" s="34" t="s">
        <v>328</v>
      </c>
      <c r="K30" s="63" t="s">
        <v>329</v>
      </c>
      <c r="L30" s="37" t="s">
        <v>330</v>
      </c>
      <c r="M30" s="38" t="s">
        <v>119</v>
      </c>
      <c r="N30" s="31" t="s">
        <v>67</v>
      </c>
      <c r="O30" s="30">
        <v>1</v>
      </c>
      <c r="P30" s="30">
        <v>0</v>
      </c>
      <c r="Q30" s="30">
        <v>1</v>
      </c>
      <c r="R30" s="30">
        <v>1</v>
      </c>
      <c r="S30" s="30">
        <v>0</v>
      </c>
      <c r="T30" s="30">
        <v>0</v>
      </c>
      <c r="U30" s="30">
        <v>1</v>
      </c>
      <c r="V30" s="30">
        <v>0</v>
      </c>
      <c r="W30" s="39"/>
      <c r="X30" s="32" t="s">
        <v>149</v>
      </c>
      <c r="Y30" s="32" t="s">
        <v>131</v>
      </c>
      <c r="Z30" s="40" t="str">
        <f>IF(AND(HR30&gt;=32,HR30&lt;=80),Listas!$G$36,IF(AND(HR30&gt;=16,HR30&lt;=24),Listas!$G$37,IF(AND(HR30&gt;=5,HR30&lt;=12),Listas!$G$38,IF(AND(HR30&gt;=1,HR30&lt;=4),Listas!$G$39,"-"))))</f>
        <v>Extremo</v>
      </c>
      <c r="AA30" s="40">
        <f t="shared" si="0"/>
        <v>32</v>
      </c>
      <c r="AB30" s="41" t="str">
        <f>IFERROR(VLOOKUP(M30,[1]Listas!$H$4:$I$8,2,FALSE),"")</f>
        <v/>
      </c>
      <c r="AC30" s="42" t="s">
        <v>331</v>
      </c>
      <c r="AD30" s="71" t="s">
        <v>262</v>
      </c>
      <c r="AE30" s="44" t="s">
        <v>332</v>
      </c>
      <c r="AF30" s="44"/>
      <c r="AG30" s="44"/>
      <c r="AH30" s="45"/>
      <c r="AI30" s="44"/>
      <c r="AJ30" s="44"/>
      <c r="AK30" s="44"/>
      <c r="AL30" s="45"/>
      <c r="AM30" s="44"/>
      <c r="AN30" s="44"/>
      <c r="AO30" s="44"/>
      <c r="AP30" s="45"/>
      <c r="AQ30" s="44"/>
      <c r="AR30" s="44"/>
      <c r="AS30" s="44"/>
      <c r="AT30" s="45"/>
      <c r="AU30" s="44"/>
      <c r="AV30" s="44"/>
      <c r="AW30" s="44"/>
      <c r="AX30" s="45"/>
      <c r="AY30" s="44"/>
      <c r="AZ30" s="44"/>
      <c r="BA30" s="44"/>
      <c r="BB30" s="45"/>
      <c r="BC30" s="44"/>
      <c r="BD30" s="44"/>
      <c r="BE30" s="44"/>
      <c r="BF30" s="45"/>
      <c r="BG30" s="44"/>
      <c r="BH30" s="44"/>
      <c r="BI30" s="44"/>
      <c r="BJ30" s="45"/>
      <c r="BK30" s="44"/>
      <c r="BL30" s="44"/>
      <c r="BM30" s="44"/>
      <c r="BN30" s="45"/>
      <c r="BO30" s="44"/>
      <c r="BP30" s="44"/>
      <c r="BQ30" s="44"/>
      <c r="BR30" s="45"/>
      <c r="BS30" s="44"/>
      <c r="BT30" s="44"/>
      <c r="BU30" s="44"/>
      <c r="BV30" s="45"/>
      <c r="BW30" s="44"/>
      <c r="BX30" s="44"/>
      <c r="BY30" s="44"/>
      <c r="BZ30" s="45"/>
      <c r="CA30" s="44"/>
      <c r="CB30" s="44"/>
      <c r="CC30" s="44"/>
      <c r="CD30" s="45"/>
      <c r="CE30" s="44"/>
      <c r="CF30" s="44"/>
      <c r="CG30" s="44"/>
      <c r="CH30" s="45"/>
      <c r="CI30" s="44"/>
      <c r="CJ30" s="44"/>
      <c r="CK30" s="44"/>
      <c r="CL30" s="45"/>
      <c r="CM30" s="44"/>
      <c r="CN30" s="44"/>
      <c r="CO30" s="44"/>
      <c r="CP30" s="45"/>
      <c r="CQ30" s="44"/>
      <c r="CR30" s="44"/>
      <c r="CS30" s="44"/>
      <c r="CT30" s="45"/>
      <c r="CU30" s="44"/>
      <c r="CV30" s="44"/>
      <c r="CW30" s="44"/>
      <c r="CX30" s="45"/>
      <c r="CY30" s="44"/>
      <c r="CZ30" s="44"/>
      <c r="DA30" s="44"/>
      <c r="DB30" s="45"/>
      <c r="DC30" s="44"/>
      <c r="DD30" s="44"/>
      <c r="DE30" s="44"/>
      <c r="DF30" s="45"/>
      <c r="DG30" s="44"/>
      <c r="DH30" s="44"/>
      <c r="DI30" s="44"/>
      <c r="DJ30" s="45"/>
      <c r="DK30" s="44"/>
      <c r="DL30" s="44"/>
      <c r="DM30" s="44"/>
      <c r="DN30" s="45"/>
      <c r="DO30" s="44"/>
      <c r="DP30" s="44"/>
      <c r="DQ30" s="44"/>
      <c r="DR30" s="45"/>
      <c r="DS30" s="44"/>
      <c r="DT30" s="44"/>
      <c r="DU30" s="44"/>
      <c r="DV30" s="45"/>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46" t="str">
        <f t="array" aca="1" ref="HL30" ca="1">IFERROR(XLOOKUP(E30,Listas!$F$71:$F$121,Listas!$G$71:$G$121,,0,1),"biblioteca")</f>
        <v>biblioteca</v>
      </c>
      <c r="HM30" s="7"/>
      <c r="HN30" s="7"/>
      <c r="HO30" s="73" t="str">
        <f>IF('2.Datos'!B30&lt;&gt;"",'2.Datos'!B30,"")</f>
        <v>R10_Alc</v>
      </c>
      <c r="HP30" s="47">
        <f>IFERROR(VLOOKUP('2.Datos'!X30,Listas!$D$37:$E$41,2,FALSE),"")</f>
        <v>4</v>
      </c>
      <c r="HQ30" s="47">
        <f>IFERROR(VLOOKUP('2.Datos'!Y30,Listas!$D$44:$E$48,2,FALSE),"")</f>
        <v>8</v>
      </c>
      <c r="HR30" s="47">
        <f t="shared" si="1"/>
        <v>32</v>
      </c>
      <c r="HS30" s="48">
        <f t="shared" si="2"/>
        <v>48</v>
      </c>
      <c r="HT30" s="51"/>
      <c r="HU30" s="47"/>
      <c r="HV30" s="47"/>
      <c r="HW30" s="48"/>
      <c r="HX30" s="48"/>
      <c r="HY30" s="51"/>
      <c r="HZ30" s="47"/>
      <c r="IA30" s="47"/>
      <c r="IB30" s="48"/>
      <c r="IC30" s="48"/>
      <c r="ID30" s="51"/>
      <c r="IE30" s="47"/>
      <c r="IF30" s="47"/>
      <c r="IG30" s="48"/>
      <c r="IH30" s="48"/>
      <c r="II30" s="51"/>
      <c r="IJ30" s="47"/>
      <c r="IK30" s="47"/>
      <c r="IL30" s="48"/>
      <c r="IM30" s="48"/>
      <c r="IN30" s="51"/>
      <c r="IO30" s="47"/>
      <c r="IP30" s="47"/>
      <c r="IQ30" s="48"/>
      <c r="IR30" s="48"/>
      <c r="IS30" s="51"/>
      <c r="IT30" s="47"/>
      <c r="IU30" s="47"/>
      <c r="IV30" s="48"/>
      <c r="IW30" s="48"/>
      <c r="IX30" s="51"/>
      <c r="IY30" s="47"/>
      <c r="IZ30" s="47"/>
      <c r="JA30" s="48"/>
      <c r="JB30" s="48"/>
      <c r="JC30" s="51"/>
      <c r="JD30" s="47"/>
      <c r="JE30" s="47"/>
      <c r="JF30" s="48"/>
      <c r="JG30" s="48"/>
      <c r="JH30" s="51"/>
      <c r="JI30" s="47"/>
      <c r="JJ30" s="47"/>
      <c r="JK30" s="48"/>
      <c r="JL30" s="48"/>
      <c r="JM30" s="51"/>
      <c r="JN30" s="47"/>
      <c r="JO30" s="47"/>
      <c r="JP30" s="48"/>
      <c r="JQ30" s="48"/>
      <c r="JR30" s="51"/>
      <c r="JS30" s="47"/>
      <c r="JT30" s="47"/>
      <c r="JU30" s="48"/>
      <c r="JV30" s="48"/>
      <c r="JW30" s="51"/>
      <c r="JX30" s="47"/>
      <c r="JY30" s="47"/>
      <c r="JZ30" s="48"/>
      <c r="KA30" s="48"/>
      <c r="KB30" s="51"/>
      <c r="KC30" s="47"/>
      <c r="KD30" s="47"/>
      <c r="KE30" s="48"/>
      <c r="KF30" s="48"/>
      <c r="KG30" s="51"/>
      <c r="KH30" s="47"/>
      <c r="KI30" s="47"/>
      <c r="KJ30" s="48"/>
      <c r="KK30" s="48"/>
      <c r="KL30" s="51"/>
      <c r="KM30" s="47"/>
      <c r="KN30" s="47"/>
      <c r="KO30" s="48"/>
      <c r="KP30" s="48"/>
      <c r="KQ30" s="51"/>
      <c r="KR30" s="47"/>
      <c r="KS30" s="47"/>
      <c r="KT30" s="48"/>
      <c r="KU30" s="48"/>
      <c r="KV30" s="51"/>
      <c r="KW30" s="47"/>
      <c r="KX30" s="47"/>
      <c r="KY30" s="48"/>
      <c r="KZ30" s="48"/>
      <c r="LA30" s="51"/>
      <c r="LB30" s="47"/>
      <c r="LC30" s="47"/>
      <c r="LD30" s="48"/>
      <c r="LE30" s="48"/>
      <c r="LF30" s="51"/>
      <c r="LG30" s="47"/>
      <c r="LH30" s="47"/>
      <c r="LI30" s="48"/>
      <c r="LJ30" s="48"/>
      <c r="LK30" s="51"/>
      <c r="LL30" s="47"/>
      <c r="LM30" s="47"/>
      <c r="LN30" s="48"/>
      <c r="LO30" s="48"/>
      <c r="LP30" s="51"/>
      <c r="LQ30" s="47"/>
      <c r="LR30" s="47"/>
      <c r="LS30" s="48"/>
      <c r="LT30" s="48"/>
      <c r="LU30" s="51"/>
      <c r="LV30" s="47"/>
      <c r="LW30" s="47"/>
      <c r="LX30" s="48"/>
      <c r="LY30" s="48"/>
      <c r="LZ30" s="51"/>
      <c r="MA30" s="47"/>
      <c r="MB30" s="47"/>
      <c r="MC30" s="48"/>
      <c r="MD30" s="48"/>
      <c r="ME30" s="51"/>
      <c r="MF30" s="47"/>
      <c r="MG30" s="47"/>
      <c r="MH30" s="48"/>
      <c r="MI30" s="48"/>
      <c r="MJ30" s="51"/>
    </row>
    <row r="31" spans="1:348" ht="101.25" hidden="1" customHeight="1">
      <c r="A31" s="29" t="s">
        <v>254</v>
      </c>
      <c r="B31" s="70" t="s">
        <v>333</v>
      </c>
      <c r="C31" s="31" t="s">
        <v>89</v>
      </c>
      <c r="D31" s="31" t="s">
        <v>90</v>
      </c>
      <c r="E31" s="32" t="s">
        <v>91</v>
      </c>
      <c r="F31" s="32" t="s">
        <v>224</v>
      </c>
      <c r="G31" s="33" t="s">
        <v>225</v>
      </c>
      <c r="H31" s="32" t="s">
        <v>126</v>
      </c>
      <c r="I31" s="62" t="s">
        <v>334</v>
      </c>
      <c r="J31" s="60" t="s">
        <v>335</v>
      </c>
      <c r="K31" s="34" t="s">
        <v>336</v>
      </c>
      <c r="L31" s="37" t="s">
        <v>337</v>
      </c>
      <c r="M31" s="38" t="s">
        <v>119</v>
      </c>
      <c r="N31" s="31" t="s">
        <v>65</v>
      </c>
      <c r="O31" s="30">
        <v>1</v>
      </c>
      <c r="P31" s="30">
        <v>1</v>
      </c>
      <c r="Q31" s="30">
        <v>0</v>
      </c>
      <c r="R31" s="30">
        <v>1</v>
      </c>
      <c r="S31" s="30">
        <v>1</v>
      </c>
      <c r="T31" s="30">
        <v>0</v>
      </c>
      <c r="U31" s="30">
        <v>0</v>
      </c>
      <c r="V31" s="30">
        <v>0</v>
      </c>
      <c r="W31" s="39"/>
      <c r="X31" s="32" t="s">
        <v>149</v>
      </c>
      <c r="Y31" s="32" t="s">
        <v>131</v>
      </c>
      <c r="Z31" s="40" t="str">
        <f>IF(AND(HR31&gt;=32,HR31&lt;=80),Listas!$G$36,IF(AND(HR31&gt;=16,HR31&lt;=24),Listas!$G$37,IF(AND(HR31&gt;=5,HR31&lt;=12),Listas!$G$38,IF(AND(HR31&gt;=1,HR31&lt;=4),Listas!$G$39,"-"))))</f>
        <v>Extremo</v>
      </c>
      <c r="AA31" s="40">
        <f t="shared" si="0"/>
        <v>32</v>
      </c>
      <c r="AB31" s="41" t="str">
        <f>IFERROR(VLOOKUP(M31,[1]Listas!$H$4:$I$8,2,FALSE),"")</f>
        <v/>
      </c>
      <c r="AC31" s="42" t="s">
        <v>230</v>
      </c>
      <c r="AD31" s="71" t="s">
        <v>262</v>
      </c>
      <c r="AE31" s="44"/>
      <c r="AF31" s="44"/>
      <c r="AG31" s="44"/>
      <c r="AH31" s="45"/>
      <c r="AI31" s="44"/>
      <c r="AJ31" s="44"/>
      <c r="AK31" s="44"/>
      <c r="AL31" s="45"/>
      <c r="AM31" s="44"/>
      <c r="AN31" s="44"/>
      <c r="AO31" s="44"/>
      <c r="AP31" s="45"/>
      <c r="AQ31" s="44"/>
      <c r="AR31" s="44"/>
      <c r="AS31" s="44"/>
      <c r="AT31" s="45"/>
      <c r="AU31" s="44"/>
      <c r="AV31" s="44"/>
      <c r="AW31" s="44"/>
      <c r="AX31" s="45"/>
      <c r="AY31" s="44"/>
      <c r="AZ31" s="44"/>
      <c r="BA31" s="44"/>
      <c r="BB31" s="45"/>
      <c r="BC31" s="44"/>
      <c r="BD31" s="44"/>
      <c r="BE31" s="44"/>
      <c r="BF31" s="45"/>
      <c r="BG31" s="44"/>
      <c r="BH31" s="44"/>
      <c r="BI31" s="44"/>
      <c r="BJ31" s="45"/>
      <c r="BK31" s="44"/>
      <c r="BL31" s="44"/>
      <c r="BM31" s="44"/>
      <c r="BN31" s="45"/>
      <c r="BO31" s="44"/>
      <c r="BP31" s="44"/>
      <c r="BQ31" s="44"/>
      <c r="BR31" s="45"/>
      <c r="BS31" s="44"/>
      <c r="BT31" s="44"/>
      <c r="BU31" s="44"/>
      <c r="BV31" s="45"/>
      <c r="BW31" s="44"/>
      <c r="BX31" s="44"/>
      <c r="BY31" s="44"/>
      <c r="BZ31" s="45"/>
      <c r="CA31" s="44"/>
      <c r="CB31" s="44"/>
      <c r="CC31" s="44"/>
      <c r="CD31" s="45"/>
      <c r="CE31" s="44"/>
      <c r="CF31" s="44"/>
      <c r="CG31" s="44"/>
      <c r="CH31" s="45"/>
      <c r="CI31" s="44"/>
      <c r="CJ31" s="44"/>
      <c r="CK31" s="44"/>
      <c r="CL31" s="45"/>
      <c r="CM31" s="44"/>
      <c r="CN31" s="44"/>
      <c r="CO31" s="44"/>
      <c r="CP31" s="45"/>
      <c r="CQ31" s="44"/>
      <c r="CR31" s="44"/>
      <c r="CS31" s="44"/>
      <c r="CT31" s="45"/>
      <c r="CU31" s="44"/>
      <c r="CV31" s="44"/>
      <c r="CW31" s="44"/>
      <c r="CX31" s="45"/>
      <c r="CY31" s="44"/>
      <c r="CZ31" s="44"/>
      <c r="DA31" s="44"/>
      <c r="DB31" s="45"/>
      <c r="DC31" s="44"/>
      <c r="DD31" s="44"/>
      <c r="DE31" s="44"/>
      <c r="DF31" s="45"/>
      <c r="DG31" s="44"/>
      <c r="DH31" s="44"/>
      <c r="DI31" s="44"/>
      <c r="DJ31" s="45"/>
      <c r="DK31" s="44"/>
      <c r="DL31" s="44"/>
      <c r="DM31" s="44"/>
      <c r="DN31" s="45"/>
      <c r="DO31" s="44"/>
      <c r="DP31" s="44"/>
      <c r="DQ31" s="44"/>
      <c r="DR31" s="45"/>
      <c r="DS31" s="44"/>
      <c r="DT31" s="44"/>
      <c r="DU31" s="44"/>
      <c r="DV31" s="45"/>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46" t="str">
        <f t="array" aca="1" ref="HL31" ca="1">IFERROR(XLOOKUP(E31,Listas!$F$71:$F$121,Listas!$G$71:$G$121,,0,1),"biblioteca")</f>
        <v>biblioteca</v>
      </c>
      <c r="HM31" s="7"/>
      <c r="HN31" s="7"/>
      <c r="HO31" s="73" t="str">
        <f>IF('2.Datos'!B31&lt;&gt;"",'2.Datos'!B31,"")</f>
        <v>R11_Alc</v>
      </c>
      <c r="HP31" s="47">
        <f>IFERROR(VLOOKUP('2.Datos'!X31,Listas!$D$37:$E$41,2,FALSE),"")</f>
        <v>4</v>
      </c>
      <c r="HQ31" s="47">
        <f>IFERROR(VLOOKUP('2.Datos'!Y31,Listas!$D$44:$E$48,2,FALSE),"")</f>
        <v>8</v>
      </c>
      <c r="HR31" s="47">
        <f t="shared" si="1"/>
        <v>32</v>
      </c>
      <c r="HS31" s="48">
        <f t="shared" si="2"/>
        <v>48</v>
      </c>
      <c r="HT31" s="51"/>
      <c r="HU31" s="47"/>
      <c r="HV31" s="47"/>
      <c r="HW31" s="48"/>
      <c r="HX31" s="48"/>
      <c r="HY31" s="51"/>
      <c r="HZ31" s="47"/>
      <c r="IA31" s="47"/>
      <c r="IB31" s="48"/>
      <c r="IC31" s="48"/>
      <c r="ID31" s="51"/>
      <c r="IE31" s="47"/>
      <c r="IF31" s="47"/>
      <c r="IG31" s="48"/>
      <c r="IH31" s="48"/>
      <c r="II31" s="51"/>
      <c r="IJ31" s="47"/>
      <c r="IK31" s="47"/>
      <c r="IL31" s="48"/>
      <c r="IM31" s="48"/>
      <c r="IN31" s="51"/>
      <c r="IO31" s="47"/>
      <c r="IP31" s="47"/>
      <c r="IQ31" s="48"/>
      <c r="IR31" s="48"/>
      <c r="IS31" s="51"/>
      <c r="IT31" s="47"/>
      <c r="IU31" s="47"/>
      <c r="IV31" s="48"/>
      <c r="IW31" s="48"/>
      <c r="IX31" s="51"/>
      <c r="IY31" s="47"/>
      <c r="IZ31" s="47"/>
      <c r="JA31" s="48"/>
      <c r="JB31" s="48"/>
      <c r="JC31" s="51"/>
      <c r="JD31" s="47"/>
      <c r="JE31" s="47"/>
      <c r="JF31" s="48"/>
      <c r="JG31" s="48"/>
      <c r="JH31" s="51"/>
      <c r="JI31" s="47"/>
      <c r="JJ31" s="47"/>
      <c r="JK31" s="48"/>
      <c r="JL31" s="48"/>
      <c r="JM31" s="51"/>
      <c r="JN31" s="47"/>
      <c r="JO31" s="47"/>
      <c r="JP31" s="48"/>
      <c r="JQ31" s="48"/>
      <c r="JR31" s="51"/>
      <c r="JS31" s="47"/>
      <c r="JT31" s="47"/>
      <c r="JU31" s="48"/>
      <c r="JV31" s="48"/>
      <c r="JW31" s="51"/>
      <c r="JX31" s="47"/>
      <c r="JY31" s="47"/>
      <c r="JZ31" s="48"/>
      <c r="KA31" s="48"/>
      <c r="KB31" s="51"/>
      <c r="KC31" s="47"/>
      <c r="KD31" s="47"/>
      <c r="KE31" s="48"/>
      <c r="KF31" s="48"/>
      <c r="KG31" s="51"/>
      <c r="KH31" s="47"/>
      <c r="KI31" s="47"/>
      <c r="KJ31" s="48"/>
      <c r="KK31" s="48"/>
      <c r="KL31" s="51"/>
      <c r="KM31" s="47"/>
      <c r="KN31" s="47"/>
      <c r="KO31" s="48"/>
      <c r="KP31" s="48"/>
      <c r="KQ31" s="51"/>
      <c r="KR31" s="47"/>
      <c r="KS31" s="47"/>
      <c r="KT31" s="48"/>
      <c r="KU31" s="48"/>
      <c r="KV31" s="51"/>
      <c r="KW31" s="47"/>
      <c r="KX31" s="47"/>
      <c r="KY31" s="48"/>
      <c r="KZ31" s="48"/>
      <c r="LA31" s="51"/>
      <c r="LB31" s="47"/>
      <c r="LC31" s="47"/>
      <c r="LD31" s="48"/>
      <c r="LE31" s="48"/>
      <c r="LF31" s="51"/>
      <c r="LG31" s="47"/>
      <c r="LH31" s="47"/>
      <c r="LI31" s="48"/>
      <c r="LJ31" s="48"/>
      <c r="LK31" s="51"/>
      <c r="LL31" s="47"/>
      <c r="LM31" s="47"/>
      <c r="LN31" s="48"/>
      <c r="LO31" s="48"/>
      <c r="LP31" s="51"/>
      <c r="LQ31" s="47"/>
      <c r="LR31" s="47"/>
      <c r="LS31" s="48"/>
      <c r="LT31" s="48"/>
      <c r="LU31" s="51"/>
      <c r="LV31" s="47"/>
      <c r="LW31" s="47"/>
      <c r="LX31" s="48"/>
      <c r="LY31" s="48"/>
      <c r="LZ31" s="51"/>
      <c r="MA31" s="47"/>
      <c r="MB31" s="47"/>
      <c r="MC31" s="48"/>
      <c r="MD31" s="48"/>
      <c r="ME31" s="51"/>
      <c r="MF31" s="47"/>
      <c r="MG31" s="47"/>
      <c r="MH31" s="48"/>
      <c r="MI31" s="48"/>
      <c r="MJ31" s="51"/>
    </row>
    <row r="32" spans="1:348" ht="15.75" hidden="1" customHeight="1">
      <c r="A32" s="29" t="s">
        <v>254</v>
      </c>
      <c r="B32" s="70" t="s">
        <v>338</v>
      </c>
      <c r="C32" s="31" t="s">
        <v>89</v>
      </c>
      <c r="D32" s="31" t="s">
        <v>197</v>
      </c>
      <c r="E32" s="32" t="s">
        <v>232</v>
      </c>
      <c r="F32" s="32" t="s">
        <v>233</v>
      </c>
      <c r="G32" s="75" t="s">
        <v>234</v>
      </c>
      <c r="H32" s="32" t="s">
        <v>106</v>
      </c>
      <c r="I32" s="53" t="s">
        <v>339</v>
      </c>
      <c r="J32" s="53" t="s">
        <v>340</v>
      </c>
      <c r="K32" s="53" t="s">
        <v>341</v>
      </c>
      <c r="L32" s="37" t="s">
        <v>342</v>
      </c>
      <c r="M32" s="38" t="s">
        <v>119</v>
      </c>
      <c r="N32" s="31" t="s">
        <v>177</v>
      </c>
      <c r="O32" s="30">
        <v>1</v>
      </c>
      <c r="P32" s="30">
        <v>0</v>
      </c>
      <c r="Q32" s="30">
        <v>0</v>
      </c>
      <c r="R32" s="30">
        <v>0</v>
      </c>
      <c r="S32" s="30">
        <v>0</v>
      </c>
      <c r="T32" s="30">
        <v>0</v>
      </c>
      <c r="U32" s="30">
        <v>1</v>
      </c>
      <c r="V32" s="30">
        <v>1</v>
      </c>
      <c r="W32" s="39"/>
      <c r="X32" s="32" t="s">
        <v>149</v>
      </c>
      <c r="Y32" s="32" t="s">
        <v>131</v>
      </c>
      <c r="Z32" s="40" t="str">
        <f>IF(AND(HR32&gt;=32,HR32&lt;=80),Listas!$G$36,IF(AND(HR32&gt;=16,HR32&lt;=24),Listas!$G$37,IF(AND(HR32&gt;=5,HR32&lt;=12),Listas!$G$38,IF(AND(HR32&gt;=1,HR32&lt;=4),Listas!$G$39,"-"))))</f>
        <v>Extremo</v>
      </c>
      <c r="AA32" s="40">
        <f t="shared" si="0"/>
        <v>32</v>
      </c>
      <c r="AB32" s="41" t="str">
        <f>IFERROR(VLOOKUP(M32,[1]Listas!$H$4:$I$8,2,FALSE),"")</f>
        <v/>
      </c>
      <c r="AC32" s="42" t="s">
        <v>343</v>
      </c>
      <c r="AD32" s="71" t="s">
        <v>262</v>
      </c>
      <c r="AE32" s="78"/>
      <c r="AF32" s="44"/>
      <c r="AG32" s="44"/>
      <c r="AH32" s="45"/>
      <c r="AI32" s="44"/>
      <c r="AJ32" s="44"/>
      <c r="AK32" s="44"/>
      <c r="AL32" s="45"/>
      <c r="AM32" s="44"/>
      <c r="AN32" s="44"/>
      <c r="AO32" s="44"/>
      <c r="AP32" s="45"/>
      <c r="AQ32" s="44"/>
      <c r="AR32" s="44"/>
      <c r="AS32" s="44"/>
      <c r="AT32" s="45"/>
      <c r="AU32" s="44"/>
      <c r="AV32" s="44"/>
      <c r="AW32" s="44"/>
      <c r="AX32" s="45"/>
      <c r="AY32" s="44"/>
      <c r="AZ32" s="44"/>
      <c r="BA32" s="44"/>
      <c r="BB32" s="45"/>
      <c r="BC32" s="44"/>
      <c r="BD32" s="44"/>
      <c r="BE32" s="44"/>
      <c r="BF32" s="45"/>
      <c r="BG32" s="44"/>
      <c r="BH32" s="44"/>
      <c r="BI32" s="44"/>
      <c r="BJ32" s="45"/>
      <c r="BK32" s="44"/>
      <c r="BL32" s="44"/>
      <c r="BM32" s="44"/>
      <c r="BN32" s="45"/>
      <c r="BO32" s="44"/>
      <c r="BP32" s="44"/>
      <c r="BQ32" s="44"/>
      <c r="BR32" s="45"/>
      <c r="BS32" s="44"/>
      <c r="BT32" s="44"/>
      <c r="BU32" s="44"/>
      <c r="BV32" s="45"/>
      <c r="BW32" s="44"/>
      <c r="BX32" s="44"/>
      <c r="BY32" s="44"/>
      <c r="BZ32" s="45"/>
      <c r="CA32" s="44"/>
      <c r="CB32" s="44"/>
      <c r="CC32" s="44"/>
      <c r="CD32" s="45"/>
      <c r="CE32" s="44"/>
      <c r="CF32" s="44"/>
      <c r="CG32" s="44"/>
      <c r="CH32" s="45"/>
      <c r="CI32" s="44"/>
      <c r="CJ32" s="44"/>
      <c r="CK32" s="44"/>
      <c r="CL32" s="45"/>
      <c r="CM32" s="44"/>
      <c r="CN32" s="44"/>
      <c r="CO32" s="44"/>
      <c r="CP32" s="45"/>
      <c r="CQ32" s="44"/>
      <c r="CR32" s="44"/>
      <c r="CS32" s="44"/>
      <c r="CT32" s="45"/>
      <c r="CU32" s="44"/>
      <c r="CV32" s="44"/>
      <c r="CW32" s="44"/>
      <c r="CX32" s="45"/>
      <c r="CY32" s="44"/>
      <c r="CZ32" s="44"/>
      <c r="DA32" s="44"/>
      <c r="DB32" s="45"/>
      <c r="DC32" s="44"/>
      <c r="DD32" s="44"/>
      <c r="DE32" s="44"/>
      <c r="DF32" s="45"/>
      <c r="DG32" s="44"/>
      <c r="DH32" s="44"/>
      <c r="DI32" s="44"/>
      <c r="DJ32" s="45"/>
      <c r="DK32" s="44"/>
      <c r="DL32" s="44"/>
      <c r="DM32" s="44"/>
      <c r="DN32" s="45"/>
      <c r="DO32" s="44"/>
      <c r="DP32" s="44"/>
      <c r="DQ32" s="44"/>
      <c r="DR32" s="45"/>
      <c r="DS32" s="44"/>
      <c r="DT32" s="44"/>
      <c r="DU32" s="44"/>
      <c r="DV32" s="45"/>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46" t="str">
        <f t="array" aca="1" ref="HL32" ca="1">IFERROR(XLOOKUP(E32,Listas!$F$71:$F$121,Listas!$G$71:$G$121,,0,1),"biblioteca")</f>
        <v>biblioteca</v>
      </c>
      <c r="HM32" s="7"/>
      <c r="HN32" s="7"/>
      <c r="HO32" s="73" t="str">
        <f>IF('2.Datos'!B32&lt;&gt;"",'2.Datos'!B32,"")</f>
        <v>R12_Alc</v>
      </c>
      <c r="HP32" s="47">
        <f>IFERROR(VLOOKUP('2.Datos'!X32,Listas!$D$37:$E$41,2,FALSE),"")</f>
        <v>4</v>
      </c>
      <c r="HQ32" s="47">
        <f>IFERROR(VLOOKUP('2.Datos'!Y32,Listas!$D$44:$E$48,2,FALSE),"")</f>
        <v>8</v>
      </c>
      <c r="HR32" s="47">
        <f t="shared" si="1"/>
        <v>32</v>
      </c>
      <c r="HS32" s="48">
        <f t="shared" si="2"/>
        <v>48</v>
      </c>
      <c r="HT32" s="51"/>
      <c r="HU32" s="47"/>
      <c r="HV32" s="47"/>
      <c r="HW32" s="48"/>
      <c r="HX32" s="48"/>
      <c r="HY32" s="51"/>
      <c r="HZ32" s="47"/>
      <c r="IA32" s="47"/>
      <c r="IB32" s="48"/>
      <c r="IC32" s="48"/>
      <c r="ID32" s="51"/>
      <c r="IE32" s="47"/>
      <c r="IF32" s="47"/>
      <c r="IG32" s="48"/>
      <c r="IH32" s="48"/>
      <c r="II32" s="51"/>
      <c r="IJ32" s="47"/>
      <c r="IK32" s="47"/>
      <c r="IL32" s="48"/>
      <c r="IM32" s="48"/>
      <c r="IN32" s="51"/>
      <c r="IO32" s="47"/>
      <c r="IP32" s="47"/>
      <c r="IQ32" s="48"/>
      <c r="IR32" s="48"/>
      <c r="IS32" s="51"/>
      <c r="IT32" s="47"/>
      <c r="IU32" s="47"/>
      <c r="IV32" s="48"/>
      <c r="IW32" s="48"/>
      <c r="IX32" s="51"/>
      <c r="IY32" s="47"/>
      <c r="IZ32" s="47"/>
      <c r="JA32" s="48"/>
      <c r="JB32" s="48"/>
      <c r="JC32" s="51"/>
      <c r="JD32" s="47"/>
      <c r="JE32" s="47"/>
      <c r="JF32" s="48"/>
      <c r="JG32" s="48"/>
      <c r="JH32" s="51"/>
      <c r="JI32" s="47"/>
      <c r="JJ32" s="47"/>
      <c r="JK32" s="48"/>
      <c r="JL32" s="48"/>
      <c r="JM32" s="51"/>
      <c r="JN32" s="47"/>
      <c r="JO32" s="47"/>
      <c r="JP32" s="48"/>
      <c r="JQ32" s="48"/>
      <c r="JR32" s="51"/>
      <c r="JS32" s="47"/>
      <c r="JT32" s="47"/>
      <c r="JU32" s="48"/>
      <c r="JV32" s="48"/>
      <c r="JW32" s="51"/>
      <c r="JX32" s="47"/>
      <c r="JY32" s="47"/>
      <c r="JZ32" s="48"/>
      <c r="KA32" s="48"/>
      <c r="KB32" s="51"/>
      <c r="KC32" s="47"/>
      <c r="KD32" s="47"/>
      <c r="KE32" s="48"/>
      <c r="KF32" s="48"/>
      <c r="KG32" s="51"/>
      <c r="KH32" s="47"/>
      <c r="KI32" s="47"/>
      <c r="KJ32" s="48"/>
      <c r="KK32" s="48"/>
      <c r="KL32" s="51"/>
      <c r="KM32" s="47"/>
      <c r="KN32" s="47"/>
      <c r="KO32" s="48"/>
      <c r="KP32" s="48"/>
      <c r="KQ32" s="51"/>
      <c r="KR32" s="47"/>
      <c r="KS32" s="47"/>
      <c r="KT32" s="48"/>
      <c r="KU32" s="48"/>
      <c r="KV32" s="51"/>
      <c r="KW32" s="47"/>
      <c r="KX32" s="47"/>
      <c r="KY32" s="48"/>
      <c r="KZ32" s="48"/>
      <c r="LA32" s="51"/>
      <c r="LB32" s="47"/>
      <c r="LC32" s="47"/>
      <c r="LD32" s="48"/>
      <c r="LE32" s="48"/>
      <c r="LF32" s="51"/>
      <c r="LG32" s="47"/>
      <c r="LH32" s="47"/>
      <c r="LI32" s="48"/>
      <c r="LJ32" s="48"/>
      <c r="LK32" s="51"/>
      <c r="LL32" s="47"/>
      <c r="LM32" s="47"/>
      <c r="LN32" s="48"/>
      <c r="LO32" s="48"/>
      <c r="LP32" s="51"/>
      <c r="LQ32" s="47"/>
      <c r="LR32" s="47"/>
      <c r="LS32" s="48"/>
      <c r="LT32" s="48"/>
      <c r="LU32" s="51"/>
      <c r="LV32" s="47"/>
      <c r="LW32" s="47"/>
      <c r="LX32" s="48"/>
      <c r="LY32" s="48"/>
      <c r="LZ32" s="51"/>
      <c r="MA32" s="47"/>
      <c r="MB32" s="47"/>
      <c r="MC32" s="48"/>
      <c r="MD32" s="48"/>
      <c r="ME32" s="51"/>
      <c r="MF32" s="47"/>
      <c r="MG32" s="47"/>
      <c r="MH32" s="48"/>
      <c r="MI32" s="48"/>
      <c r="MJ32" s="51"/>
    </row>
    <row r="33" spans="1:348" ht="15.75" hidden="1" customHeight="1">
      <c r="A33" s="29" t="s">
        <v>254</v>
      </c>
      <c r="B33" s="70" t="s">
        <v>344</v>
      </c>
      <c r="C33" s="31" t="s">
        <v>89</v>
      </c>
      <c r="D33" s="31" t="s">
        <v>90</v>
      </c>
      <c r="E33" s="32" t="s">
        <v>91</v>
      </c>
      <c r="F33" s="32" t="s">
        <v>241</v>
      </c>
      <c r="G33" s="75" t="s">
        <v>242</v>
      </c>
      <c r="H33" s="32" t="s">
        <v>94</v>
      </c>
      <c r="I33" s="53" t="s">
        <v>345</v>
      </c>
      <c r="J33" s="53" t="s">
        <v>346</v>
      </c>
      <c r="K33" s="54" t="s">
        <v>347</v>
      </c>
      <c r="L33" s="68"/>
      <c r="M33" s="38" t="s">
        <v>119</v>
      </c>
      <c r="N33" s="31" t="s">
        <v>70</v>
      </c>
      <c r="O33" s="30">
        <v>1</v>
      </c>
      <c r="P33" s="30">
        <v>0</v>
      </c>
      <c r="Q33" s="30">
        <v>0</v>
      </c>
      <c r="R33" s="30">
        <v>0</v>
      </c>
      <c r="S33" s="30">
        <v>0</v>
      </c>
      <c r="T33" s="30">
        <v>0</v>
      </c>
      <c r="U33" s="30">
        <v>1</v>
      </c>
      <c r="V33" s="30">
        <v>0</v>
      </c>
      <c r="W33" s="39"/>
      <c r="X33" s="32" t="s">
        <v>149</v>
      </c>
      <c r="Y33" s="32" t="s">
        <v>111</v>
      </c>
      <c r="Z33" s="40" t="str">
        <f>IF(AND(HR33&gt;=32,HR33&lt;=80),Listas!$G$36,IF(AND(HR33&gt;=16,HR33&lt;=24),Listas!$G$37,IF(AND(HR33&gt;=5,HR33&lt;=12),Listas!$G$38,IF(AND(HR33&gt;=1,HR33&lt;=4),Listas!$G$39,"-"))))</f>
        <v>Alto</v>
      </c>
      <c r="AA33" s="40">
        <f t="shared" si="0"/>
        <v>16</v>
      </c>
      <c r="AB33" s="41" t="str">
        <f>IFERROR(VLOOKUP(M33,[1]Listas!$H$4:$I$8,2,FALSE),"")</f>
        <v/>
      </c>
      <c r="AC33" s="42" t="s">
        <v>348</v>
      </c>
      <c r="AD33" s="71" t="s">
        <v>262</v>
      </c>
      <c r="AE33" s="74" t="s">
        <v>349</v>
      </c>
      <c r="AF33" s="44"/>
      <c r="AG33" s="44"/>
      <c r="AH33" s="45"/>
      <c r="AI33" s="44"/>
      <c r="AJ33" s="44"/>
      <c r="AK33" s="44"/>
      <c r="AL33" s="45"/>
      <c r="AM33" s="44"/>
      <c r="AN33" s="44"/>
      <c r="AO33" s="44"/>
      <c r="AP33" s="45"/>
      <c r="AQ33" s="44"/>
      <c r="AR33" s="44"/>
      <c r="AS33" s="44"/>
      <c r="AT33" s="45"/>
      <c r="AU33" s="44"/>
      <c r="AV33" s="44"/>
      <c r="AW33" s="44"/>
      <c r="AX33" s="45"/>
      <c r="AY33" s="44"/>
      <c r="AZ33" s="44"/>
      <c r="BA33" s="44"/>
      <c r="BB33" s="45"/>
      <c r="BC33" s="44"/>
      <c r="BD33" s="44"/>
      <c r="BE33" s="44"/>
      <c r="BF33" s="45"/>
      <c r="BG33" s="44"/>
      <c r="BH33" s="44"/>
      <c r="BI33" s="44"/>
      <c r="BJ33" s="45"/>
      <c r="BK33" s="44"/>
      <c r="BL33" s="44"/>
      <c r="BM33" s="44"/>
      <c r="BN33" s="45"/>
      <c r="BO33" s="44"/>
      <c r="BP33" s="44"/>
      <c r="BQ33" s="44"/>
      <c r="BR33" s="45"/>
      <c r="BS33" s="44"/>
      <c r="BT33" s="44"/>
      <c r="BU33" s="44"/>
      <c r="BV33" s="45"/>
      <c r="BW33" s="44"/>
      <c r="BX33" s="44"/>
      <c r="BY33" s="44"/>
      <c r="BZ33" s="45"/>
      <c r="CA33" s="44"/>
      <c r="CB33" s="44"/>
      <c r="CC33" s="44"/>
      <c r="CD33" s="45"/>
      <c r="CE33" s="44"/>
      <c r="CF33" s="44"/>
      <c r="CG33" s="44"/>
      <c r="CH33" s="45"/>
      <c r="CI33" s="44"/>
      <c r="CJ33" s="44"/>
      <c r="CK33" s="44"/>
      <c r="CL33" s="45"/>
      <c r="CM33" s="44"/>
      <c r="CN33" s="44"/>
      <c r="CO33" s="44"/>
      <c r="CP33" s="45"/>
      <c r="CQ33" s="44"/>
      <c r="CR33" s="44"/>
      <c r="CS33" s="44"/>
      <c r="CT33" s="45"/>
      <c r="CU33" s="44"/>
      <c r="CV33" s="44"/>
      <c r="CW33" s="44"/>
      <c r="CX33" s="45"/>
      <c r="CY33" s="44"/>
      <c r="CZ33" s="44"/>
      <c r="DA33" s="44"/>
      <c r="DB33" s="45"/>
      <c r="DC33" s="44"/>
      <c r="DD33" s="44"/>
      <c r="DE33" s="44"/>
      <c r="DF33" s="45"/>
      <c r="DG33" s="44"/>
      <c r="DH33" s="44"/>
      <c r="DI33" s="44"/>
      <c r="DJ33" s="45"/>
      <c r="DK33" s="44"/>
      <c r="DL33" s="44"/>
      <c r="DM33" s="44"/>
      <c r="DN33" s="45"/>
      <c r="DO33" s="44"/>
      <c r="DP33" s="44"/>
      <c r="DQ33" s="44"/>
      <c r="DR33" s="45"/>
      <c r="DS33" s="44"/>
      <c r="DT33" s="44"/>
      <c r="DU33" s="44"/>
      <c r="DV33" s="45"/>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46" t="str">
        <f t="array" aca="1" ref="HL33" ca="1">IFERROR(XLOOKUP(E33,Listas!$F$71:$F$121,Listas!$G$71:$G$121,,0,1),"biblioteca")</f>
        <v>biblioteca</v>
      </c>
      <c r="HM33" s="7"/>
      <c r="HN33" s="7"/>
      <c r="HO33" s="73" t="str">
        <f>IF('2.Datos'!B33&lt;&gt;"",'2.Datos'!B33,"")</f>
        <v>R13_Alc</v>
      </c>
      <c r="HP33" s="47">
        <f>IFERROR(VLOOKUP('2.Datos'!X33,Listas!$D$37:$E$41,2,FALSE),"")</f>
        <v>4</v>
      </c>
      <c r="HQ33" s="47">
        <f>IFERROR(VLOOKUP('2.Datos'!Y33,Listas!$D$44:$E$48,2,FALSE),"")</f>
        <v>4</v>
      </c>
      <c r="HR33" s="47">
        <f t="shared" si="1"/>
        <v>16</v>
      </c>
      <c r="HS33" s="48">
        <f t="shared" si="2"/>
        <v>44</v>
      </c>
      <c r="HT33" s="51"/>
      <c r="HU33" s="47"/>
      <c r="HV33" s="47"/>
      <c r="HW33" s="48"/>
      <c r="HX33" s="48"/>
      <c r="HY33" s="51"/>
      <c r="HZ33" s="47"/>
      <c r="IA33" s="47"/>
      <c r="IB33" s="48"/>
      <c r="IC33" s="48"/>
      <c r="ID33" s="51"/>
      <c r="IE33" s="47"/>
      <c r="IF33" s="47"/>
      <c r="IG33" s="48"/>
      <c r="IH33" s="48"/>
      <c r="II33" s="51"/>
      <c r="IJ33" s="47"/>
      <c r="IK33" s="47"/>
      <c r="IL33" s="48"/>
      <c r="IM33" s="48"/>
      <c r="IN33" s="51"/>
      <c r="IO33" s="47"/>
      <c r="IP33" s="47"/>
      <c r="IQ33" s="48"/>
      <c r="IR33" s="48"/>
      <c r="IS33" s="51"/>
      <c r="IT33" s="47"/>
      <c r="IU33" s="47"/>
      <c r="IV33" s="48"/>
      <c r="IW33" s="48"/>
      <c r="IX33" s="51"/>
      <c r="IY33" s="47"/>
      <c r="IZ33" s="47"/>
      <c r="JA33" s="48"/>
      <c r="JB33" s="48"/>
      <c r="JC33" s="51"/>
      <c r="JD33" s="47"/>
      <c r="JE33" s="47"/>
      <c r="JF33" s="48"/>
      <c r="JG33" s="48"/>
      <c r="JH33" s="51"/>
      <c r="JI33" s="47"/>
      <c r="JJ33" s="47"/>
      <c r="JK33" s="48"/>
      <c r="JL33" s="48"/>
      <c r="JM33" s="51"/>
      <c r="JN33" s="47"/>
      <c r="JO33" s="47"/>
      <c r="JP33" s="48"/>
      <c r="JQ33" s="48"/>
      <c r="JR33" s="51"/>
      <c r="JS33" s="47"/>
      <c r="JT33" s="47"/>
      <c r="JU33" s="48"/>
      <c r="JV33" s="48"/>
      <c r="JW33" s="51"/>
      <c r="JX33" s="47"/>
      <c r="JY33" s="47"/>
      <c r="JZ33" s="48"/>
      <c r="KA33" s="48"/>
      <c r="KB33" s="51"/>
      <c r="KC33" s="47"/>
      <c r="KD33" s="47"/>
      <c r="KE33" s="48"/>
      <c r="KF33" s="48"/>
      <c r="KG33" s="51"/>
      <c r="KH33" s="47"/>
      <c r="KI33" s="47"/>
      <c r="KJ33" s="48"/>
      <c r="KK33" s="48"/>
      <c r="KL33" s="51"/>
      <c r="KM33" s="47"/>
      <c r="KN33" s="47"/>
      <c r="KO33" s="48"/>
      <c r="KP33" s="48"/>
      <c r="KQ33" s="51"/>
      <c r="KR33" s="47"/>
      <c r="KS33" s="47"/>
      <c r="KT33" s="48"/>
      <c r="KU33" s="48"/>
      <c r="KV33" s="51"/>
      <c r="KW33" s="47"/>
      <c r="KX33" s="47"/>
      <c r="KY33" s="48"/>
      <c r="KZ33" s="48"/>
      <c r="LA33" s="51"/>
      <c r="LB33" s="47"/>
      <c r="LC33" s="47"/>
      <c r="LD33" s="48"/>
      <c r="LE33" s="48"/>
      <c r="LF33" s="51"/>
      <c r="LG33" s="47"/>
      <c r="LH33" s="47"/>
      <c r="LI33" s="48"/>
      <c r="LJ33" s="48"/>
      <c r="LK33" s="51"/>
      <c r="LL33" s="47"/>
      <c r="LM33" s="47"/>
      <c r="LN33" s="48"/>
      <c r="LO33" s="48"/>
      <c r="LP33" s="51"/>
      <c r="LQ33" s="47"/>
      <c r="LR33" s="47"/>
      <c r="LS33" s="48"/>
      <c r="LT33" s="48"/>
      <c r="LU33" s="51"/>
      <c r="LV33" s="47"/>
      <c r="LW33" s="47"/>
      <c r="LX33" s="48"/>
      <c r="LY33" s="48"/>
      <c r="LZ33" s="51"/>
      <c r="MA33" s="47"/>
      <c r="MB33" s="47"/>
      <c r="MC33" s="48"/>
      <c r="MD33" s="48"/>
      <c r="ME33" s="51"/>
      <c r="MF33" s="47"/>
      <c r="MG33" s="47"/>
      <c r="MH33" s="48"/>
      <c r="MI33" s="48"/>
      <c r="MJ33" s="51"/>
    </row>
    <row r="34" spans="1:348" ht="15.75" hidden="1" customHeight="1">
      <c r="A34" s="29" t="s">
        <v>254</v>
      </c>
      <c r="B34" s="70" t="s">
        <v>350</v>
      </c>
      <c r="C34" s="31" t="s">
        <v>89</v>
      </c>
      <c r="D34" s="31" t="s">
        <v>90</v>
      </c>
      <c r="E34" s="32" t="s">
        <v>91</v>
      </c>
      <c r="F34" s="32" t="s">
        <v>248</v>
      </c>
      <c r="G34" s="75" t="s">
        <v>249</v>
      </c>
      <c r="H34" s="32" t="s">
        <v>94</v>
      </c>
      <c r="I34" s="53" t="s">
        <v>351</v>
      </c>
      <c r="J34" s="53" t="s">
        <v>352</v>
      </c>
      <c r="K34" s="53" t="s">
        <v>353</v>
      </c>
      <c r="L34" s="68"/>
      <c r="M34" s="38" t="s">
        <v>98</v>
      </c>
      <c r="N34" s="31" t="s">
        <v>70</v>
      </c>
      <c r="O34" s="30">
        <v>1</v>
      </c>
      <c r="P34" s="30">
        <v>0</v>
      </c>
      <c r="Q34" s="30">
        <v>0</v>
      </c>
      <c r="R34" s="30">
        <v>0</v>
      </c>
      <c r="S34" s="30">
        <v>0</v>
      </c>
      <c r="T34" s="30">
        <v>0</v>
      </c>
      <c r="U34" s="30">
        <v>1</v>
      </c>
      <c r="V34" s="30">
        <v>0</v>
      </c>
      <c r="W34" s="39"/>
      <c r="X34" s="32" t="s">
        <v>139</v>
      </c>
      <c r="Y34" s="32" t="s">
        <v>185</v>
      </c>
      <c r="Z34" s="40" t="str">
        <f>IF(AND(HR34&gt;=32,HR34&lt;=80),Listas!$G$36,IF(AND(HR34&gt;=16,HR34&lt;=24),Listas!$G$37,IF(AND(HR34&gt;=5,HR34&lt;=12),Listas!$G$38,IF(AND(HR34&gt;=1,HR34&lt;=4),Listas!$G$39,"-"))))</f>
        <v>Aceptable</v>
      </c>
      <c r="AA34" s="40">
        <f t="shared" si="0"/>
        <v>4</v>
      </c>
      <c r="AB34" s="41" t="str">
        <f>IFERROR(VLOOKUP(M34,[1]Listas!$H$4:$I$8,2,FALSE),"")</f>
        <v/>
      </c>
      <c r="AC34" s="42" t="s">
        <v>354</v>
      </c>
      <c r="AD34" s="71" t="s">
        <v>262</v>
      </c>
      <c r="AE34" s="74" t="s">
        <v>355</v>
      </c>
      <c r="AF34" s="44"/>
      <c r="AG34" s="44"/>
      <c r="AH34" s="45"/>
      <c r="AI34" s="44"/>
      <c r="AJ34" s="44"/>
      <c r="AK34" s="44"/>
      <c r="AL34" s="45"/>
      <c r="AM34" s="44"/>
      <c r="AN34" s="44"/>
      <c r="AO34" s="44"/>
      <c r="AP34" s="45"/>
      <c r="AQ34" s="44"/>
      <c r="AR34" s="44"/>
      <c r="AS34" s="44"/>
      <c r="AT34" s="45"/>
      <c r="AU34" s="44"/>
      <c r="AV34" s="44"/>
      <c r="AW34" s="44"/>
      <c r="AX34" s="45"/>
      <c r="AY34" s="44"/>
      <c r="AZ34" s="44"/>
      <c r="BA34" s="44"/>
      <c r="BB34" s="45"/>
      <c r="BC34" s="44"/>
      <c r="BD34" s="44"/>
      <c r="BE34" s="44"/>
      <c r="BF34" s="45"/>
      <c r="BG34" s="44"/>
      <c r="BH34" s="44"/>
      <c r="BI34" s="44"/>
      <c r="BJ34" s="45"/>
      <c r="BK34" s="44"/>
      <c r="BL34" s="44"/>
      <c r="BM34" s="44"/>
      <c r="BN34" s="45"/>
      <c r="BO34" s="44"/>
      <c r="BP34" s="44"/>
      <c r="BQ34" s="44"/>
      <c r="BR34" s="45"/>
      <c r="BS34" s="44"/>
      <c r="BT34" s="44"/>
      <c r="BU34" s="44"/>
      <c r="BV34" s="45"/>
      <c r="BW34" s="44"/>
      <c r="BX34" s="44"/>
      <c r="BY34" s="44"/>
      <c r="BZ34" s="45"/>
      <c r="CA34" s="44"/>
      <c r="CB34" s="44"/>
      <c r="CC34" s="44"/>
      <c r="CD34" s="45"/>
      <c r="CE34" s="44"/>
      <c r="CF34" s="44"/>
      <c r="CG34" s="44"/>
      <c r="CH34" s="45"/>
      <c r="CI34" s="44"/>
      <c r="CJ34" s="44"/>
      <c r="CK34" s="44"/>
      <c r="CL34" s="45"/>
      <c r="CM34" s="44"/>
      <c r="CN34" s="44"/>
      <c r="CO34" s="44"/>
      <c r="CP34" s="45"/>
      <c r="CQ34" s="44"/>
      <c r="CR34" s="44"/>
      <c r="CS34" s="44"/>
      <c r="CT34" s="45"/>
      <c r="CU34" s="44"/>
      <c r="CV34" s="44"/>
      <c r="CW34" s="44"/>
      <c r="CX34" s="45"/>
      <c r="CY34" s="44"/>
      <c r="CZ34" s="44"/>
      <c r="DA34" s="44"/>
      <c r="DB34" s="45"/>
      <c r="DC34" s="44"/>
      <c r="DD34" s="44"/>
      <c r="DE34" s="44"/>
      <c r="DF34" s="45"/>
      <c r="DG34" s="44"/>
      <c r="DH34" s="44"/>
      <c r="DI34" s="44"/>
      <c r="DJ34" s="45"/>
      <c r="DK34" s="44"/>
      <c r="DL34" s="44"/>
      <c r="DM34" s="44"/>
      <c r="DN34" s="45"/>
      <c r="DO34" s="44"/>
      <c r="DP34" s="44"/>
      <c r="DQ34" s="44"/>
      <c r="DR34" s="45"/>
      <c r="DS34" s="44"/>
      <c r="DT34" s="44"/>
      <c r="DU34" s="44"/>
      <c r="DV34" s="45"/>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46" t="str">
        <f t="array" aca="1" ref="HL34" ca="1">IFERROR(XLOOKUP(E34,Listas!$F$71:$F$121,Listas!$G$71:$G$121,,0,1),"biblioteca")</f>
        <v>biblioteca</v>
      </c>
      <c r="HM34" s="7"/>
      <c r="HN34" s="7"/>
      <c r="HO34" s="73" t="str">
        <f>IF('2.Datos'!B34&lt;&gt;"",'2.Datos'!B34,"")</f>
        <v>R14_Alc</v>
      </c>
      <c r="HP34" s="47">
        <f>IFERROR(VLOOKUP('2.Datos'!X34,Listas!$D$37:$E$41,2,FALSE),"")</f>
        <v>2</v>
      </c>
      <c r="HQ34" s="47">
        <f>IFERROR(VLOOKUP('2.Datos'!Y34,Listas!$D$44:$E$48,2,FALSE),"")</f>
        <v>2</v>
      </c>
      <c r="HR34" s="47">
        <f t="shared" si="1"/>
        <v>4</v>
      </c>
      <c r="HS34" s="48">
        <f t="shared" si="2"/>
        <v>22</v>
      </c>
      <c r="HT34" s="51"/>
      <c r="HU34" s="47"/>
      <c r="HV34" s="47"/>
      <c r="HW34" s="48"/>
      <c r="HX34" s="48"/>
      <c r="HY34" s="51"/>
      <c r="HZ34" s="47"/>
      <c r="IA34" s="47"/>
      <c r="IB34" s="48"/>
      <c r="IC34" s="48"/>
      <c r="ID34" s="51"/>
      <c r="IE34" s="47"/>
      <c r="IF34" s="47"/>
      <c r="IG34" s="48"/>
      <c r="IH34" s="48"/>
      <c r="II34" s="51"/>
      <c r="IJ34" s="47"/>
      <c r="IK34" s="47"/>
      <c r="IL34" s="48"/>
      <c r="IM34" s="48"/>
      <c r="IN34" s="51"/>
      <c r="IO34" s="47"/>
      <c r="IP34" s="47"/>
      <c r="IQ34" s="48"/>
      <c r="IR34" s="48"/>
      <c r="IS34" s="51"/>
      <c r="IT34" s="47"/>
      <c r="IU34" s="47"/>
      <c r="IV34" s="48"/>
      <c r="IW34" s="48"/>
      <c r="IX34" s="51"/>
      <c r="IY34" s="47"/>
      <c r="IZ34" s="47"/>
      <c r="JA34" s="48"/>
      <c r="JB34" s="48"/>
      <c r="JC34" s="51"/>
      <c r="JD34" s="47"/>
      <c r="JE34" s="47"/>
      <c r="JF34" s="48"/>
      <c r="JG34" s="48"/>
      <c r="JH34" s="51"/>
      <c r="JI34" s="47"/>
      <c r="JJ34" s="47"/>
      <c r="JK34" s="48"/>
      <c r="JL34" s="48"/>
      <c r="JM34" s="51"/>
      <c r="JN34" s="47"/>
      <c r="JO34" s="47"/>
      <c r="JP34" s="48"/>
      <c r="JQ34" s="48"/>
      <c r="JR34" s="51"/>
      <c r="JS34" s="47"/>
      <c r="JT34" s="47"/>
      <c r="JU34" s="48"/>
      <c r="JV34" s="48"/>
      <c r="JW34" s="51"/>
      <c r="JX34" s="47"/>
      <c r="JY34" s="47"/>
      <c r="JZ34" s="48"/>
      <c r="KA34" s="48"/>
      <c r="KB34" s="51"/>
      <c r="KC34" s="47"/>
      <c r="KD34" s="47"/>
      <c r="KE34" s="48"/>
      <c r="KF34" s="48"/>
      <c r="KG34" s="51"/>
      <c r="KH34" s="47"/>
      <c r="KI34" s="47"/>
      <c r="KJ34" s="48"/>
      <c r="KK34" s="48"/>
      <c r="KL34" s="51"/>
      <c r="KM34" s="47"/>
      <c r="KN34" s="47"/>
      <c r="KO34" s="48"/>
      <c r="KP34" s="48"/>
      <c r="KQ34" s="51"/>
      <c r="KR34" s="47"/>
      <c r="KS34" s="47"/>
      <c r="KT34" s="48"/>
      <c r="KU34" s="48"/>
      <c r="KV34" s="51"/>
      <c r="KW34" s="47"/>
      <c r="KX34" s="47"/>
      <c r="KY34" s="48"/>
      <c r="KZ34" s="48"/>
      <c r="LA34" s="51"/>
      <c r="LB34" s="47"/>
      <c r="LC34" s="47"/>
      <c r="LD34" s="48"/>
      <c r="LE34" s="48"/>
      <c r="LF34" s="51"/>
      <c r="LG34" s="47"/>
      <c r="LH34" s="47"/>
      <c r="LI34" s="48"/>
      <c r="LJ34" s="48"/>
      <c r="LK34" s="51"/>
      <c r="LL34" s="47"/>
      <c r="LM34" s="47"/>
      <c r="LN34" s="48"/>
      <c r="LO34" s="48"/>
      <c r="LP34" s="51"/>
      <c r="LQ34" s="47"/>
      <c r="LR34" s="47"/>
      <c r="LS34" s="48"/>
      <c r="LT34" s="48"/>
      <c r="LU34" s="51"/>
      <c r="LV34" s="47"/>
      <c r="LW34" s="47"/>
      <c r="LX34" s="48"/>
      <c r="LY34" s="48"/>
      <c r="LZ34" s="51"/>
      <c r="MA34" s="47"/>
      <c r="MB34" s="47"/>
      <c r="MC34" s="48"/>
      <c r="MD34" s="48"/>
      <c r="ME34" s="51"/>
      <c r="MF34" s="47"/>
      <c r="MG34" s="47"/>
      <c r="MH34" s="48"/>
      <c r="MI34" s="48"/>
      <c r="MJ34" s="51"/>
    </row>
    <row r="35" spans="1:348" ht="15.75" hidden="1" customHeight="1">
      <c r="A35" s="29" t="s">
        <v>254</v>
      </c>
      <c r="B35" s="70" t="s">
        <v>356</v>
      </c>
      <c r="C35" s="31" t="s">
        <v>89</v>
      </c>
      <c r="D35" s="31" t="s">
        <v>90</v>
      </c>
      <c r="E35" s="32" t="s">
        <v>142</v>
      </c>
      <c r="F35" s="32" t="s">
        <v>143</v>
      </c>
      <c r="G35" s="75" t="s">
        <v>180</v>
      </c>
      <c r="H35" s="32" t="s">
        <v>126</v>
      </c>
      <c r="I35" s="53" t="s">
        <v>357</v>
      </c>
      <c r="J35" s="53" t="s">
        <v>182</v>
      </c>
      <c r="K35" s="53" t="s">
        <v>358</v>
      </c>
      <c r="L35" s="37" t="s">
        <v>184</v>
      </c>
      <c r="M35" s="38" t="s">
        <v>158</v>
      </c>
      <c r="N35" s="31" t="s">
        <v>70</v>
      </c>
      <c r="O35" s="30">
        <v>1</v>
      </c>
      <c r="P35" s="30">
        <v>0</v>
      </c>
      <c r="Q35" s="30">
        <v>0</v>
      </c>
      <c r="R35" s="30">
        <v>1</v>
      </c>
      <c r="S35" s="30">
        <v>0</v>
      </c>
      <c r="T35" s="30">
        <v>1</v>
      </c>
      <c r="U35" s="30">
        <v>1</v>
      </c>
      <c r="V35" s="30">
        <v>0</v>
      </c>
      <c r="W35" s="39"/>
      <c r="X35" s="32" t="s">
        <v>149</v>
      </c>
      <c r="Y35" s="32" t="s">
        <v>185</v>
      </c>
      <c r="Z35" s="40" t="str">
        <f>IF(AND(HR35&gt;=32,HR35&lt;=80),Listas!$G$36,IF(AND(HR35&gt;=16,HR35&lt;=24),Listas!$G$37,IF(AND(HR35&gt;=5,HR35&lt;=12),Listas!$G$38,IF(AND(HR35&gt;=1,HR35&lt;=4),Listas!$G$39,"-"))))</f>
        <v>Tolerable</v>
      </c>
      <c r="AA35" s="40">
        <f t="shared" si="0"/>
        <v>8</v>
      </c>
      <c r="AB35" s="41" t="str">
        <f>IFERROR(VLOOKUP(M35,[1]Listas!$H$4:$I$8,2,FALSE),"")</f>
        <v/>
      </c>
      <c r="AC35" s="42" t="s">
        <v>359</v>
      </c>
      <c r="AD35" s="71" t="s">
        <v>262</v>
      </c>
      <c r="AE35" s="44"/>
      <c r="AF35" s="44"/>
      <c r="AG35" s="44"/>
      <c r="AH35" s="45"/>
      <c r="AI35" s="44"/>
      <c r="AJ35" s="44"/>
      <c r="AK35" s="44"/>
      <c r="AL35" s="45"/>
      <c r="AM35" s="44"/>
      <c r="AN35" s="44"/>
      <c r="AO35" s="44"/>
      <c r="AP35" s="45"/>
      <c r="AQ35" s="44"/>
      <c r="AR35" s="44"/>
      <c r="AS35" s="44"/>
      <c r="AT35" s="45"/>
      <c r="AU35" s="44"/>
      <c r="AV35" s="44"/>
      <c r="AW35" s="44"/>
      <c r="AX35" s="45"/>
      <c r="AY35" s="44"/>
      <c r="AZ35" s="44"/>
      <c r="BA35" s="44"/>
      <c r="BB35" s="45"/>
      <c r="BC35" s="44"/>
      <c r="BD35" s="44"/>
      <c r="BE35" s="44"/>
      <c r="BF35" s="45"/>
      <c r="BG35" s="44"/>
      <c r="BH35" s="44"/>
      <c r="BI35" s="44"/>
      <c r="BJ35" s="45"/>
      <c r="BK35" s="44"/>
      <c r="BL35" s="44"/>
      <c r="BM35" s="44"/>
      <c r="BN35" s="45"/>
      <c r="BO35" s="44"/>
      <c r="BP35" s="44"/>
      <c r="BQ35" s="44"/>
      <c r="BR35" s="45"/>
      <c r="BS35" s="44"/>
      <c r="BT35" s="44"/>
      <c r="BU35" s="44"/>
      <c r="BV35" s="45"/>
      <c r="BW35" s="44"/>
      <c r="BX35" s="44"/>
      <c r="BY35" s="44"/>
      <c r="BZ35" s="45"/>
      <c r="CA35" s="44"/>
      <c r="CB35" s="44"/>
      <c r="CC35" s="44"/>
      <c r="CD35" s="45"/>
      <c r="CE35" s="44"/>
      <c r="CF35" s="44"/>
      <c r="CG35" s="44"/>
      <c r="CH35" s="45"/>
      <c r="CI35" s="44"/>
      <c r="CJ35" s="44"/>
      <c r="CK35" s="44"/>
      <c r="CL35" s="45"/>
      <c r="CM35" s="44"/>
      <c r="CN35" s="44"/>
      <c r="CO35" s="44"/>
      <c r="CP35" s="45"/>
      <c r="CQ35" s="44"/>
      <c r="CR35" s="44"/>
      <c r="CS35" s="44"/>
      <c r="CT35" s="45"/>
      <c r="CU35" s="44"/>
      <c r="CV35" s="44"/>
      <c r="CW35" s="44"/>
      <c r="CX35" s="45"/>
      <c r="CY35" s="44"/>
      <c r="CZ35" s="44"/>
      <c r="DA35" s="44"/>
      <c r="DB35" s="45"/>
      <c r="DC35" s="44"/>
      <c r="DD35" s="44"/>
      <c r="DE35" s="44"/>
      <c r="DF35" s="45"/>
      <c r="DG35" s="44"/>
      <c r="DH35" s="44"/>
      <c r="DI35" s="44"/>
      <c r="DJ35" s="45"/>
      <c r="DK35" s="44"/>
      <c r="DL35" s="44"/>
      <c r="DM35" s="44"/>
      <c r="DN35" s="45"/>
      <c r="DO35" s="44"/>
      <c r="DP35" s="44"/>
      <c r="DQ35" s="44"/>
      <c r="DR35" s="45"/>
      <c r="DS35" s="44"/>
      <c r="DT35" s="44"/>
      <c r="DU35" s="44"/>
      <c r="DV35" s="45"/>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46" t="str">
        <f t="array" aca="1" ref="HL35" ca="1">IFERROR(XLOOKUP(E35,Listas!$F$71:$F$121,Listas!$G$71:$G$121,,0,1),"biblioteca")</f>
        <v>biblioteca</v>
      </c>
      <c r="HM35" s="7"/>
      <c r="HN35" s="7"/>
      <c r="HO35" s="73" t="str">
        <f>IF('2.Datos'!B35&lt;&gt;"",'2.Datos'!B35,"")</f>
        <v>R15_Alc</v>
      </c>
      <c r="HP35" s="47">
        <f>IFERROR(VLOOKUP('2.Datos'!X35,Listas!$D$37:$E$41,2,FALSE),"")</f>
        <v>4</v>
      </c>
      <c r="HQ35" s="47">
        <f>IFERROR(VLOOKUP('2.Datos'!Y35,Listas!$D$44:$E$48,2,FALSE),"")</f>
        <v>2</v>
      </c>
      <c r="HR35" s="47">
        <f t="shared" si="1"/>
        <v>8</v>
      </c>
      <c r="HS35" s="48">
        <f t="shared" si="2"/>
        <v>42</v>
      </c>
      <c r="HT35" s="51"/>
      <c r="HU35" s="47"/>
      <c r="HV35" s="47"/>
      <c r="HW35" s="48"/>
      <c r="HX35" s="48"/>
      <c r="HY35" s="51"/>
      <c r="HZ35" s="47"/>
      <c r="IA35" s="47"/>
      <c r="IB35" s="48"/>
      <c r="IC35" s="48"/>
      <c r="ID35" s="51"/>
      <c r="IE35" s="47"/>
      <c r="IF35" s="47"/>
      <c r="IG35" s="48"/>
      <c r="IH35" s="48"/>
      <c r="II35" s="51"/>
      <c r="IJ35" s="47"/>
      <c r="IK35" s="47"/>
      <c r="IL35" s="48"/>
      <c r="IM35" s="48"/>
      <c r="IN35" s="51"/>
      <c r="IO35" s="47"/>
      <c r="IP35" s="47"/>
      <c r="IQ35" s="48"/>
      <c r="IR35" s="48"/>
      <c r="IS35" s="51"/>
      <c r="IT35" s="47"/>
      <c r="IU35" s="47"/>
      <c r="IV35" s="48"/>
      <c r="IW35" s="48"/>
      <c r="IX35" s="51"/>
      <c r="IY35" s="47"/>
      <c r="IZ35" s="47"/>
      <c r="JA35" s="48"/>
      <c r="JB35" s="48"/>
      <c r="JC35" s="51"/>
      <c r="JD35" s="47"/>
      <c r="JE35" s="47"/>
      <c r="JF35" s="48"/>
      <c r="JG35" s="48"/>
      <c r="JH35" s="51"/>
      <c r="JI35" s="47"/>
      <c r="JJ35" s="47"/>
      <c r="JK35" s="48"/>
      <c r="JL35" s="48"/>
      <c r="JM35" s="51"/>
      <c r="JN35" s="47"/>
      <c r="JO35" s="47"/>
      <c r="JP35" s="48"/>
      <c r="JQ35" s="48"/>
      <c r="JR35" s="51"/>
      <c r="JS35" s="47"/>
      <c r="JT35" s="47"/>
      <c r="JU35" s="48"/>
      <c r="JV35" s="48"/>
      <c r="JW35" s="51"/>
      <c r="JX35" s="47"/>
      <c r="JY35" s="47"/>
      <c r="JZ35" s="48"/>
      <c r="KA35" s="48"/>
      <c r="KB35" s="51"/>
      <c r="KC35" s="47"/>
      <c r="KD35" s="47"/>
      <c r="KE35" s="48"/>
      <c r="KF35" s="48"/>
      <c r="KG35" s="51"/>
      <c r="KH35" s="47"/>
      <c r="KI35" s="47"/>
      <c r="KJ35" s="48"/>
      <c r="KK35" s="48"/>
      <c r="KL35" s="51"/>
      <c r="KM35" s="47"/>
      <c r="KN35" s="47"/>
      <c r="KO35" s="48"/>
      <c r="KP35" s="48"/>
      <c r="KQ35" s="51"/>
      <c r="KR35" s="47"/>
      <c r="KS35" s="47"/>
      <c r="KT35" s="48"/>
      <c r="KU35" s="48"/>
      <c r="KV35" s="51"/>
      <c r="KW35" s="47"/>
      <c r="KX35" s="47"/>
      <c r="KY35" s="48"/>
      <c r="KZ35" s="48"/>
      <c r="LA35" s="51"/>
      <c r="LB35" s="47"/>
      <c r="LC35" s="47"/>
      <c r="LD35" s="48"/>
      <c r="LE35" s="48"/>
      <c r="LF35" s="51"/>
      <c r="LG35" s="47"/>
      <c r="LH35" s="47"/>
      <c r="LI35" s="48"/>
      <c r="LJ35" s="48"/>
      <c r="LK35" s="51"/>
      <c r="LL35" s="47"/>
      <c r="LM35" s="47"/>
      <c r="LN35" s="48"/>
      <c r="LO35" s="48"/>
      <c r="LP35" s="51"/>
      <c r="LQ35" s="47"/>
      <c r="LR35" s="47"/>
      <c r="LS35" s="48"/>
      <c r="LT35" s="48"/>
      <c r="LU35" s="51"/>
      <c r="LV35" s="47"/>
      <c r="LW35" s="47"/>
      <c r="LX35" s="48"/>
      <c r="LY35" s="48"/>
      <c r="LZ35" s="51"/>
      <c r="MA35" s="47"/>
      <c r="MB35" s="47"/>
      <c r="MC35" s="48"/>
      <c r="MD35" s="48"/>
      <c r="ME35" s="51"/>
      <c r="MF35" s="47"/>
      <c r="MG35" s="47"/>
      <c r="MH35" s="48"/>
      <c r="MI35" s="48"/>
      <c r="MJ35" s="51"/>
    </row>
    <row r="36" spans="1:348" ht="15.75" hidden="1" customHeight="1">
      <c r="A36" s="29" t="s">
        <v>360</v>
      </c>
      <c r="B36" s="29" t="s">
        <v>361</v>
      </c>
      <c r="C36" s="31" t="s">
        <v>89</v>
      </c>
      <c r="D36" s="31" t="s">
        <v>362</v>
      </c>
      <c r="E36" s="32" t="s">
        <v>363</v>
      </c>
      <c r="F36" s="32" t="s">
        <v>364</v>
      </c>
      <c r="G36" s="75" t="s">
        <v>365</v>
      </c>
      <c r="H36" s="32" t="s">
        <v>94</v>
      </c>
      <c r="I36" s="53" t="s">
        <v>366</v>
      </c>
      <c r="J36" s="53" t="s">
        <v>367</v>
      </c>
      <c r="K36" s="53" t="s">
        <v>368</v>
      </c>
      <c r="L36" s="68"/>
      <c r="M36" s="38" t="s">
        <v>158</v>
      </c>
      <c r="N36" s="31" t="s">
        <v>177</v>
      </c>
      <c r="O36" s="30">
        <v>1</v>
      </c>
      <c r="P36" s="30">
        <v>0</v>
      </c>
      <c r="Q36" s="30">
        <v>0</v>
      </c>
      <c r="R36" s="30">
        <v>0</v>
      </c>
      <c r="S36" s="30">
        <v>1</v>
      </c>
      <c r="T36" s="30">
        <v>0</v>
      </c>
      <c r="U36" s="30">
        <v>1</v>
      </c>
      <c r="V36" s="30">
        <v>0</v>
      </c>
      <c r="W36" s="39"/>
      <c r="X36" s="32" t="s">
        <v>149</v>
      </c>
      <c r="Y36" s="32" t="s">
        <v>131</v>
      </c>
      <c r="Z36" s="40" t="str">
        <f>IF(AND(HR36&gt;=32,HR36&lt;=80),Listas!$G$36,IF(AND(HR36&gt;=16,HR36&lt;=24),Listas!$G$37,IF(AND(HR36&gt;=5,HR36&lt;=12),Listas!$G$38,IF(AND(HR36&gt;=1,HR36&lt;=4),Listas!$G$39,"-"))))</f>
        <v>Extremo</v>
      </c>
      <c r="AA36" s="40">
        <f t="shared" si="0"/>
        <v>32</v>
      </c>
      <c r="AB36" s="41" t="str">
        <f>IFERROR(VLOOKUP(M36,[1]Listas!$H$4:$I$8,2,FALSE),"")</f>
        <v/>
      </c>
      <c r="AC36" s="42" t="s">
        <v>369</v>
      </c>
      <c r="AD36" s="71" t="s">
        <v>370</v>
      </c>
      <c r="AE36" s="44"/>
      <c r="AF36" s="44"/>
      <c r="AG36" s="44"/>
      <c r="AH36" s="45"/>
      <c r="AI36" s="44"/>
      <c r="AJ36" s="44"/>
      <c r="AK36" s="44"/>
      <c r="AL36" s="45"/>
      <c r="AM36" s="44"/>
      <c r="AN36" s="44"/>
      <c r="AO36" s="44"/>
      <c r="AP36" s="45"/>
      <c r="AQ36" s="44"/>
      <c r="AR36" s="44"/>
      <c r="AS36" s="44"/>
      <c r="AT36" s="45"/>
      <c r="AU36" s="44"/>
      <c r="AV36" s="44"/>
      <c r="AW36" s="44"/>
      <c r="AX36" s="45"/>
      <c r="AY36" s="44"/>
      <c r="AZ36" s="44"/>
      <c r="BA36" s="44"/>
      <c r="BB36" s="45"/>
      <c r="BC36" s="44"/>
      <c r="BD36" s="44"/>
      <c r="BE36" s="44"/>
      <c r="BF36" s="45"/>
      <c r="BG36" s="44"/>
      <c r="BH36" s="44"/>
      <c r="BI36" s="44"/>
      <c r="BJ36" s="45"/>
      <c r="BK36" s="44"/>
      <c r="BL36" s="44"/>
      <c r="BM36" s="44"/>
      <c r="BN36" s="45"/>
      <c r="BO36" s="44"/>
      <c r="BP36" s="44"/>
      <c r="BQ36" s="44"/>
      <c r="BR36" s="45"/>
      <c r="BS36" s="44"/>
      <c r="BT36" s="44"/>
      <c r="BU36" s="44"/>
      <c r="BV36" s="45"/>
      <c r="BW36" s="44"/>
      <c r="BX36" s="44"/>
      <c r="BY36" s="44"/>
      <c r="BZ36" s="45"/>
      <c r="CA36" s="44"/>
      <c r="CB36" s="44"/>
      <c r="CC36" s="44"/>
      <c r="CD36" s="45"/>
      <c r="CE36" s="44"/>
      <c r="CF36" s="44"/>
      <c r="CG36" s="44"/>
      <c r="CH36" s="45"/>
      <c r="CI36" s="44"/>
      <c r="CJ36" s="44"/>
      <c r="CK36" s="44"/>
      <c r="CL36" s="45"/>
      <c r="CM36" s="44"/>
      <c r="CN36" s="44"/>
      <c r="CO36" s="44"/>
      <c r="CP36" s="45"/>
      <c r="CQ36" s="44"/>
      <c r="CR36" s="44"/>
      <c r="CS36" s="44"/>
      <c r="CT36" s="45"/>
      <c r="CU36" s="44"/>
      <c r="CV36" s="44"/>
      <c r="CW36" s="44"/>
      <c r="CX36" s="45"/>
      <c r="CY36" s="44"/>
      <c r="CZ36" s="44"/>
      <c r="DA36" s="44"/>
      <c r="DB36" s="45"/>
      <c r="DC36" s="44"/>
      <c r="DD36" s="44"/>
      <c r="DE36" s="44"/>
      <c r="DF36" s="45"/>
      <c r="DG36" s="44"/>
      <c r="DH36" s="44"/>
      <c r="DI36" s="44"/>
      <c r="DJ36" s="45"/>
      <c r="DK36" s="44"/>
      <c r="DL36" s="44"/>
      <c r="DM36" s="44"/>
      <c r="DN36" s="45"/>
      <c r="DO36" s="44"/>
      <c r="DP36" s="44"/>
      <c r="DQ36" s="44"/>
      <c r="DR36" s="45"/>
      <c r="DS36" s="44"/>
      <c r="DT36" s="44"/>
      <c r="DU36" s="44"/>
      <c r="DV36" s="45"/>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46" t="str">
        <f t="array" aca="1" ref="HL36" ca="1">IFERROR(XLOOKUP(E36,Listas!$F$71:$F$121,Listas!$G$71:$G$121,,0,1),"biblioteca")</f>
        <v>biblioteca</v>
      </c>
      <c r="HM36" s="7"/>
      <c r="HN36" s="7"/>
      <c r="HO36" s="73" t="str">
        <f>IF('2.Datos'!B36&lt;&gt;"",'2.Datos'!B36,"")</f>
        <v>R1_Act</v>
      </c>
      <c r="HP36" s="47">
        <f>IFERROR(VLOOKUP('2.Datos'!X36,Listas!$D$37:$E$41,2,FALSE),"")</f>
        <v>4</v>
      </c>
      <c r="HQ36" s="47">
        <f>IFERROR(VLOOKUP('2.Datos'!Y36,Listas!$D$44:$E$48,2,FALSE),"")</f>
        <v>8</v>
      </c>
      <c r="HR36" s="47">
        <f t="shared" si="1"/>
        <v>32</v>
      </c>
      <c r="HS36" s="48">
        <f t="shared" si="2"/>
        <v>48</v>
      </c>
      <c r="HT36" s="51"/>
      <c r="HU36" s="47"/>
      <c r="HV36" s="47"/>
      <c r="HW36" s="48"/>
      <c r="HX36" s="48"/>
      <c r="HY36" s="51"/>
      <c r="HZ36" s="47"/>
      <c r="IA36" s="47"/>
      <c r="IB36" s="48"/>
      <c r="IC36" s="48"/>
      <c r="ID36" s="51"/>
      <c r="IE36" s="47"/>
      <c r="IF36" s="47"/>
      <c r="IG36" s="48"/>
      <c r="IH36" s="48"/>
      <c r="II36" s="51"/>
      <c r="IJ36" s="47"/>
      <c r="IK36" s="47"/>
      <c r="IL36" s="48"/>
      <c r="IM36" s="48"/>
      <c r="IN36" s="51"/>
      <c r="IO36" s="47"/>
      <c r="IP36" s="47"/>
      <c r="IQ36" s="48"/>
      <c r="IR36" s="48"/>
      <c r="IS36" s="51"/>
      <c r="IT36" s="47"/>
      <c r="IU36" s="47"/>
      <c r="IV36" s="48"/>
      <c r="IW36" s="48"/>
      <c r="IX36" s="51"/>
      <c r="IY36" s="47"/>
      <c r="IZ36" s="47"/>
      <c r="JA36" s="48"/>
      <c r="JB36" s="48"/>
      <c r="JC36" s="51"/>
      <c r="JD36" s="47"/>
      <c r="JE36" s="47"/>
      <c r="JF36" s="48"/>
      <c r="JG36" s="48"/>
      <c r="JH36" s="51"/>
      <c r="JI36" s="47"/>
      <c r="JJ36" s="47"/>
      <c r="JK36" s="48"/>
      <c r="JL36" s="48"/>
      <c r="JM36" s="51"/>
      <c r="JN36" s="47"/>
      <c r="JO36" s="47"/>
      <c r="JP36" s="48"/>
      <c r="JQ36" s="48"/>
      <c r="JR36" s="51"/>
      <c r="JS36" s="47"/>
      <c r="JT36" s="47"/>
      <c r="JU36" s="48"/>
      <c r="JV36" s="48"/>
      <c r="JW36" s="51"/>
      <c r="JX36" s="47"/>
      <c r="JY36" s="47"/>
      <c r="JZ36" s="48"/>
      <c r="KA36" s="48"/>
      <c r="KB36" s="51"/>
      <c r="KC36" s="47"/>
      <c r="KD36" s="47"/>
      <c r="KE36" s="48"/>
      <c r="KF36" s="48"/>
      <c r="KG36" s="51"/>
      <c r="KH36" s="47"/>
      <c r="KI36" s="47"/>
      <c r="KJ36" s="48"/>
      <c r="KK36" s="48"/>
      <c r="KL36" s="51"/>
      <c r="KM36" s="47"/>
      <c r="KN36" s="47"/>
      <c r="KO36" s="48"/>
      <c r="KP36" s="48"/>
      <c r="KQ36" s="51"/>
      <c r="KR36" s="47"/>
      <c r="KS36" s="47"/>
      <c r="KT36" s="48"/>
      <c r="KU36" s="48"/>
      <c r="KV36" s="51"/>
      <c r="KW36" s="47"/>
      <c r="KX36" s="47"/>
      <c r="KY36" s="48"/>
      <c r="KZ36" s="48"/>
      <c r="LA36" s="51"/>
      <c r="LB36" s="47"/>
      <c r="LC36" s="47"/>
      <c r="LD36" s="48"/>
      <c r="LE36" s="48"/>
      <c r="LF36" s="51"/>
      <c r="LG36" s="47"/>
      <c r="LH36" s="47"/>
      <c r="LI36" s="48"/>
      <c r="LJ36" s="48"/>
      <c r="LK36" s="51"/>
      <c r="LL36" s="47"/>
      <c r="LM36" s="47"/>
      <c r="LN36" s="48"/>
      <c r="LO36" s="48"/>
      <c r="LP36" s="51"/>
      <c r="LQ36" s="47"/>
      <c r="LR36" s="47"/>
      <c r="LS36" s="48"/>
      <c r="LT36" s="48"/>
      <c r="LU36" s="51"/>
      <c r="LV36" s="47"/>
      <c r="LW36" s="47"/>
      <c r="LX36" s="48"/>
      <c r="LY36" s="48"/>
      <c r="LZ36" s="51"/>
      <c r="MA36" s="47"/>
      <c r="MB36" s="47"/>
      <c r="MC36" s="48"/>
      <c r="MD36" s="48"/>
      <c r="ME36" s="51"/>
      <c r="MF36" s="47"/>
      <c r="MG36" s="47"/>
      <c r="MH36" s="48"/>
      <c r="MI36" s="48"/>
      <c r="MJ36" s="51"/>
    </row>
    <row r="37" spans="1:348" ht="15.75" hidden="1" customHeight="1">
      <c r="A37" s="29" t="s">
        <v>360</v>
      </c>
      <c r="B37" s="29" t="s">
        <v>371</v>
      </c>
      <c r="C37" s="31" t="s">
        <v>89</v>
      </c>
      <c r="D37" s="31" t="s">
        <v>90</v>
      </c>
      <c r="E37" s="32" t="s">
        <v>142</v>
      </c>
      <c r="F37" s="32" t="s">
        <v>143</v>
      </c>
      <c r="G37" s="75" t="s">
        <v>372</v>
      </c>
      <c r="H37" s="32" t="s">
        <v>94</v>
      </c>
      <c r="I37" s="53" t="s">
        <v>373</v>
      </c>
      <c r="J37" s="53" t="s">
        <v>374</v>
      </c>
      <c r="K37" s="53" t="s">
        <v>375</v>
      </c>
      <c r="L37" s="37" t="s">
        <v>376</v>
      </c>
      <c r="M37" s="38" t="s">
        <v>158</v>
      </c>
      <c r="N37" s="31" t="s">
        <v>177</v>
      </c>
      <c r="O37" s="30">
        <v>1</v>
      </c>
      <c r="P37" s="30">
        <v>0</v>
      </c>
      <c r="Q37" s="30">
        <v>0</v>
      </c>
      <c r="R37" s="30">
        <v>0</v>
      </c>
      <c r="S37" s="30">
        <v>1</v>
      </c>
      <c r="T37" s="30">
        <v>0</v>
      </c>
      <c r="U37" s="30">
        <v>1</v>
      </c>
      <c r="V37" s="30">
        <v>0</v>
      </c>
      <c r="W37" s="39"/>
      <c r="X37" s="32" t="s">
        <v>149</v>
      </c>
      <c r="Y37" s="32" t="s">
        <v>131</v>
      </c>
      <c r="Z37" s="40" t="str">
        <f>IF(AND(HR37&gt;=32,HR37&lt;=80),Listas!$G$36,IF(AND(HR37&gt;=16,HR37&lt;=24),Listas!$G$37,IF(AND(HR37&gt;=5,HR37&lt;=12),Listas!$G$38,IF(AND(HR37&gt;=1,HR37&lt;=4),Listas!$G$39,"-"))))</f>
        <v>Extremo</v>
      </c>
      <c r="AA37" s="40">
        <f t="shared" si="0"/>
        <v>32</v>
      </c>
      <c r="AB37" s="41" t="str">
        <f>IFERROR(VLOOKUP(M37,[1]Listas!$H$4:$I$8,2,FALSE),"")</f>
        <v/>
      </c>
      <c r="AC37" s="42" t="s">
        <v>377</v>
      </c>
      <c r="AD37" s="71" t="s">
        <v>370</v>
      </c>
      <c r="AE37" s="44"/>
      <c r="AF37" s="44"/>
      <c r="AG37" s="44"/>
      <c r="AH37" s="45"/>
      <c r="AI37" s="44"/>
      <c r="AJ37" s="44"/>
      <c r="AK37" s="44"/>
      <c r="AL37" s="45"/>
      <c r="AM37" s="44"/>
      <c r="AN37" s="44"/>
      <c r="AO37" s="44"/>
      <c r="AP37" s="45"/>
      <c r="AQ37" s="44"/>
      <c r="AR37" s="44"/>
      <c r="AS37" s="44"/>
      <c r="AT37" s="45"/>
      <c r="AU37" s="44"/>
      <c r="AV37" s="44"/>
      <c r="AW37" s="44"/>
      <c r="AX37" s="45"/>
      <c r="AY37" s="44"/>
      <c r="AZ37" s="44"/>
      <c r="BA37" s="44"/>
      <c r="BB37" s="45"/>
      <c r="BC37" s="44"/>
      <c r="BD37" s="44"/>
      <c r="BE37" s="44"/>
      <c r="BF37" s="45"/>
      <c r="BG37" s="44"/>
      <c r="BH37" s="44"/>
      <c r="BI37" s="44"/>
      <c r="BJ37" s="45"/>
      <c r="BK37" s="44"/>
      <c r="BL37" s="44"/>
      <c r="BM37" s="44"/>
      <c r="BN37" s="45"/>
      <c r="BO37" s="44"/>
      <c r="BP37" s="44"/>
      <c r="BQ37" s="44"/>
      <c r="BR37" s="45"/>
      <c r="BS37" s="44"/>
      <c r="BT37" s="44"/>
      <c r="BU37" s="44"/>
      <c r="BV37" s="45"/>
      <c r="BW37" s="44"/>
      <c r="BX37" s="44"/>
      <c r="BY37" s="44"/>
      <c r="BZ37" s="45"/>
      <c r="CA37" s="44"/>
      <c r="CB37" s="44"/>
      <c r="CC37" s="44"/>
      <c r="CD37" s="45"/>
      <c r="CE37" s="44"/>
      <c r="CF37" s="44"/>
      <c r="CG37" s="44"/>
      <c r="CH37" s="45"/>
      <c r="CI37" s="44"/>
      <c r="CJ37" s="44"/>
      <c r="CK37" s="44"/>
      <c r="CL37" s="45"/>
      <c r="CM37" s="44"/>
      <c r="CN37" s="44"/>
      <c r="CO37" s="44"/>
      <c r="CP37" s="45"/>
      <c r="CQ37" s="44"/>
      <c r="CR37" s="44"/>
      <c r="CS37" s="44"/>
      <c r="CT37" s="45"/>
      <c r="CU37" s="44"/>
      <c r="CV37" s="44"/>
      <c r="CW37" s="44"/>
      <c r="CX37" s="45"/>
      <c r="CY37" s="44"/>
      <c r="CZ37" s="44"/>
      <c r="DA37" s="44"/>
      <c r="DB37" s="45"/>
      <c r="DC37" s="44"/>
      <c r="DD37" s="44"/>
      <c r="DE37" s="44"/>
      <c r="DF37" s="45"/>
      <c r="DG37" s="44"/>
      <c r="DH37" s="44"/>
      <c r="DI37" s="44"/>
      <c r="DJ37" s="45"/>
      <c r="DK37" s="44"/>
      <c r="DL37" s="44"/>
      <c r="DM37" s="44"/>
      <c r="DN37" s="45"/>
      <c r="DO37" s="44"/>
      <c r="DP37" s="44"/>
      <c r="DQ37" s="44"/>
      <c r="DR37" s="45"/>
      <c r="DS37" s="44"/>
      <c r="DT37" s="44"/>
      <c r="DU37" s="44"/>
      <c r="DV37" s="45"/>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46" t="str">
        <f t="array" aca="1" ref="HL37" ca="1">IFERROR(XLOOKUP(E37,Listas!$F$71:$F$121,Listas!$G$71:$G$121,,0,1),"biblioteca")</f>
        <v>biblioteca</v>
      </c>
      <c r="HM37" s="7"/>
      <c r="HN37" s="7"/>
      <c r="HO37" s="73" t="str">
        <f>IF('2.Datos'!B37&lt;&gt;"",'2.Datos'!B37,"")</f>
        <v>R2_Act</v>
      </c>
      <c r="HP37" s="47">
        <f>IFERROR(VLOOKUP('2.Datos'!X37,Listas!$D$37:$E$41,2,FALSE),"")</f>
        <v>4</v>
      </c>
      <c r="HQ37" s="47">
        <f>IFERROR(VLOOKUP('2.Datos'!Y37,Listas!$D$44:$E$48,2,FALSE),"")</f>
        <v>8</v>
      </c>
      <c r="HR37" s="47">
        <f t="shared" si="1"/>
        <v>32</v>
      </c>
      <c r="HS37" s="48">
        <f t="shared" si="2"/>
        <v>48</v>
      </c>
      <c r="HT37" s="51"/>
      <c r="HU37" s="47"/>
      <c r="HV37" s="47"/>
      <c r="HW37" s="48"/>
      <c r="HX37" s="48"/>
      <c r="HY37" s="51"/>
      <c r="HZ37" s="47"/>
      <c r="IA37" s="47"/>
      <c r="IB37" s="48"/>
      <c r="IC37" s="48"/>
      <c r="ID37" s="51"/>
      <c r="IE37" s="47"/>
      <c r="IF37" s="47"/>
      <c r="IG37" s="48"/>
      <c r="IH37" s="48"/>
      <c r="II37" s="51"/>
      <c r="IJ37" s="47"/>
      <c r="IK37" s="47"/>
      <c r="IL37" s="48"/>
      <c r="IM37" s="48"/>
      <c r="IN37" s="51"/>
      <c r="IO37" s="47"/>
      <c r="IP37" s="47"/>
      <c r="IQ37" s="48"/>
      <c r="IR37" s="48"/>
      <c r="IS37" s="51"/>
      <c r="IT37" s="47"/>
      <c r="IU37" s="47"/>
      <c r="IV37" s="48"/>
      <c r="IW37" s="48"/>
      <c r="IX37" s="51"/>
      <c r="IY37" s="47"/>
      <c r="IZ37" s="47"/>
      <c r="JA37" s="48"/>
      <c r="JB37" s="48"/>
      <c r="JC37" s="51"/>
      <c r="JD37" s="47"/>
      <c r="JE37" s="47"/>
      <c r="JF37" s="48"/>
      <c r="JG37" s="48"/>
      <c r="JH37" s="51"/>
      <c r="JI37" s="47"/>
      <c r="JJ37" s="47"/>
      <c r="JK37" s="48"/>
      <c r="JL37" s="48"/>
      <c r="JM37" s="51"/>
      <c r="JN37" s="47"/>
      <c r="JO37" s="47"/>
      <c r="JP37" s="48"/>
      <c r="JQ37" s="48"/>
      <c r="JR37" s="51"/>
      <c r="JS37" s="47"/>
      <c r="JT37" s="47"/>
      <c r="JU37" s="48"/>
      <c r="JV37" s="48"/>
      <c r="JW37" s="51"/>
      <c r="JX37" s="47"/>
      <c r="JY37" s="47"/>
      <c r="JZ37" s="48"/>
      <c r="KA37" s="48"/>
      <c r="KB37" s="51"/>
      <c r="KC37" s="47"/>
      <c r="KD37" s="47"/>
      <c r="KE37" s="48"/>
      <c r="KF37" s="48"/>
      <c r="KG37" s="51"/>
      <c r="KH37" s="47"/>
      <c r="KI37" s="47"/>
      <c r="KJ37" s="48"/>
      <c r="KK37" s="48"/>
      <c r="KL37" s="51"/>
      <c r="KM37" s="47"/>
      <c r="KN37" s="47"/>
      <c r="KO37" s="48"/>
      <c r="KP37" s="48"/>
      <c r="KQ37" s="51"/>
      <c r="KR37" s="47"/>
      <c r="KS37" s="47"/>
      <c r="KT37" s="48"/>
      <c r="KU37" s="48"/>
      <c r="KV37" s="51"/>
      <c r="KW37" s="47"/>
      <c r="KX37" s="47"/>
      <c r="KY37" s="48"/>
      <c r="KZ37" s="48"/>
      <c r="LA37" s="51"/>
      <c r="LB37" s="47"/>
      <c r="LC37" s="47"/>
      <c r="LD37" s="48"/>
      <c r="LE37" s="48"/>
      <c r="LF37" s="51"/>
      <c r="LG37" s="47"/>
      <c r="LH37" s="47"/>
      <c r="LI37" s="48"/>
      <c r="LJ37" s="48"/>
      <c r="LK37" s="51"/>
      <c r="LL37" s="47"/>
      <c r="LM37" s="47"/>
      <c r="LN37" s="48"/>
      <c r="LO37" s="48"/>
      <c r="LP37" s="51"/>
      <c r="LQ37" s="47"/>
      <c r="LR37" s="47"/>
      <c r="LS37" s="48"/>
      <c r="LT37" s="48"/>
      <c r="LU37" s="51"/>
      <c r="LV37" s="47"/>
      <c r="LW37" s="47"/>
      <c r="LX37" s="48"/>
      <c r="LY37" s="48"/>
      <c r="LZ37" s="51"/>
      <c r="MA37" s="47"/>
      <c r="MB37" s="47"/>
      <c r="MC37" s="48"/>
      <c r="MD37" s="48"/>
      <c r="ME37" s="51"/>
      <c r="MF37" s="47"/>
      <c r="MG37" s="47"/>
      <c r="MH37" s="48"/>
      <c r="MI37" s="48"/>
      <c r="MJ37" s="51"/>
    </row>
    <row r="38" spans="1:348" ht="15.75" hidden="1" customHeight="1">
      <c r="A38" s="29" t="s">
        <v>360</v>
      </c>
      <c r="B38" s="29" t="s">
        <v>378</v>
      </c>
      <c r="C38" s="31" t="s">
        <v>89</v>
      </c>
      <c r="D38" s="31" t="s">
        <v>197</v>
      </c>
      <c r="E38" s="32" t="s">
        <v>198</v>
      </c>
      <c r="F38" s="32" t="s">
        <v>199</v>
      </c>
      <c r="G38" s="75" t="s">
        <v>303</v>
      </c>
      <c r="H38" s="32" t="s">
        <v>94</v>
      </c>
      <c r="I38" s="53" t="s">
        <v>379</v>
      </c>
      <c r="J38" s="53" t="s">
        <v>305</v>
      </c>
      <c r="K38" s="53" t="s">
        <v>380</v>
      </c>
      <c r="L38" s="68"/>
      <c r="M38" s="38" t="s">
        <v>158</v>
      </c>
      <c r="N38" s="31" t="s">
        <v>177</v>
      </c>
      <c r="O38" s="30">
        <v>1</v>
      </c>
      <c r="P38" s="30">
        <v>0</v>
      </c>
      <c r="Q38" s="30">
        <v>0</v>
      </c>
      <c r="R38" s="30">
        <v>0</v>
      </c>
      <c r="S38" s="30">
        <v>1</v>
      </c>
      <c r="T38" s="30">
        <v>0</v>
      </c>
      <c r="U38" s="30">
        <v>1</v>
      </c>
      <c r="V38" s="30">
        <v>0</v>
      </c>
      <c r="W38" s="39"/>
      <c r="X38" s="32" t="s">
        <v>149</v>
      </c>
      <c r="Y38" s="32" t="s">
        <v>131</v>
      </c>
      <c r="Z38" s="40" t="str">
        <f>IF(AND(HR38&gt;=32,HR38&lt;=80),Listas!$G$36,IF(AND(HR38&gt;=16,HR38&lt;=24),Listas!$G$37,IF(AND(HR38&gt;=5,HR38&lt;=12),Listas!$G$38,IF(AND(HR38&gt;=1,HR38&lt;=4),Listas!$G$39,"-"))))</f>
        <v>Extremo</v>
      </c>
      <c r="AA38" s="40">
        <f t="shared" si="0"/>
        <v>32</v>
      </c>
      <c r="AB38" s="41" t="str">
        <f>IFERROR(VLOOKUP(M38,[1]Listas!$H$4:$I$8,2,FALSE),"")</f>
        <v/>
      </c>
      <c r="AC38" s="42" t="s">
        <v>369</v>
      </c>
      <c r="AD38" s="71" t="s">
        <v>370</v>
      </c>
      <c r="AE38" s="44"/>
      <c r="AF38" s="44"/>
      <c r="AG38" s="44"/>
      <c r="AH38" s="45"/>
      <c r="AI38" s="44"/>
      <c r="AJ38" s="44"/>
      <c r="AK38" s="44"/>
      <c r="AL38" s="45"/>
      <c r="AM38" s="44"/>
      <c r="AN38" s="44"/>
      <c r="AO38" s="44"/>
      <c r="AP38" s="45"/>
      <c r="AQ38" s="44"/>
      <c r="AR38" s="44"/>
      <c r="AS38" s="44"/>
      <c r="AT38" s="45"/>
      <c r="AU38" s="44"/>
      <c r="AV38" s="44"/>
      <c r="AW38" s="44"/>
      <c r="AX38" s="45"/>
      <c r="AY38" s="44"/>
      <c r="AZ38" s="44"/>
      <c r="BA38" s="44"/>
      <c r="BB38" s="45"/>
      <c r="BC38" s="44"/>
      <c r="BD38" s="44"/>
      <c r="BE38" s="44"/>
      <c r="BF38" s="45"/>
      <c r="BG38" s="44"/>
      <c r="BH38" s="44"/>
      <c r="BI38" s="44"/>
      <c r="BJ38" s="45"/>
      <c r="BK38" s="44"/>
      <c r="BL38" s="44"/>
      <c r="BM38" s="44"/>
      <c r="BN38" s="45"/>
      <c r="BO38" s="44"/>
      <c r="BP38" s="44"/>
      <c r="BQ38" s="44"/>
      <c r="BR38" s="45"/>
      <c r="BS38" s="44"/>
      <c r="BT38" s="44"/>
      <c r="BU38" s="44"/>
      <c r="BV38" s="45"/>
      <c r="BW38" s="44"/>
      <c r="BX38" s="44"/>
      <c r="BY38" s="44"/>
      <c r="BZ38" s="45"/>
      <c r="CA38" s="44"/>
      <c r="CB38" s="44"/>
      <c r="CC38" s="44"/>
      <c r="CD38" s="45"/>
      <c r="CE38" s="44"/>
      <c r="CF38" s="44"/>
      <c r="CG38" s="44"/>
      <c r="CH38" s="45"/>
      <c r="CI38" s="44"/>
      <c r="CJ38" s="44"/>
      <c r="CK38" s="44"/>
      <c r="CL38" s="45"/>
      <c r="CM38" s="44"/>
      <c r="CN38" s="44"/>
      <c r="CO38" s="44"/>
      <c r="CP38" s="45"/>
      <c r="CQ38" s="44"/>
      <c r="CR38" s="44"/>
      <c r="CS38" s="44"/>
      <c r="CT38" s="45"/>
      <c r="CU38" s="44"/>
      <c r="CV38" s="44"/>
      <c r="CW38" s="44"/>
      <c r="CX38" s="45"/>
      <c r="CY38" s="44"/>
      <c r="CZ38" s="44"/>
      <c r="DA38" s="44"/>
      <c r="DB38" s="45"/>
      <c r="DC38" s="44"/>
      <c r="DD38" s="44"/>
      <c r="DE38" s="44"/>
      <c r="DF38" s="45"/>
      <c r="DG38" s="44"/>
      <c r="DH38" s="44"/>
      <c r="DI38" s="44"/>
      <c r="DJ38" s="45"/>
      <c r="DK38" s="44"/>
      <c r="DL38" s="44"/>
      <c r="DM38" s="44"/>
      <c r="DN38" s="45"/>
      <c r="DO38" s="44"/>
      <c r="DP38" s="44"/>
      <c r="DQ38" s="44"/>
      <c r="DR38" s="45"/>
      <c r="DS38" s="44"/>
      <c r="DT38" s="44"/>
      <c r="DU38" s="44"/>
      <c r="DV38" s="45"/>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46" t="str">
        <f t="array" aca="1" ref="HL38" ca="1">IFERROR(XLOOKUP(E38,Listas!$F$71:$F$121,Listas!$G$71:$G$121,,0,1),"biblioteca")</f>
        <v>biblioteca</v>
      </c>
      <c r="HM38" s="7"/>
      <c r="HN38" s="7"/>
      <c r="HO38" s="73" t="str">
        <f>IF('2.Datos'!B38&lt;&gt;"",'2.Datos'!B38,"")</f>
        <v>R3_Act</v>
      </c>
      <c r="HP38" s="47">
        <f>IFERROR(VLOOKUP('2.Datos'!X38,Listas!$D$37:$E$41,2,FALSE),"")</f>
        <v>4</v>
      </c>
      <c r="HQ38" s="47">
        <f>IFERROR(VLOOKUP('2.Datos'!Y38,Listas!$D$44:$E$48,2,FALSE),"")</f>
        <v>8</v>
      </c>
      <c r="HR38" s="47">
        <f t="shared" si="1"/>
        <v>32</v>
      </c>
      <c r="HS38" s="48">
        <f t="shared" si="2"/>
        <v>48</v>
      </c>
      <c r="HT38" s="51"/>
      <c r="HU38" s="47"/>
      <c r="HV38" s="47"/>
      <c r="HW38" s="48"/>
      <c r="HX38" s="48"/>
      <c r="HY38" s="51"/>
      <c r="HZ38" s="47"/>
      <c r="IA38" s="47"/>
      <c r="IB38" s="48"/>
      <c r="IC38" s="48"/>
      <c r="ID38" s="51"/>
      <c r="IE38" s="47"/>
      <c r="IF38" s="47"/>
      <c r="IG38" s="48"/>
      <c r="IH38" s="48"/>
      <c r="II38" s="51"/>
      <c r="IJ38" s="47"/>
      <c r="IK38" s="47"/>
      <c r="IL38" s="48"/>
      <c r="IM38" s="48"/>
      <c r="IN38" s="51"/>
      <c r="IO38" s="47"/>
      <c r="IP38" s="47"/>
      <c r="IQ38" s="48"/>
      <c r="IR38" s="48"/>
      <c r="IS38" s="51"/>
      <c r="IT38" s="47"/>
      <c r="IU38" s="47"/>
      <c r="IV38" s="48"/>
      <c r="IW38" s="48"/>
      <c r="IX38" s="51"/>
      <c r="IY38" s="47"/>
      <c r="IZ38" s="47"/>
      <c r="JA38" s="48"/>
      <c r="JB38" s="48"/>
      <c r="JC38" s="51"/>
      <c r="JD38" s="47"/>
      <c r="JE38" s="47"/>
      <c r="JF38" s="48"/>
      <c r="JG38" s="48"/>
      <c r="JH38" s="51"/>
      <c r="JI38" s="47"/>
      <c r="JJ38" s="47"/>
      <c r="JK38" s="48"/>
      <c r="JL38" s="48"/>
      <c r="JM38" s="51"/>
      <c r="JN38" s="47"/>
      <c r="JO38" s="47"/>
      <c r="JP38" s="48"/>
      <c r="JQ38" s="48"/>
      <c r="JR38" s="51"/>
      <c r="JS38" s="47"/>
      <c r="JT38" s="47"/>
      <c r="JU38" s="48"/>
      <c r="JV38" s="48"/>
      <c r="JW38" s="51"/>
      <c r="JX38" s="47"/>
      <c r="JY38" s="47"/>
      <c r="JZ38" s="48"/>
      <c r="KA38" s="48"/>
      <c r="KB38" s="51"/>
      <c r="KC38" s="47"/>
      <c r="KD38" s="47"/>
      <c r="KE38" s="48"/>
      <c r="KF38" s="48"/>
      <c r="KG38" s="51"/>
      <c r="KH38" s="47"/>
      <c r="KI38" s="47"/>
      <c r="KJ38" s="48"/>
      <c r="KK38" s="48"/>
      <c r="KL38" s="51"/>
      <c r="KM38" s="47"/>
      <c r="KN38" s="47"/>
      <c r="KO38" s="48"/>
      <c r="KP38" s="48"/>
      <c r="KQ38" s="51"/>
      <c r="KR38" s="47"/>
      <c r="KS38" s="47"/>
      <c r="KT38" s="48"/>
      <c r="KU38" s="48"/>
      <c r="KV38" s="51"/>
      <c r="KW38" s="47"/>
      <c r="KX38" s="47"/>
      <c r="KY38" s="48"/>
      <c r="KZ38" s="48"/>
      <c r="LA38" s="51"/>
      <c r="LB38" s="47"/>
      <c r="LC38" s="47"/>
      <c r="LD38" s="48"/>
      <c r="LE38" s="48"/>
      <c r="LF38" s="51"/>
      <c r="LG38" s="47"/>
      <c r="LH38" s="47"/>
      <c r="LI38" s="48"/>
      <c r="LJ38" s="48"/>
      <c r="LK38" s="51"/>
      <c r="LL38" s="47"/>
      <c r="LM38" s="47"/>
      <c r="LN38" s="48"/>
      <c r="LO38" s="48"/>
      <c r="LP38" s="51"/>
      <c r="LQ38" s="47"/>
      <c r="LR38" s="47"/>
      <c r="LS38" s="48"/>
      <c r="LT38" s="48"/>
      <c r="LU38" s="51"/>
      <c r="LV38" s="47"/>
      <c r="LW38" s="47"/>
      <c r="LX38" s="48"/>
      <c r="LY38" s="48"/>
      <c r="LZ38" s="51"/>
      <c r="MA38" s="47"/>
      <c r="MB38" s="47"/>
      <c r="MC38" s="48"/>
      <c r="MD38" s="48"/>
      <c r="ME38" s="51"/>
      <c r="MF38" s="47"/>
      <c r="MG38" s="47"/>
      <c r="MH38" s="48"/>
      <c r="MI38" s="48"/>
      <c r="MJ38" s="51"/>
    </row>
    <row r="39" spans="1:348" ht="15.75" hidden="1" customHeight="1">
      <c r="A39" s="29" t="s">
        <v>381</v>
      </c>
      <c r="B39" s="29" t="s">
        <v>382</v>
      </c>
      <c r="C39" s="31" t="s">
        <v>89</v>
      </c>
      <c r="D39" s="31" t="s">
        <v>90</v>
      </c>
      <c r="E39" s="32" t="s">
        <v>123</v>
      </c>
      <c r="F39" s="32" t="s">
        <v>124</v>
      </c>
      <c r="G39" s="75" t="s">
        <v>383</v>
      </c>
      <c r="H39" s="32" t="s">
        <v>94</v>
      </c>
      <c r="I39" s="53" t="s">
        <v>384</v>
      </c>
      <c r="J39" s="53" t="s">
        <v>385</v>
      </c>
      <c r="K39" s="53" t="s">
        <v>386</v>
      </c>
      <c r="L39" s="37" t="s">
        <v>387</v>
      </c>
      <c r="M39" s="38" t="s">
        <v>158</v>
      </c>
      <c r="N39" s="31" t="s">
        <v>70</v>
      </c>
      <c r="O39" s="30">
        <v>0</v>
      </c>
      <c r="P39" s="30">
        <v>0</v>
      </c>
      <c r="Q39" s="30">
        <v>0</v>
      </c>
      <c r="R39" s="30">
        <v>1</v>
      </c>
      <c r="S39" s="30">
        <v>0</v>
      </c>
      <c r="T39" s="30">
        <v>0</v>
      </c>
      <c r="U39" s="30">
        <v>1</v>
      </c>
      <c r="V39" s="30">
        <v>1</v>
      </c>
      <c r="W39" s="39"/>
      <c r="X39" s="32" t="s">
        <v>120</v>
      </c>
      <c r="Y39" s="32" t="s">
        <v>111</v>
      </c>
      <c r="Z39" s="40" t="str">
        <f>IF(AND(HR39&gt;=32,HR39&lt;=80),Listas!$G$36,IF(AND(HR39&gt;=16,HR39&lt;=24),Listas!$G$37,IF(AND(HR39&gt;=5,HR39&lt;=12),Listas!$G$38,IF(AND(HR39&gt;=1,HR39&lt;=4),Listas!$G$39,"-"))))</f>
        <v>Alto</v>
      </c>
      <c r="AA39" s="40">
        <f t="shared" si="0"/>
        <v>20</v>
      </c>
      <c r="AB39" s="41" t="str">
        <f>IFERROR(VLOOKUP(M39,[1]Listas!$H$4:$I$8,2,FALSE),"")</f>
        <v/>
      </c>
      <c r="AC39" s="42" t="s">
        <v>388</v>
      </c>
      <c r="AD39" s="31" t="s">
        <v>389</v>
      </c>
      <c r="AE39" s="44"/>
      <c r="AF39" s="44"/>
      <c r="AG39" s="44"/>
      <c r="AH39" s="45"/>
      <c r="AI39" s="44"/>
      <c r="AJ39" s="44"/>
      <c r="AK39" s="44"/>
      <c r="AL39" s="45"/>
      <c r="AM39" s="44"/>
      <c r="AN39" s="44"/>
      <c r="AO39" s="44"/>
      <c r="AP39" s="45"/>
      <c r="AQ39" s="44"/>
      <c r="AR39" s="44"/>
      <c r="AS39" s="44"/>
      <c r="AT39" s="45"/>
      <c r="AU39" s="44"/>
      <c r="AV39" s="44"/>
      <c r="AW39" s="44"/>
      <c r="AX39" s="45"/>
      <c r="AY39" s="44"/>
      <c r="AZ39" s="44"/>
      <c r="BA39" s="44"/>
      <c r="BB39" s="45"/>
      <c r="BC39" s="44"/>
      <c r="BD39" s="44"/>
      <c r="BE39" s="44"/>
      <c r="BF39" s="45"/>
      <c r="BG39" s="44"/>
      <c r="BH39" s="44"/>
      <c r="BI39" s="44"/>
      <c r="BJ39" s="45"/>
      <c r="BK39" s="44"/>
      <c r="BL39" s="44"/>
      <c r="BM39" s="44"/>
      <c r="BN39" s="45"/>
      <c r="BO39" s="44"/>
      <c r="BP39" s="44"/>
      <c r="BQ39" s="44"/>
      <c r="BR39" s="45"/>
      <c r="BS39" s="44"/>
      <c r="BT39" s="44"/>
      <c r="BU39" s="44"/>
      <c r="BV39" s="45"/>
      <c r="BW39" s="44"/>
      <c r="BX39" s="44"/>
      <c r="BY39" s="44"/>
      <c r="BZ39" s="45"/>
      <c r="CA39" s="44"/>
      <c r="CB39" s="44"/>
      <c r="CC39" s="44"/>
      <c r="CD39" s="45"/>
      <c r="CE39" s="44"/>
      <c r="CF39" s="44"/>
      <c r="CG39" s="44"/>
      <c r="CH39" s="45"/>
      <c r="CI39" s="44"/>
      <c r="CJ39" s="44"/>
      <c r="CK39" s="44"/>
      <c r="CL39" s="45"/>
      <c r="CM39" s="44"/>
      <c r="CN39" s="44"/>
      <c r="CO39" s="44"/>
      <c r="CP39" s="45"/>
      <c r="CQ39" s="44"/>
      <c r="CR39" s="44"/>
      <c r="CS39" s="44"/>
      <c r="CT39" s="45"/>
      <c r="CU39" s="44"/>
      <c r="CV39" s="44"/>
      <c r="CW39" s="44"/>
      <c r="CX39" s="45"/>
      <c r="CY39" s="44"/>
      <c r="CZ39" s="44"/>
      <c r="DA39" s="44"/>
      <c r="DB39" s="45"/>
      <c r="DC39" s="44"/>
      <c r="DD39" s="44"/>
      <c r="DE39" s="44"/>
      <c r="DF39" s="45"/>
      <c r="DG39" s="44"/>
      <c r="DH39" s="44"/>
      <c r="DI39" s="44"/>
      <c r="DJ39" s="45"/>
      <c r="DK39" s="44"/>
      <c r="DL39" s="44"/>
      <c r="DM39" s="44"/>
      <c r="DN39" s="45"/>
      <c r="DO39" s="44"/>
      <c r="DP39" s="44"/>
      <c r="DQ39" s="44"/>
      <c r="DR39" s="45"/>
      <c r="DS39" s="44"/>
      <c r="DT39" s="44"/>
      <c r="DU39" s="44"/>
      <c r="DV39" s="45"/>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46" t="str">
        <f t="array" aca="1" ref="HL39" ca="1">IFERROR(XLOOKUP(E39,Listas!$F$71:$F$121,Listas!$G$71:$G$121,,0,1),"biblioteca")</f>
        <v>biblioteca</v>
      </c>
      <c r="HM39" s="7"/>
      <c r="HN39" s="7"/>
      <c r="HO39" s="73" t="str">
        <f>IF('2.Datos'!B39&lt;&gt;"",'2.Datos'!B39,"")</f>
        <v>R1_Aseo</v>
      </c>
      <c r="HP39" s="47">
        <f>IFERROR(VLOOKUP('2.Datos'!X39,Listas!$D$37:$E$41,2,FALSE),"")</f>
        <v>5</v>
      </c>
      <c r="HQ39" s="47">
        <f>IFERROR(VLOOKUP('2.Datos'!Y39,Listas!$D$44:$E$48,2,FALSE),"")</f>
        <v>4</v>
      </c>
      <c r="HR39" s="47">
        <f t="shared" si="1"/>
        <v>20</v>
      </c>
      <c r="HS39" s="48">
        <f t="shared" si="2"/>
        <v>54</v>
      </c>
      <c r="HT39" s="51"/>
      <c r="HU39" s="47"/>
      <c r="HV39" s="47"/>
      <c r="HW39" s="48"/>
      <c r="HX39" s="48"/>
      <c r="HY39" s="51"/>
      <c r="HZ39" s="47"/>
      <c r="IA39" s="47"/>
      <c r="IB39" s="48"/>
      <c r="IC39" s="48"/>
      <c r="ID39" s="51"/>
      <c r="IE39" s="47"/>
      <c r="IF39" s="47"/>
      <c r="IG39" s="48"/>
      <c r="IH39" s="48"/>
      <c r="II39" s="51"/>
      <c r="IJ39" s="47"/>
      <c r="IK39" s="47"/>
      <c r="IL39" s="48"/>
      <c r="IM39" s="48"/>
      <c r="IN39" s="51"/>
      <c r="IO39" s="47"/>
      <c r="IP39" s="47"/>
      <c r="IQ39" s="48"/>
      <c r="IR39" s="48"/>
      <c r="IS39" s="51"/>
      <c r="IT39" s="47"/>
      <c r="IU39" s="47"/>
      <c r="IV39" s="48"/>
      <c r="IW39" s="48"/>
      <c r="IX39" s="51"/>
      <c r="IY39" s="47"/>
      <c r="IZ39" s="47"/>
      <c r="JA39" s="48"/>
      <c r="JB39" s="48"/>
      <c r="JC39" s="51"/>
      <c r="JD39" s="47"/>
      <c r="JE39" s="47"/>
      <c r="JF39" s="48"/>
      <c r="JG39" s="48"/>
      <c r="JH39" s="51"/>
      <c r="JI39" s="47"/>
      <c r="JJ39" s="47"/>
      <c r="JK39" s="48"/>
      <c r="JL39" s="48"/>
      <c r="JM39" s="51"/>
      <c r="JN39" s="47"/>
      <c r="JO39" s="47"/>
      <c r="JP39" s="48"/>
      <c r="JQ39" s="48"/>
      <c r="JR39" s="51"/>
      <c r="JS39" s="47"/>
      <c r="JT39" s="47"/>
      <c r="JU39" s="48"/>
      <c r="JV39" s="48"/>
      <c r="JW39" s="51"/>
      <c r="JX39" s="47"/>
      <c r="JY39" s="47"/>
      <c r="JZ39" s="48"/>
      <c r="KA39" s="48"/>
      <c r="KB39" s="51"/>
      <c r="KC39" s="47"/>
      <c r="KD39" s="47"/>
      <c r="KE39" s="48"/>
      <c r="KF39" s="48"/>
      <c r="KG39" s="51"/>
      <c r="KH39" s="47"/>
      <c r="KI39" s="47"/>
      <c r="KJ39" s="48"/>
      <c r="KK39" s="48"/>
      <c r="KL39" s="51"/>
      <c r="KM39" s="47"/>
      <c r="KN39" s="47"/>
      <c r="KO39" s="48"/>
      <c r="KP39" s="48"/>
      <c r="KQ39" s="51"/>
      <c r="KR39" s="47"/>
      <c r="KS39" s="47"/>
      <c r="KT39" s="48"/>
      <c r="KU39" s="48"/>
      <c r="KV39" s="51"/>
      <c r="KW39" s="47"/>
      <c r="KX39" s="47"/>
      <c r="KY39" s="48"/>
      <c r="KZ39" s="48"/>
      <c r="LA39" s="51"/>
      <c r="LB39" s="47"/>
      <c r="LC39" s="47"/>
      <c r="LD39" s="48"/>
      <c r="LE39" s="48"/>
      <c r="LF39" s="51"/>
      <c r="LG39" s="47"/>
      <c r="LH39" s="47"/>
      <c r="LI39" s="48"/>
      <c r="LJ39" s="48"/>
      <c r="LK39" s="51"/>
      <c r="LL39" s="47"/>
      <c r="LM39" s="47"/>
      <c r="LN39" s="48"/>
      <c r="LO39" s="48"/>
      <c r="LP39" s="51"/>
      <c r="LQ39" s="47"/>
      <c r="LR39" s="47"/>
      <c r="LS39" s="48"/>
      <c r="LT39" s="48"/>
      <c r="LU39" s="51"/>
      <c r="LV39" s="47"/>
      <c r="LW39" s="47"/>
      <c r="LX39" s="48"/>
      <c r="LY39" s="48"/>
      <c r="LZ39" s="51"/>
      <c r="MA39" s="47"/>
      <c r="MB39" s="47"/>
      <c r="MC39" s="48"/>
      <c r="MD39" s="48"/>
      <c r="ME39" s="51"/>
      <c r="MF39" s="47"/>
      <c r="MG39" s="47"/>
      <c r="MH39" s="48"/>
      <c r="MI39" s="48"/>
      <c r="MJ39" s="51"/>
    </row>
    <row r="40" spans="1:348" ht="15.75" hidden="1" customHeight="1">
      <c r="A40" s="29" t="s">
        <v>381</v>
      </c>
      <c r="B40" s="29" t="s">
        <v>390</v>
      </c>
      <c r="C40" s="31" t="s">
        <v>89</v>
      </c>
      <c r="D40" s="31" t="s">
        <v>90</v>
      </c>
      <c r="E40" s="32" t="s">
        <v>142</v>
      </c>
      <c r="F40" s="32" t="s">
        <v>143</v>
      </c>
      <c r="G40" s="75" t="s">
        <v>391</v>
      </c>
      <c r="H40" s="32" t="s">
        <v>94</v>
      </c>
      <c r="I40" s="53" t="s">
        <v>392</v>
      </c>
      <c r="J40" s="53" t="s">
        <v>393</v>
      </c>
      <c r="K40" s="53" t="s">
        <v>394</v>
      </c>
      <c r="L40" s="37" t="s">
        <v>395</v>
      </c>
      <c r="M40" s="38" t="s">
        <v>119</v>
      </c>
      <c r="N40" s="31" t="s">
        <v>70</v>
      </c>
      <c r="O40" s="30">
        <v>0</v>
      </c>
      <c r="P40" s="30">
        <v>0</v>
      </c>
      <c r="Q40" s="30">
        <v>0</v>
      </c>
      <c r="R40" s="30">
        <v>1</v>
      </c>
      <c r="S40" s="30">
        <v>0</v>
      </c>
      <c r="T40" s="30">
        <v>0</v>
      </c>
      <c r="U40" s="30">
        <v>1</v>
      </c>
      <c r="V40" s="30">
        <v>1</v>
      </c>
      <c r="W40" s="39"/>
      <c r="X40" s="32" t="s">
        <v>120</v>
      </c>
      <c r="Y40" s="32" t="s">
        <v>111</v>
      </c>
      <c r="Z40" s="40" t="str">
        <f>IF(AND(HR40&gt;=32,HR40&lt;=80),Listas!$G$36,IF(AND(HR40&gt;=16,HR40&lt;=24),Listas!$G$37,IF(AND(HR40&gt;=5,HR40&lt;=12),Listas!$G$38,IF(AND(HR40&gt;=1,HR40&lt;=4),Listas!$G$39,"-"))))</f>
        <v>Alto</v>
      </c>
      <c r="AA40" s="40">
        <f t="shared" si="0"/>
        <v>20</v>
      </c>
      <c r="AB40" s="41" t="str">
        <f>IFERROR(VLOOKUP(M40,[1]Listas!$H$4:$I$8,2,FALSE),"")</f>
        <v/>
      </c>
      <c r="AC40" s="42" t="s">
        <v>396</v>
      </c>
      <c r="AD40" s="31" t="s">
        <v>389</v>
      </c>
      <c r="AE40" s="44"/>
      <c r="AF40" s="44"/>
      <c r="AG40" s="44"/>
      <c r="AH40" s="45"/>
      <c r="AI40" s="44"/>
      <c r="AJ40" s="44"/>
      <c r="AK40" s="44"/>
      <c r="AL40" s="45"/>
      <c r="AM40" s="44"/>
      <c r="AN40" s="44"/>
      <c r="AO40" s="44"/>
      <c r="AP40" s="45"/>
      <c r="AQ40" s="44"/>
      <c r="AR40" s="44"/>
      <c r="AS40" s="44"/>
      <c r="AT40" s="45"/>
      <c r="AU40" s="44"/>
      <c r="AV40" s="44"/>
      <c r="AW40" s="44"/>
      <c r="AX40" s="45"/>
      <c r="AY40" s="44"/>
      <c r="AZ40" s="44"/>
      <c r="BA40" s="44"/>
      <c r="BB40" s="45"/>
      <c r="BC40" s="44"/>
      <c r="BD40" s="44"/>
      <c r="BE40" s="44"/>
      <c r="BF40" s="45"/>
      <c r="BG40" s="44"/>
      <c r="BH40" s="44"/>
      <c r="BI40" s="44"/>
      <c r="BJ40" s="45"/>
      <c r="BK40" s="44"/>
      <c r="BL40" s="44"/>
      <c r="BM40" s="44"/>
      <c r="BN40" s="45"/>
      <c r="BO40" s="44"/>
      <c r="BP40" s="44"/>
      <c r="BQ40" s="44"/>
      <c r="BR40" s="45"/>
      <c r="BS40" s="44"/>
      <c r="BT40" s="44"/>
      <c r="BU40" s="44"/>
      <c r="BV40" s="45"/>
      <c r="BW40" s="44"/>
      <c r="BX40" s="44"/>
      <c r="BY40" s="44"/>
      <c r="BZ40" s="45"/>
      <c r="CA40" s="44"/>
      <c r="CB40" s="44"/>
      <c r="CC40" s="44"/>
      <c r="CD40" s="45"/>
      <c r="CE40" s="44"/>
      <c r="CF40" s="44"/>
      <c r="CG40" s="44"/>
      <c r="CH40" s="45"/>
      <c r="CI40" s="44"/>
      <c r="CJ40" s="44"/>
      <c r="CK40" s="44"/>
      <c r="CL40" s="45"/>
      <c r="CM40" s="44"/>
      <c r="CN40" s="44"/>
      <c r="CO40" s="44"/>
      <c r="CP40" s="45"/>
      <c r="CQ40" s="44"/>
      <c r="CR40" s="44"/>
      <c r="CS40" s="44"/>
      <c r="CT40" s="45"/>
      <c r="CU40" s="44"/>
      <c r="CV40" s="44"/>
      <c r="CW40" s="44"/>
      <c r="CX40" s="45"/>
      <c r="CY40" s="44"/>
      <c r="CZ40" s="44"/>
      <c r="DA40" s="44"/>
      <c r="DB40" s="45"/>
      <c r="DC40" s="44"/>
      <c r="DD40" s="44"/>
      <c r="DE40" s="44"/>
      <c r="DF40" s="45"/>
      <c r="DG40" s="44"/>
      <c r="DH40" s="44"/>
      <c r="DI40" s="44"/>
      <c r="DJ40" s="45"/>
      <c r="DK40" s="44"/>
      <c r="DL40" s="44"/>
      <c r="DM40" s="44"/>
      <c r="DN40" s="45"/>
      <c r="DO40" s="44"/>
      <c r="DP40" s="44"/>
      <c r="DQ40" s="44"/>
      <c r="DR40" s="45"/>
      <c r="DS40" s="44"/>
      <c r="DT40" s="44"/>
      <c r="DU40" s="44"/>
      <c r="DV40" s="45"/>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46" t="str">
        <f t="array" aca="1" ref="HL40" ca="1">IFERROR(XLOOKUP(E40,Listas!$F$71:$F$121,Listas!$G$71:$G$121,,0,1),"biblioteca")</f>
        <v>biblioteca</v>
      </c>
      <c r="HM40" s="7"/>
      <c r="HN40" s="7"/>
      <c r="HO40" s="73" t="str">
        <f>IF('2.Datos'!B40&lt;&gt;"",'2.Datos'!B40,"")</f>
        <v>R2_Aseo</v>
      </c>
      <c r="HP40" s="47">
        <f>IFERROR(VLOOKUP('2.Datos'!X40,Listas!$D$37:$E$41,2,FALSE),"")</f>
        <v>5</v>
      </c>
      <c r="HQ40" s="47">
        <f>IFERROR(VLOOKUP('2.Datos'!Y40,Listas!$D$44:$E$48,2,FALSE),"")</f>
        <v>4</v>
      </c>
      <c r="HR40" s="47">
        <f t="shared" si="1"/>
        <v>20</v>
      </c>
      <c r="HS40" s="48">
        <f t="shared" si="2"/>
        <v>54</v>
      </c>
      <c r="HT40" s="51"/>
      <c r="HU40" s="47"/>
      <c r="HV40" s="47"/>
      <c r="HW40" s="48"/>
      <c r="HX40" s="48"/>
      <c r="HY40" s="51"/>
      <c r="HZ40" s="47"/>
      <c r="IA40" s="47"/>
      <c r="IB40" s="48"/>
      <c r="IC40" s="48"/>
      <c r="ID40" s="51"/>
      <c r="IE40" s="47"/>
      <c r="IF40" s="47"/>
      <c r="IG40" s="48"/>
      <c r="IH40" s="48"/>
      <c r="II40" s="51"/>
      <c r="IJ40" s="47"/>
      <c r="IK40" s="47"/>
      <c r="IL40" s="48"/>
      <c r="IM40" s="48"/>
      <c r="IN40" s="51"/>
      <c r="IO40" s="47"/>
      <c r="IP40" s="47"/>
      <c r="IQ40" s="48"/>
      <c r="IR40" s="48"/>
      <c r="IS40" s="51"/>
      <c r="IT40" s="47"/>
      <c r="IU40" s="47"/>
      <c r="IV40" s="48"/>
      <c r="IW40" s="48"/>
      <c r="IX40" s="51"/>
      <c r="IY40" s="47"/>
      <c r="IZ40" s="47"/>
      <c r="JA40" s="48"/>
      <c r="JB40" s="48"/>
      <c r="JC40" s="51"/>
      <c r="JD40" s="47"/>
      <c r="JE40" s="47"/>
      <c r="JF40" s="48"/>
      <c r="JG40" s="48"/>
      <c r="JH40" s="51"/>
      <c r="JI40" s="47"/>
      <c r="JJ40" s="47"/>
      <c r="JK40" s="48"/>
      <c r="JL40" s="48"/>
      <c r="JM40" s="51"/>
      <c r="JN40" s="47"/>
      <c r="JO40" s="47"/>
      <c r="JP40" s="48"/>
      <c r="JQ40" s="48"/>
      <c r="JR40" s="51"/>
      <c r="JS40" s="47"/>
      <c r="JT40" s="47"/>
      <c r="JU40" s="48"/>
      <c r="JV40" s="48"/>
      <c r="JW40" s="51"/>
      <c r="JX40" s="47"/>
      <c r="JY40" s="47"/>
      <c r="JZ40" s="48"/>
      <c r="KA40" s="48"/>
      <c r="KB40" s="51"/>
      <c r="KC40" s="47"/>
      <c r="KD40" s="47"/>
      <c r="KE40" s="48"/>
      <c r="KF40" s="48"/>
      <c r="KG40" s="51"/>
      <c r="KH40" s="47"/>
      <c r="KI40" s="47"/>
      <c r="KJ40" s="48"/>
      <c r="KK40" s="48"/>
      <c r="KL40" s="51"/>
      <c r="KM40" s="47"/>
      <c r="KN40" s="47"/>
      <c r="KO40" s="48"/>
      <c r="KP40" s="48"/>
      <c r="KQ40" s="51"/>
      <c r="KR40" s="47"/>
      <c r="KS40" s="47"/>
      <c r="KT40" s="48"/>
      <c r="KU40" s="48"/>
      <c r="KV40" s="51"/>
      <c r="KW40" s="47"/>
      <c r="KX40" s="47"/>
      <c r="KY40" s="48"/>
      <c r="KZ40" s="48"/>
      <c r="LA40" s="51"/>
      <c r="LB40" s="47"/>
      <c r="LC40" s="47"/>
      <c r="LD40" s="48"/>
      <c r="LE40" s="48"/>
      <c r="LF40" s="51"/>
      <c r="LG40" s="47"/>
      <c r="LH40" s="47"/>
      <c r="LI40" s="48"/>
      <c r="LJ40" s="48"/>
      <c r="LK40" s="51"/>
      <c r="LL40" s="47"/>
      <c r="LM40" s="47"/>
      <c r="LN40" s="48"/>
      <c r="LO40" s="48"/>
      <c r="LP40" s="51"/>
      <c r="LQ40" s="47"/>
      <c r="LR40" s="47"/>
      <c r="LS40" s="48"/>
      <c r="LT40" s="48"/>
      <c r="LU40" s="51"/>
      <c r="LV40" s="47"/>
      <c r="LW40" s="47"/>
      <c r="LX40" s="48"/>
      <c r="LY40" s="48"/>
      <c r="LZ40" s="51"/>
      <c r="MA40" s="47"/>
      <c r="MB40" s="47"/>
      <c r="MC40" s="48"/>
      <c r="MD40" s="48"/>
      <c r="ME40" s="51"/>
      <c r="MF40" s="47"/>
      <c r="MG40" s="47"/>
      <c r="MH40" s="48"/>
      <c r="MI40" s="48"/>
      <c r="MJ40" s="51"/>
    </row>
    <row r="41" spans="1:348" ht="15.75" hidden="1" customHeight="1">
      <c r="A41" s="29" t="s">
        <v>381</v>
      </c>
      <c r="B41" s="29" t="s">
        <v>397</v>
      </c>
      <c r="C41" s="31" t="s">
        <v>89</v>
      </c>
      <c r="D41" s="31" t="s">
        <v>362</v>
      </c>
      <c r="E41" s="32" t="s">
        <v>363</v>
      </c>
      <c r="F41" s="32" t="s">
        <v>364</v>
      </c>
      <c r="G41" s="75" t="s">
        <v>398</v>
      </c>
      <c r="H41" s="32" t="s">
        <v>94</v>
      </c>
      <c r="I41" s="53" t="s">
        <v>399</v>
      </c>
      <c r="J41" s="53" t="s">
        <v>400</v>
      </c>
      <c r="K41" s="53" t="s">
        <v>401</v>
      </c>
      <c r="L41" s="37" t="s">
        <v>402</v>
      </c>
      <c r="M41" s="38" t="s">
        <v>119</v>
      </c>
      <c r="N41" s="31" t="s">
        <v>177</v>
      </c>
      <c r="O41" s="30">
        <v>1</v>
      </c>
      <c r="P41" s="30">
        <v>0</v>
      </c>
      <c r="Q41" s="30">
        <v>0</v>
      </c>
      <c r="R41" s="30">
        <v>1</v>
      </c>
      <c r="S41" s="30">
        <v>0</v>
      </c>
      <c r="T41" s="30">
        <v>0</v>
      </c>
      <c r="U41" s="30">
        <v>0</v>
      </c>
      <c r="V41" s="30">
        <v>0</v>
      </c>
      <c r="W41" s="39"/>
      <c r="X41" s="32" t="s">
        <v>120</v>
      </c>
      <c r="Y41" s="32" t="s">
        <v>131</v>
      </c>
      <c r="Z41" s="40" t="str">
        <f>IF(AND(HR41&gt;=32,HR41&lt;=80),Listas!$G$36,IF(AND(HR41&gt;=16,HR41&lt;=24),Listas!$G$37,IF(AND(HR41&gt;=5,HR41&lt;=12),Listas!$G$38,IF(AND(HR41&gt;=1,HR41&lt;=4),Listas!$G$39,"-"))))</f>
        <v>Extremo</v>
      </c>
      <c r="AA41" s="40">
        <f t="shared" si="0"/>
        <v>40</v>
      </c>
      <c r="AB41" s="41" t="str">
        <f>IFERROR(VLOOKUP(M41,[1]Listas!$H$4:$I$8,2,FALSE),"")</f>
        <v/>
      </c>
      <c r="AC41" s="42" t="s">
        <v>403</v>
      </c>
      <c r="AD41" s="31" t="s">
        <v>389</v>
      </c>
      <c r="AE41" s="44"/>
      <c r="AF41" s="44"/>
      <c r="AG41" s="44"/>
      <c r="AH41" s="45"/>
      <c r="AI41" s="44"/>
      <c r="AJ41" s="44"/>
      <c r="AK41" s="44"/>
      <c r="AL41" s="45"/>
      <c r="AM41" s="44"/>
      <c r="AN41" s="44"/>
      <c r="AO41" s="44"/>
      <c r="AP41" s="45"/>
      <c r="AQ41" s="44"/>
      <c r="AR41" s="44"/>
      <c r="AS41" s="44"/>
      <c r="AT41" s="45"/>
      <c r="AU41" s="44"/>
      <c r="AV41" s="44"/>
      <c r="AW41" s="44"/>
      <c r="AX41" s="45"/>
      <c r="AY41" s="44"/>
      <c r="AZ41" s="44"/>
      <c r="BA41" s="44"/>
      <c r="BB41" s="45"/>
      <c r="BC41" s="44"/>
      <c r="BD41" s="44"/>
      <c r="BE41" s="44"/>
      <c r="BF41" s="45"/>
      <c r="BG41" s="44"/>
      <c r="BH41" s="44"/>
      <c r="BI41" s="44"/>
      <c r="BJ41" s="45"/>
      <c r="BK41" s="44"/>
      <c r="BL41" s="44"/>
      <c r="BM41" s="44"/>
      <c r="BN41" s="45"/>
      <c r="BO41" s="44"/>
      <c r="BP41" s="44"/>
      <c r="BQ41" s="44"/>
      <c r="BR41" s="45"/>
      <c r="BS41" s="44"/>
      <c r="BT41" s="44"/>
      <c r="BU41" s="44"/>
      <c r="BV41" s="45"/>
      <c r="BW41" s="44"/>
      <c r="BX41" s="44"/>
      <c r="BY41" s="44"/>
      <c r="BZ41" s="45"/>
      <c r="CA41" s="44"/>
      <c r="CB41" s="44"/>
      <c r="CC41" s="44"/>
      <c r="CD41" s="45"/>
      <c r="CE41" s="44"/>
      <c r="CF41" s="44"/>
      <c r="CG41" s="44"/>
      <c r="CH41" s="45"/>
      <c r="CI41" s="44"/>
      <c r="CJ41" s="44"/>
      <c r="CK41" s="44"/>
      <c r="CL41" s="45"/>
      <c r="CM41" s="44"/>
      <c r="CN41" s="44"/>
      <c r="CO41" s="44"/>
      <c r="CP41" s="45"/>
      <c r="CQ41" s="44"/>
      <c r="CR41" s="44"/>
      <c r="CS41" s="44"/>
      <c r="CT41" s="45"/>
      <c r="CU41" s="44"/>
      <c r="CV41" s="44"/>
      <c r="CW41" s="44"/>
      <c r="CX41" s="45"/>
      <c r="CY41" s="44"/>
      <c r="CZ41" s="44"/>
      <c r="DA41" s="44"/>
      <c r="DB41" s="45"/>
      <c r="DC41" s="44"/>
      <c r="DD41" s="44"/>
      <c r="DE41" s="44"/>
      <c r="DF41" s="45"/>
      <c r="DG41" s="44"/>
      <c r="DH41" s="44"/>
      <c r="DI41" s="44"/>
      <c r="DJ41" s="45"/>
      <c r="DK41" s="44"/>
      <c r="DL41" s="44"/>
      <c r="DM41" s="44"/>
      <c r="DN41" s="45"/>
      <c r="DO41" s="44"/>
      <c r="DP41" s="44"/>
      <c r="DQ41" s="44"/>
      <c r="DR41" s="45"/>
      <c r="DS41" s="44"/>
      <c r="DT41" s="44"/>
      <c r="DU41" s="44"/>
      <c r="DV41" s="45"/>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46" t="str">
        <f t="array" aca="1" ref="HL41" ca="1">IFERROR(XLOOKUP(E41,Listas!$F$71:$F$121,Listas!$G$71:$G$121,,0,1),"biblioteca")</f>
        <v>biblioteca</v>
      </c>
      <c r="HM41" s="7"/>
      <c r="HN41" s="7"/>
      <c r="HO41" s="73" t="str">
        <f>IF('2.Datos'!B41&lt;&gt;"",'2.Datos'!B41,"")</f>
        <v>R3_Aseo</v>
      </c>
      <c r="HP41" s="47">
        <f>IFERROR(VLOOKUP('2.Datos'!X41,Listas!$D$37:$E$41,2,FALSE),"")</f>
        <v>5</v>
      </c>
      <c r="HQ41" s="47">
        <f>IFERROR(VLOOKUP('2.Datos'!Y41,Listas!$D$44:$E$48,2,FALSE),"")</f>
        <v>8</v>
      </c>
      <c r="HR41" s="47">
        <f t="shared" si="1"/>
        <v>40</v>
      </c>
      <c r="HS41" s="48">
        <f t="shared" si="2"/>
        <v>58</v>
      </c>
      <c r="HT41" s="51"/>
      <c r="HU41" s="47"/>
      <c r="HV41" s="47"/>
      <c r="HW41" s="48"/>
      <c r="HX41" s="48"/>
      <c r="HY41" s="51"/>
      <c r="HZ41" s="47"/>
      <c r="IA41" s="47"/>
      <c r="IB41" s="48"/>
      <c r="IC41" s="48"/>
      <c r="ID41" s="51"/>
      <c r="IE41" s="47"/>
      <c r="IF41" s="47"/>
      <c r="IG41" s="48"/>
      <c r="IH41" s="48"/>
      <c r="II41" s="51"/>
      <c r="IJ41" s="47"/>
      <c r="IK41" s="47"/>
      <c r="IL41" s="48"/>
      <c r="IM41" s="48"/>
      <c r="IN41" s="51"/>
      <c r="IO41" s="47"/>
      <c r="IP41" s="47"/>
      <c r="IQ41" s="48"/>
      <c r="IR41" s="48"/>
      <c r="IS41" s="51"/>
      <c r="IT41" s="47"/>
      <c r="IU41" s="47"/>
      <c r="IV41" s="48"/>
      <c r="IW41" s="48"/>
      <c r="IX41" s="51"/>
      <c r="IY41" s="47"/>
      <c r="IZ41" s="47"/>
      <c r="JA41" s="48"/>
      <c r="JB41" s="48"/>
      <c r="JC41" s="51"/>
      <c r="JD41" s="47"/>
      <c r="JE41" s="47"/>
      <c r="JF41" s="48"/>
      <c r="JG41" s="48"/>
      <c r="JH41" s="51"/>
      <c r="JI41" s="47"/>
      <c r="JJ41" s="47"/>
      <c r="JK41" s="48"/>
      <c r="JL41" s="48"/>
      <c r="JM41" s="51"/>
      <c r="JN41" s="47"/>
      <c r="JO41" s="47"/>
      <c r="JP41" s="48"/>
      <c r="JQ41" s="48"/>
      <c r="JR41" s="51"/>
      <c r="JS41" s="47"/>
      <c r="JT41" s="47"/>
      <c r="JU41" s="48"/>
      <c r="JV41" s="48"/>
      <c r="JW41" s="51"/>
      <c r="JX41" s="47"/>
      <c r="JY41" s="47"/>
      <c r="JZ41" s="48"/>
      <c r="KA41" s="48"/>
      <c r="KB41" s="51"/>
      <c r="KC41" s="47"/>
      <c r="KD41" s="47"/>
      <c r="KE41" s="48"/>
      <c r="KF41" s="48"/>
      <c r="KG41" s="51"/>
      <c r="KH41" s="47"/>
      <c r="KI41" s="47"/>
      <c r="KJ41" s="48"/>
      <c r="KK41" s="48"/>
      <c r="KL41" s="51"/>
      <c r="KM41" s="47"/>
      <c r="KN41" s="47"/>
      <c r="KO41" s="48"/>
      <c r="KP41" s="48"/>
      <c r="KQ41" s="51"/>
      <c r="KR41" s="47"/>
      <c r="KS41" s="47"/>
      <c r="KT41" s="48"/>
      <c r="KU41" s="48"/>
      <c r="KV41" s="51"/>
      <c r="KW41" s="47"/>
      <c r="KX41" s="47"/>
      <c r="KY41" s="48"/>
      <c r="KZ41" s="48"/>
      <c r="LA41" s="51"/>
      <c r="LB41" s="47"/>
      <c r="LC41" s="47"/>
      <c r="LD41" s="48"/>
      <c r="LE41" s="48"/>
      <c r="LF41" s="51"/>
      <c r="LG41" s="47"/>
      <c r="LH41" s="47"/>
      <c r="LI41" s="48"/>
      <c r="LJ41" s="48"/>
      <c r="LK41" s="51"/>
      <c r="LL41" s="47"/>
      <c r="LM41" s="47"/>
      <c r="LN41" s="48"/>
      <c r="LO41" s="48"/>
      <c r="LP41" s="51"/>
      <c r="LQ41" s="47"/>
      <c r="LR41" s="47"/>
      <c r="LS41" s="48"/>
      <c r="LT41" s="48"/>
      <c r="LU41" s="51"/>
      <c r="LV41" s="47"/>
      <c r="LW41" s="47"/>
      <c r="LX41" s="48"/>
      <c r="LY41" s="48"/>
      <c r="LZ41" s="51"/>
      <c r="MA41" s="47"/>
      <c r="MB41" s="47"/>
      <c r="MC41" s="48"/>
      <c r="MD41" s="48"/>
      <c r="ME41" s="51"/>
      <c r="MF41" s="47"/>
      <c r="MG41" s="47"/>
      <c r="MH41" s="48"/>
      <c r="MI41" s="48"/>
      <c r="MJ41" s="51"/>
    </row>
    <row r="42" spans="1:348" ht="15.75" hidden="1" customHeight="1">
      <c r="A42" s="29" t="s">
        <v>381</v>
      </c>
      <c r="B42" s="29" t="s">
        <v>404</v>
      </c>
      <c r="C42" s="31" t="s">
        <v>89</v>
      </c>
      <c r="D42" s="31" t="s">
        <v>90</v>
      </c>
      <c r="E42" s="32" t="s">
        <v>170</v>
      </c>
      <c r="F42" s="32" t="s">
        <v>171</v>
      </c>
      <c r="G42" s="75" t="s">
        <v>405</v>
      </c>
      <c r="H42" s="32" t="s">
        <v>94</v>
      </c>
      <c r="I42" s="53" t="s">
        <v>406</v>
      </c>
      <c r="J42" s="53" t="s">
        <v>407</v>
      </c>
      <c r="K42" s="53" t="s">
        <v>408</v>
      </c>
      <c r="L42" s="37" t="s">
        <v>409</v>
      </c>
      <c r="M42" s="38" t="s">
        <v>158</v>
      </c>
      <c r="N42" s="31" t="s">
        <v>70</v>
      </c>
      <c r="O42" s="30">
        <v>0</v>
      </c>
      <c r="P42" s="30">
        <v>0</v>
      </c>
      <c r="Q42" s="30">
        <v>0</v>
      </c>
      <c r="R42" s="30">
        <v>1</v>
      </c>
      <c r="S42" s="30">
        <v>0</v>
      </c>
      <c r="T42" s="30">
        <v>0</v>
      </c>
      <c r="U42" s="30">
        <v>1</v>
      </c>
      <c r="V42" s="30">
        <v>1</v>
      </c>
      <c r="W42" s="39"/>
      <c r="X42" s="32" t="s">
        <v>99</v>
      </c>
      <c r="Y42" s="32" t="s">
        <v>111</v>
      </c>
      <c r="Z42" s="40" t="str">
        <f>IF(AND(HR42&gt;=32,HR42&lt;=80),Listas!$G$36,IF(AND(HR42&gt;=16,HR42&lt;=24),Listas!$G$37,IF(AND(HR42&gt;=5,HR42&lt;=12),Listas!$G$38,IF(AND(HR42&gt;=1,HR42&lt;=4),Listas!$G$39,"-"))))</f>
        <v>Tolerable</v>
      </c>
      <c r="AA42" s="40">
        <f t="shared" si="0"/>
        <v>12</v>
      </c>
      <c r="AB42" s="41" t="str">
        <f>IFERROR(VLOOKUP(M42,[1]Listas!$H$4:$I$8,2,FALSE),"")</f>
        <v/>
      </c>
      <c r="AC42" s="42" t="s">
        <v>410</v>
      </c>
      <c r="AD42" s="31" t="s">
        <v>389</v>
      </c>
      <c r="AE42" s="44"/>
      <c r="AF42" s="44"/>
      <c r="AG42" s="44"/>
      <c r="AH42" s="45"/>
      <c r="AI42" s="44"/>
      <c r="AJ42" s="44"/>
      <c r="AK42" s="44"/>
      <c r="AL42" s="45"/>
      <c r="AM42" s="44"/>
      <c r="AN42" s="44"/>
      <c r="AO42" s="44"/>
      <c r="AP42" s="45"/>
      <c r="AQ42" s="44"/>
      <c r="AR42" s="44"/>
      <c r="AS42" s="44"/>
      <c r="AT42" s="45"/>
      <c r="AU42" s="44"/>
      <c r="AV42" s="44"/>
      <c r="AW42" s="44"/>
      <c r="AX42" s="45"/>
      <c r="AY42" s="44"/>
      <c r="AZ42" s="44"/>
      <c r="BA42" s="44"/>
      <c r="BB42" s="45"/>
      <c r="BC42" s="44"/>
      <c r="BD42" s="44"/>
      <c r="BE42" s="44"/>
      <c r="BF42" s="45"/>
      <c r="BG42" s="44"/>
      <c r="BH42" s="44"/>
      <c r="BI42" s="44"/>
      <c r="BJ42" s="45"/>
      <c r="BK42" s="44"/>
      <c r="BL42" s="44"/>
      <c r="BM42" s="44"/>
      <c r="BN42" s="45"/>
      <c r="BO42" s="44"/>
      <c r="BP42" s="44"/>
      <c r="BQ42" s="44"/>
      <c r="BR42" s="45"/>
      <c r="BS42" s="44"/>
      <c r="BT42" s="44"/>
      <c r="BU42" s="44"/>
      <c r="BV42" s="45"/>
      <c r="BW42" s="44"/>
      <c r="BX42" s="44"/>
      <c r="BY42" s="44"/>
      <c r="BZ42" s="45"/>
      <c r="CA42" s="44"/>
      <c r="CB42" s="44"/>
      <c r="CC42" s="44"/>
      <c r="CD42" s="45"/>
      <c r="CE42" s="44"/>
      <c r="CF42" s="44"/>
      <c r="CG42" s="44"/>
      <c r="CH42" s="45"/>
      <c r="CI42" s="44"/>
      <c r="CJ42" s="44"/>
      <c r="CK42" s="44"/>
      <c r="CL42" s="45"/>
      <c r="CM42" s="44"/>
      <c r="CN42" s="44"/>
      <c r="CO42" s="44"/>
      <c r="CP42" s="45"/>
      <c r="CQ42" s="44"/>
      <c r="CR42" s="44"/>
      <c r="CS42" s="44"/>
      <c r="CT42" s="45"/>
      <c r="CU42" s="44"/>
      <c r="CV42" s="44"/>
      <c r="CW42" s="44"/>
      <c r="CX42" s="45"/>
      <c r="CY42" s="44"/>
      <c r="CZ42" s="44"/>
      <c r="DA42" s="44"/>
      <c r="DB42" s="45"/>
      <c r="DC42" s="44"/>
      <c r="DD42" s="44"/>
      <c r="DE42" s="44"/>
      <c r="DF42" s="45"/>
      <c r="DG42" s="44"/>
      <c r="DH42" s="44"/>
      <c r="DI42" s="44"/>
      <c r="DJ42" s="45"/>
      <c r="DK42" s="44"/>
      <c r="DL42" s="44"/>
      <c r="DM42" s="44"/>
      <c r="DN42" s="45"/>
      <c r="DO42" s="44"/>
      <c r="DP42" s="44"/>
      <c r="DQ42" s="44"/>
      <c r="DR42" s="45"/>
      <c r="DS42" s="44"/>
      <c r="DT42" s="44"/>
      <c r="DU42" s="44"/>
      <c r="DV42" s="45"/>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46" t="str">
        <f t="array" aca="1" ref="HL42" ca="1">IFERROR(XLOOKUP(E42,Listas!$F$71:$F$121,Listas!$G$71:$G$121,,0,1),"biblioteca")</f>
        <v>biblioteca</v>
      </c>
      <c r="HM42" s="7"/>
      <c r="HN42" s="7"/>
      <c r="HO42" s="73" t="str">
        <f>IF('2.Datos'!B42&lt;&gt;"",'2.Datos'!B42,"")</f>
        <v>R4_Aseo</v>
      </c>
      <c r="HP42" s="47">
        <f>IFERROR(VLOOKUP('2.Datos'!X42,Listas!$D$37:$E$41,2,FALSE),"")</f>
        <v>3</v>
      </c>
      <c r="HQ42" s="47">
        <f>IFERROR(VLOOKUP('2.Datos'!Y42,Listas!$D$44:$E$48,2,FALSE),"")</f>
        <v>4</v>
      </c>
      <c r="HR42" s="47">
        <f t="shared" si="1"/>
        <v>12</v>
      </c>
      <c r="HS42" s="48">
        <f t="shared" si="2"/>
        <v>34</v>
      </c>
      <c r="HT42" s="51"/>
      <c r="HU42" s="47"/>
      <c r="HV42" s="47"/>
      <c r="HW42" s="48"/>
      <c r="HX42" s="48"/>
      <c r="HY42" s="51"/>
      <c r="HZ42" s="47"/>
      <c r="IA42" s="47"/>
      <c r="IB42" s="48"/>
      <c r="IC42" s="48"/>
      <c r="ID42" s="51"/>
      <c r="IE42" s="47"/>
      <c r="IF42" s="47"/>
      <c r="IG42" s="48"/>
      <c r="IH42" s="48"/>
      <c r="II42" s="51"/>
      <c r="IJ42" s="47"/>
      <c r="IK42" s="47"/>
      <c r="IL42" s="48"/>
      <c r="IM42" s="48"/>
      <c r="IN42" s="51"/>
      <c r="IO42" s="47"/>
      <c r="IP42" s="47"/>
      <c r="IQ42" s="48"/>
      <c r="IR42" s="48"/>
      <c r="IS42" s="51"/>
      <c r="IT42" s="47"/>
      <c r="IU42" s="47"/>
      <c r="IV42" s="48"/>
      <c r="IW42" s="48"/>
      <c r="IX42" s="51"/>
      <c r="IY42" s="47"/>
      <c r="IZ42" s="47"/>
      <c r="JA42" s="48"/>
      <c r="JB42" s="48"/>
      <c r="JC42" s="51"/>
      <c r="JD42" s="47"/>
      <c r="JE42" s="47"/>
      <c r="JF42" s="48"/>
      <c r="JG42" s="48"/>
      <c r="JH42" s="51"/>
      <c r="JI42" s="47"/>
      <c r="JJ42" s="47"/>
      <c r="JK42" s="48"/>
      <c r="JL42" s="48"/>
      <c r="JM42" s="51"/>
      <c r="JN42" s="47"/>
      <c r="JO42" s="47"/>
      <c r="JP42" s="48"/>
      <c r="JQ42" s="48"/>
      <c r="JR42" s="51"/>
      <c r="JS42" s="47"/>
      <c r="JT42" s="47"/>
      <c r="JU42" s="48"/>
      <c r="JV42" s="48"/>
      <c r="JW42" s="51"/>
      <c r="JX42" s="47"/>
      <c r="JY42" s="47"/>
      <c r="JZ42" s="48"/>
      <c r="KA42" s="48"/>
      <c r="KB42" s="51"/>
      <c r="KC42" s="47"/>
      <c r="KD42" s="47"/>
      <c r="KE42" s="48"/>
      <c r="KF42" s="48"/>
      <c r="KG42" s="51"/>
      <c r="KH42" s="47"/>
      <c r="KI42" s="47"/>
      <c r="KJ42" s="48"/>
      <c r="KK42" s="48"/>
      <c r="KL42" s="51"/>
      <c r="KM42" s="47"/>
      <c r="KN42" s="47"/>
      <c r="KO42" s="48"/>
      <c r="KP42" s="48"/>
      <c r="KQ42" s="51"/>
      <c r="KR42" s="47"/>
      <c r="KS42" s="47"/>
      <c r="KT42" s="48"/>
      <c r="KU42" s="48"/>
      <c r="KV42" s="51"/>
      <c r="KW42" s="47"/>
      <c r="KX42" s="47"/>
      <c r="KY42" s="48"/>
      <c r="KZ42" s="48"/>
      <c r="LA42" s="51"/>
      <c r="LB42" s="47"/>
      <c r="LC42" s="47"/>
      <c r="LD42" s="48"/>
      <c r="LE42" s="48"/>
      <c r="LF42" s="51"/>
      <c r="LG42" s="47"/>
      <c r="LH42" s="47"/>
      <c r="LI42" s="48"/>
      <c r="LJ42" s="48"/>
      <c r="LK42" s="51"/>
      <c r="LL42" s="47"/>
      <c r="LM42" s="47"/>
      <c r="LN42" s="48"/>
      <c r="LO42" s="48"/>
      <c r="LP42" s="51"/>
      <c r="LQ42" s="47"/>
      <c r="LR42" s="47"/>
      <c r="LS42" s="48"/>
      <c r="LT42" s="48"/>
      <c r="LU42" s="51"/>
      <c r="LV42" s="47"/>
      <c r="LW42" s="47"/>
      <c r="LX42" s="48"/>
      <c r="LY42" s="48"/>
      <c r="LZ42" s="51"/>
      <c r="MA42" s="47"/>
      <c r="MB42" s="47"/>
      <c r="MC42" s="48"/>
      <c r="MD42" s="48"/>
      <c r="ME42" s="51"/>
      <c r="MF42" s="47"/>
      <c r="MG42" s="47"/>
      <c r="MH42" s="48"/>
      <c r="MI42" s="48"/>
      <c r="MJ42" s="51"/>
    </row>
    <row r="43" spans="1:348" ht="15.75" hidden="1" customHeight="1">
      <c r="A43" s="29" t="s">
        <v>381</v>
      </c>
      <c r="B43" s="29" t="s">
        <v>411</v>
      </c>
      <c r="C43" s="31" t="s">
        <v>89</v>
      </c>
      <c r="D43" s="31" t="s">
        <v>90</v>
      </c>
      <c r="E43" s="32" t="s">
        <v>198</v>
      </c>
      <c r="F43" s="32" t="s">
        <v>199</v>
      </c>
      <c r="G43" s="75" t="s">
        <v>412</v>
      </c>
      <c r="H43" s="32" t="s">
        <v>94</v>
      </c>
      <c r="I43" s="53" t="s">
        <v>413</v>
      </c>
      <c r="J43" s="53" t="s">
        <v>414</v>
      </c>
      <c r="K43" s="53" t="s">
        <v>415</v>
      </c>
      <c r="L43" s="37" t="s">
        <v>416</v>
      </c>
      <c r="M43" s="38" t="s">
        <v>158</v>
      </c>
      <c r="N43" s="31" t="s">
        <v>70</v>
      </c>
      <c r="O43" s="30">
        <v>0</v>
      </c>
      <c r="P43" s="30">
        <v>0</v>
      </c>
      <c r="Q43" s="30">
        <v>0</v>
      </c>
      <c r="R43" s="30">
        <v>1</v>
      </c>
      <c r="S43" s="30">
        <v>1</v>
      </c>
      <c r="T43" s="30">
        <v>0</v>
      </c>
      <c r="U43" s="30">
        <v>1</v>
      </c>
      <c r="V43" s="30">
        <v>1</v>
      </c>
      <c r="W43" s="39"/>
      <c r="X43" s="32" t="s">
        <v>149</v>
      </c>
      <c r="Y43" s="32" t="s">
        <v>100</v>
      </c>
      <c r="Z43" s="40" t="str">
        <f>IF(AND(HR43&gt;=32,HR43&lt;=80),Listas!$G$36,IF(AND(HR43&gt;=16,HR43&lt;=24),Listas!$G$37,IF(AND(HR43&gt;=5,HR43&lt;=12),Listas!$G$38,IF(AND(HR43&gt;=1,HR43&lt;=4),Listas!$G$39,"-"))))</f>
        <v>Extremo</v>
      </c>
      <c r="AA43" s="40">
        <f t="shared" si="0"/>
        <v>64</v>
      </c>
      <c r="AB43" s="41" t="str">
        <f>IFERROR(VLOOKUP(M43,[1]Listas!$H$4:$I$8,2,FALSE),"")</f>
        <v/>
      </c>
      <c r="AC43" s="42" t="s">
        <v>417</v>
      </c>
      <c r="AD43" s="31" t="s">
        <v>389</v>
      </c>
      <c r="AE43" s="44"/>
      <c r="AF43" s="44"/>
      <c r="AG43" s="44"/>
      <c r="AH43" s="45"/>
      <c r="AI43" s="44"/>
      <c r="AJ43" s="44"/>
      <c r="AK43" s="44"/>
      <c r="AL43" s="45"/>
      <c r="AM43" s="44"/>
      <c r="AN43" s="44"/>
      <c r="AO43" s="44"/>
      <c r="AP43" s="45"/>
      <c r="AQ43" s="44"/>
      <c r="AR43" s="44"/>
      <c r="AS43" s="44"/>
      <c r="AT43" s="45"/>
      <c r="AU43" s="44"/>
      <c r="AV43" s="44"/>
      <c r="AW43" s="44"/>
      <c r="AX43" s="45"/>
      <c r="AY43" s="44"/>
      <c r="AZ43" s="44"/>
      <c r="BA43" s="44"/>
      <c r="BB43" s="45"/>
      <c r="BC43" s="44"/>
      <c r="BD43" s="44"/>
      <c r="BE43" s="44"/>
      <c r="BF43" s="45"/>
      <c r="BG43" s="44"/>
      <c r="BH43" s="44"/>
      <c r="BI43" s="44"/>
      <c r="BJ43" s="45"/>
      <c r="BK43" s="44"/>
      <c r="BL43" s="44"/>
      <c r="BM43" s="44"/>
      <c r="BN43" s="45"/>
      <c r="BO43" s="44"/>
      <c r="BP43" s="44"/>
      <c r="BQ43" s="44"/>
      <c r="BR43" s="45"/>
      <c r="BS43" s="44"/>
      <c r="BT43" s="44"/>
      <c r="BU43" s="44"/>
      <c r="BV43" s="45"/>
      <c r="BW43" s="44"/>
      <c r="BX43" s="44"/>
      <c r="BY43" s="44"/>
      <c r="BZ43" s="45"/>
      <c r="CA43" s="44"/>
      <c r="CB43" s="44"/>
      <c r="CC43" s="44"/>
      <c r="CD43" s="45"/>
      <c r="CE43" s="44"/>
      <c r="CF43" s="44"/>
      <c r="CG43" s="44"/>
      <c r="CH43" s="45"/>
      <c r="CI43" s="44"/>
      <c r="CJ43" s="44"/>
      <c r="CK43" s="44"/>
      <c r="CL43" s="45"/>
      <c r="CM43" s="44"/>
      <c r="CN43" s="44"/>
      <c r="CO43" s="44"/>
      <c r="CP43" s="45"/>
      <c r="CQ43" s="44"/>
      <c r="CR43" s="44"/>
      <c r="CS43" s="44"/>
      <c r="CT43" s="45"/>
      <c r="CU43" s="44"/>
      <c r="CV43" s="44"/>
      <c r="CW43" s="44"/>
      <c r="CX43" s="45"/>
      <c r="CY43" s="44"/>
      <c r="CZ43" s="44"/>
      <c r="DA43" s="44"/>
      <c r="DB43" s="45"/>
      <c r="DC43" s="44"/>
      <c r="DD43" s="44"/>
      <c r="DE43" s="44"/>
      <c r="DF43" s="45"/>
      <c r="DG43" s="44"/>
      <c r="DH43" s="44"/>
      <c r="DI43" s="44"/>
      <c r="DJ43" s="45"/>
      <c r="DK43" s="44"/>
      <c r="DL43" s="44"/>
      <c r="DM43" s="44"/>
      <c r="DN43" s="45"/>
      <c r="DO43" s="44"/>
      <c r="DP43" s="44"/>
      <c r="DQ43" s="44"/>
      <c r="DR43" s="45"/>
      <c r="DS43" s="44"/>
      <c r="DT43" s="44"/>
      <c r="DU43" s="44"/>
      <c r="DV43" s="45"/>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46" t="str">
        <f t="array" aca="1" ref="HL43" ca="1">IFERROR(XLOOKUP(E43,Listas!$F$71:$F$121,Listas!$G$71:$G$121,,0,1),"biblioteca")</f>
        <v>biblioteca</v>
      </c>
      <c r="HM43" s="7"/>
      <c r="HN43" s="7"/>
      <c r="HO43" s="73" t="str">
        <f>IF('2.Datos'!B43&lt;&gt;"",'2.Datos'!B43,"")</f>
        <v>R5_Aseo</v>
      </c>
      <c r="HP43" s="47">
        <f>IFERROR(VLOOKUP('2.Datos'!X43,Listas!$D$37:$E$41,2,FALSE),"")</f>
        <v>4</v>
      </c>
      <c r="HQ43" s="47">
        <f>IFERROR(VLOOKUP('2.Datos'!Y43,Listas!$D$44:$E$48,2,FALSE),"")</f>
        <v>16</v>
      </c>
      <c r="HR43" s="47">
        <f t="shared" si="1"/>
        <v>64</v>
      </c>
      <c r="HS43" s="48">
        <f t="shared" si="2"/>
        <v>416</v>
      </c>
      <c r="HT43" s="51"/>
      <c r="HU43" s="47"/>
      <c r="HV43" s="47"/>
      <c r="HW43" s="48"/>
      <c r="HX43" s="48"/>
      <c r="HY43" s="51"/>
      <c r="HZ43" s="47"/>
      <c r="IA43" s="47"/>
      <c r="IB43" s="48"/>
      <c r="IC43" s="48"/>
      <c r="ID43" s="51"/>
      <c r="IE43" s="47"/>
      <c r="IF43" s="47"/>
      <c r="IG43" s="48"/>
      <c r="IH43" s="48"/>
      <c r="II43" s="51"/>
      <c r="IJ43" s="47"/>
      <c r="IK43" s="47"/>
      <c r="IL43" s="48"/>
      <c r="IM43" s="48"/>
      <c r="IN43" s="51"/>
      <c r="IO43" s="47"/>
      <c r="IP43" s="47"/>
      <c r="IQ43" s="48"/>
      <c r="IR43" s="48"/>
      <c r="IS43" s="51"/>
      <c r="IT43" s="47"/>
      <c r="IU43" s="47"/>
      <c r="IV43" s="48"/>
      <c r="IW43" s="48"/>
      <c r="IX43" s="51"/>
      <c r="IY43" s="47"/>
      <c r="IZ43" s="47"/>
      <c r="JA43" s="48"/>
      <c r="JB43" s="48"/>
      <c r="JC43" s="51"/>
      <c r="JD43" s="47"/>
      <c r="JE43" s="47"/>
      <c r="JF43" s="48"/>
      <c r="JG43" s="48"/>
      <c r="JH43" s="51"/>
      <c r="JI43" s="47"/>
      <c r="JJ43" s="47"/>
      <c r="JK43" s="48"/>
      <c r="JL43" s="48"/>
      <c r="JM43" s="51"/>
      <c r="JN43" s="47"/>
      <c r="JO43" s="47"/>
      <c r="JP43" s="48"/>
      <c r="JQ43" s="48"/>
      <c r="JR43" s="51"/>
      <c r="JS43" s="47"/>
      <c r="JT43" s="47"/>
      <c r="JU43" s="48"/>
      <c r="JV43" s="48"/>
      <c r="JW43" s="51"/>
      <c r="JX43" s="47"/>
      <c r="JY43" s="47"/>
      <c r="JZ43" s="48"/>
      <c r="KA43" s="48"/>
      <c r="KB43" s="51"/>
      <c r="KC43" s="47"/>
      <c r="KD43" s="47"/>
      <c r="KE43" s="48"/>
      <c r="KF43" s="48"/>
      <c r="KG43" s="51"/>
      <c r="KH43" s="47"/>
      <c r="KI43" s="47"/>
      <c r="KJ43" s="48"/>
      <c r="KK43" s="48"/>
      <c r="KL43" s="51"/>
      <c r="KM43" s="47"/>
      <c r="KN43" s="47"/>
      <c r="KO43" s="48"/>
      <c r="KP43" s="48"/>
      <c r="KQ43" s="51"/>
      <c r="KR43" s="47"/>
      <c r="KS43" s="47"/>
      <c r="KT43" s="48"/>
      <c r="KU43" s="48"/>
      <c r="KV43" s="51"/>
      <c r="KW43" s="47"/>
      <c r="KX43" s="47"/>
      <c r="KY43" s="48"/>
      <c r="KZ43" s="48"/>
      <c r="LA43" s="51"/>
      <c r="LB43" s="47"/>
      <c r="LC43" s="47"/>
      <c r="LD43" s="48"/>
      <c r="LE43" s="48"/>
      <c r="LF43" s="51"/>
      <c r="LG43" s="47"/>
      <c r="LH43" s="47"/>
      <c r="LI43" s="48"/>
      <c r="LJ43" s="48"/>
      <c r="LK43" s="51"/>
      <c r="LL43" s="47"/>
      <c r="LM43" s="47"/>
      <c r="LN43" s="48"/>
      <c r="LO43" s="48"/>
      <c r="LP43" s="51"/>
      <c r="LQ43" s="47"/>
      <c r="LR43" s="47"/>
      <c r="LS43" s="48"/>
      <c r="LT43" s="48"/>
      <c r="LU43" s="51"/>
      <c r="LV43" s="47"/>
      <c r="LW43" s="47"/>
      <c r="LX43" s="48"/>
      <c r="LY43" s="48"/>
      <c r="LZ43" s="51"/>
      <c r="MA43" s="47"/>
      <c r="MB43" s="47"/>
      <c r="MC43" s="48"/>
      <c r="MD43" s="48"/>
      <c r="ME43" s="51"/>
      <c r="MF43" s="47"/>
      <c r="MG43" s="47"/>
      <c r="MH43" s="48"/>
      <c r="MI43" s="48"/>
      <c r="MJ43" s="51"/>
    </row>
    <row r="44" spans="1:348" ht="15.75" hidden="1" customHeight="1">
      <c r="A44" s="29" t="s">
        <v>418</v>
      </c>
      <c r="B44" s="29" t="s">
        <v>419</v>
      </c>
      <c r="C44" s="31" t="s">
        <v>89</v>
      </c>
      <c r="D44" s="31" t="s">
        <v>90</v>
      </c>
      <c r="E44" s="32" t="s">
        <v>123</v>
      </c>
      <c r="F44" s="32" t="s">
        <v>124</v>
      </c>
      <c r="G44" s="75" t="s">
        <v>124</v>
      </c>
      <c r="H44" s="32" t="s">
        <v>126</v>
      </c>
      <c r="I44" s="53" t="s">
        <v>420</v>
      </c>
      <c r="J44" s="53" t="s">
        <v>421</v>
      </c>
      <c r="K44" s="53" t="s">
        <v>422</v>
      </c>
      <c r="L44" s="68"/>
      <c r="M44" s="38" t="s">
        <v>119</v>
      </c>
      <c r="N44" s="31" t="s">
        <v>70</v>
      </c>
      <c r="O44" s="30">
        <v>0</v>
      </c>
      <c r="P44" s="30">
        <v>0</v>
      </c>
      <c r="Q44" s="30">
        <v>0</v>
      </c>
      <c r="R44" s="30">
        <v>1</v>
      </c>
      <c r="S44" s="30">
        <v>0</v>
      </c>
      <c r="T44" s="30">
        <v>1</v>
      </c>
      <c r="U44" s="30">
        <v>1</v>
      </c>
      <c r="V44" s="30">
        <v>0</v>
      </c>
      <c r="W44" s="39"/>
      <c r="X44" s="32" t="s">
        <v>120</v>
      </c>
      <c r="Y44" s="32" t="s">
        <v>111</v>
      </c>
      <c r="Z44" s="40" t="str">
        <f>IF(AND(HR44&gt;=32,HR44&lt;=80),Listas!$G$36,IF(AND(HR44&gt;=16,HR44&lt;=24),Listas!$G$37,IF(AND(HR44&gt;=5,HR44&lt;=12),Listas!$G$38,IF(AND(HR44&gt;=1,HR44&lt;=4),Listas!$G$39,"-"))))</f>
        <v>Alto</v>
      </c>
      <c r="AA44" s="40">
        <f t="shared" si="0"/>
        <v>20</v>
      </c>
      <c r="AB44" s="41" t="str">
        <f>IFERROR(VLOOKUP(M44,[1]Listas!$H$4:$I$8,2,FALSE),"")</f>
        <v/>
      </c>
      <c r="AC44" s="42" t="s">
        <v>423</v>
      </c>
      <c r="AD44" s="31" t="s">
        <v>424</v>
      </c>
      <c r="AE44" s="44"/>
      <c r="AF44" s="44"/>
      <c r="AG44" s="44"/>
      <c r="AH44" s="45"/>
      <c r="AI44" s="44"/>
      <c r="AJ44" s="44"/>
      <c r="AK44" s="44"/>
      <c r="AL44" s="45"/>
      <c r="AM44" s="44"/>
      <c r="AN44" s="44"/>
      <c r="AO44" s="44"/>
      <c r="AP44" s="45"/>
      <c r="AQ44" s="44"/>
      <c r="AR44" s="44"/>
      <c r="AS44" s="44"/>
      <c r="AT44" s="45"/>
      <c r="AU44" s="44"/>
      <c r="AV44" s="44"/>
      <c r="AW44" s="44"/>
      <c r="AX44" s="45"/>
      <c r="AY44" s="44"/>
      <c r="AZ44" s="44"/>
      <c r="BA44" s="44"/>
      <c r="BB44" s="45"/>
      <c r="BC44" s="44"/>
      <c r="BD44" s="44"/>
      <c r="BE44" s="44"/>
      <c r="BF44" s="45"/>
      <c r="BG44" s="44"/>
      <c r="BH44" s="44"/>
      <c r="BI44" s="44"/>
      <c r="BJ44" s="45"/>
      <c r="BK44" s="44"/>
      <c r="BL44" s="44"/>
      <c r="BM44" s="44"/>
      <c r="BN44" s="45"/>
      <c r="BO44" s="44"/>
      <c r="BP44" s="44"/>
      <c r="BQ44" s="44"/>
      <c r="BR44" s="45"/>
      <c r="BS44" s="44"/>
      <c r="BT44" s="44"/>
      <c r="BU44" s="44"/>
      <c r="BV44" s="45"/>
      <c r="BW44" s="44"/>
      <c r="BX44" s="44"/>
      <c r="BY44" s="44"/>
      <c r="BZ44" s="45"/>
      <c r="CA44" s="44"/>
      <c r="CB44" s="44"/>
      <c r="CC44" s="44"/>
      <c r="CD44" s="45"/>
      <c r="CE44" s="44"/>
      <c r="CF44" s="44"/>
      <c r="CG44" s="44"/>
      <c r="CH44" s="45"/>
      <c r="CI44" s="44"/>
      <c r="CJ44" s="44"/>
      <c r="CK44" s="44"/>
      <c r="CL44" s="45"/>
      <c r="CM44" s="44"/>
      <c r="CN44" s="44"/>
      <c r="CO44" s="44"/>
      <c r="CP44" s="45"/>
      <c r="CQ44" s="44"/>
      <c r="CR44" s="44"/>
      <c r="CS44" s="44"/>
      <c r="CT44" s="45"/>
      <c r="CU44" s="44"/>
      <c r="CV44" s="44"/>
      <c r="CW44" s="44"/>
      <c r="CX44" s="45"/>
      <c r="CY44" s="44"/>
      <c r="CZ44" s="44"/>
      <c r="DA44" s="44"/>
      <c r="DB44" s="45"/>
      <c r="DC44" s="44"/>
      <c r="DD44" s="44"/>
      <c r="DE44" s="44"/>
      <c r="DF44" s="45"/>
      <c r="DG44" s="44"/>
      <c r="DH44" s="44"/>
      <c r="DI44" s="44"/>
      <c r="DJ44" s="45"/>
      <c r="DK44" s="44"/>
      <c r="DL44" s="44"/>
      <c r="DM44" s="44"/>
      <c r="DN44" s="45"/>
      <c r="DO44" s="44"/>
      <c r="DP44" s="44"/>
      <c r="DQ44" s="44"/>
      <c r="DR44" s="45"/>
      <c r="DS44" s="44"/>
      <c r="DT44" s="44"/>
      <c r="DU44" s="44"/>
      <c r="DV44" s="45"/>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46" t="str">
        <f t="array" aca="1" ref="HL44" ca="1">IFERROR(XLOOKUP(E44,Listas!$F$71:$F$121,Listas!$G$71:$G$121,,0,1),"biblioteca")</f>
        <v>biblioteca</v>
      </c>
      <c r="HM44" s="7"/>
      <c r="HN44" s="7"/>
      <c r="HO44" s="73" t="str">
        <f>IF('2.Datos'!B44&lt;&gt;"",'2.Datos'!B44,"")</f>
        <v>R1_Alum</v>
      </c>
      <c r="HP44" s="47">
        <f>IFERROR(VLOOKUP('2.Datos'!X44,Listas!$D$37:$E$41,2,FALSE),"")</f>
        <v>5</v>
      </c>
      <c r="HQ44" s="47">
        <f>IFERROR(VLOOKUP('2.Datos'!Y44,Listas!$D$44:$E$48,2,FALSE),"")</f>
        <v>4</v>
      </c>
      <c r="HR44" s="47">
        <f t="shared" si="1"/>
        <v>20</v>
      </c>
      <c r="HS44" s="48">
        <f t="shared" si="2"/>
        <v>54</v>
      </c>
      <c r="HT44" s="51"/>
      <c r="HU44" s="47"/>
      <c r="HV44" s="47"/>
      <c r="HW44" s="48"/>
      <c r="HX44" s="48"/>
      <c r="HY44" s="51"/>
      <c r="HZ44" s="47"/>
      <c r="IA44" s="47"/>
      <c r="IB44" s="48"/>
      <c r="IC44" s="48"/>
      <c r="ID44" s="51"/>
      <c r="IE44" s="47"/>
      <c r="IF44" s="47"/>
      <c r="IG44" s="48"/>
      <c r="IH44" s="48"/>
      <c r="II44" s="51"/>
      <c r="IJ44" s="47"/>
      <c r="IK44" s="47"/>
      <c r="IL44" s="48"/>
      <c r="IM44" s="48"/>
      <c r="IN44" s="51"/>
      <c r="IO44" s="47"/>
      <c r="IP44" s="47"/>
      <c r="IQ44" s="48"/>
      <c r="IR44" s="48"/>
      <c r="IS44" s="51"/>
      <c r="IT44" s="47"/>
      <c r="IU44" s="47"/>
      <c r="IV44" s="48"/>
      <c r="IW44" s="48"/>
      <c r="IX44" s="51"/>
      <c r="IY44" s="47"/>
      <c r="IZ44" s="47"/>
      <c r="JA44" s="48"/>
      <c r="JB44" s="48"/>
      <c r="JC44" s="51"/>
      <c r="JD44" s="47"/>
      <c r="JE44" s="47"/>
      <c r="JF44" s="48"/>
      <c r="JG44" s="48"/>
      <c r="JH44" s="51"/>
      <c r="JI44" s="47"/>
      <c r="JJ44" s="47"/>
      <c r="JK44" s="48"/>
      <c r="JL44" s="48"/>
      <c r="JM44" s="51"/>
      <c r="JN44" s="47"/>
      <c r="JO44" s="47"/>
      <c r="JP44" s="48"/>
      <c r="JQ44" s="48"/>
      <c r="JR44" s="51"/>
      <c r="JS44" s="47"/>
      <c r="JT44" s="47"/>
      <c r="JU44" s="48"/>
      <c r="JV44" s="48"/>
      <c r="JW44" s="51"/>
      <c r="JX44" s="47"/>
      <c r="JY44" s="47"/>
      <c r="JZ44" s="48"/>
      <c r="KA44" s="48"/>
      <c r="KB44" s="51"/>
      <c r="KC44" s="47"/>
      <c r="KD44" s="47"/>
      <c r="KE44" s="48"/>
      <c r="KF44" s="48"/>
      <c r="KG44" s="51"/>
      <c r="KH44" s="47"/>
      <c r="KI44" s="47"/>
      <c r="KJ44" s="48"/>
      <c r="KK44" s="48"/>
      <c r="KL44" s="51"/>
      <c r="KM44" s="47"/>
      <c r="KN44" s="47"/>
      <c r="KO44" s="48"/>
      <c r="KP44" s="48"/>
      <c r="KQ44" s="51"/>
      <c r="KR44" s="47"/>
      <c r="KS44" s="47"/>
      <c r="KT44" s="48"/>
      <c r="KU44" s="48"/>
      <c r="KV44" s="51"/>
      <c r="KW44" s="47"/>
      <c r="KX44" s="47"/>
      <c r="KY44" s="48"/>
      <c r="KZ44" s="48"/>
      <c r="LA44" s="51"/>
      <c r="LB44" s="47"/>
      <c r="LC44" s="47"/>
      <c r="LD44" s="48"/>
      <c r="LE44" s="48"/>
      <c r="LF44" s="51"/>
      <c r="LG44" s="47"/>
      <c r="LH44" s="47"/>
      <c r="LI44" s="48"/>
      <c r="LJ44" s="48"/>
      <c r="LK44" s="51"/>
      <c r="LL44" s="47"/>
      <c r="LM44" s="47"/>
      <c r="LN44" s="48"/>
      <c r="LO44" s="48"/>
      <c r="LP44" s="51"/>
      <c r="LQ44" s="47"/>
      <c r="LR44" s="47"/>
      <c r="LS44" s="48"/>
      <c r="LT44" s="48"/>
      <c r="LU44" s="51"/>
      <c r="LV44" s="47"/>
      <c r="LW44" s="47"/>
      <c r="LX44" s="48"/>
      <c r="LY44" s="48"/>
      <c r="LZ44" s="51"/>
      <c r="MA44" s="47"/>
      <c r="MB44" s="47"/>
      <c r="MC44" s="48"/>
      <c r="MD44" s="48"/>
      <c r="ME44" s="51"/>
      <c r="MF44" s="47"/>
      <c r="MG44" s="47"/>
      <c r="MH44" s="48"/>
      <c r="MI44" s="48"/>
      <c r="MJ44" s="51"/>
    </row>
    <row r="45" spans="1:348" ht="15.75" hidden="1" customHeight="1">
      <c r="A45" s="29" t="s">
        <v>418</v>
      </c>
      <c r="B45" s="29" t="s">
        <v>425</v>
      </c>
      <c r="C45" s="31" t="s">
        <v>89</v>
      </c>
      <c r="D45" s="31" t="s">
        <v>90</v>
      </c>
      <c r="E45" s="32" t="s">
        <v>123</v>
      </c>
      <c r="F45" s="32" t="s">
        <v>152</v>
      </c>
      <c r="G45" s="75" t="s">
        <v>152</v>
      </c>
      <c r="H45" s="32" t="s">
        <v>126</v>
      </c>
      <c r="I45" s="53" t="s">
        <v>426</v>
      </c>
      <c r="J45" s="53" t="s">
        <v>427</v>
      </c>
      <c r="K45" s="53" t="s">
        <v>428</v>
      </c>
      <c r="L45" s="37" t="s">
        <v>429</v>
      </c>
      <c r="M45" s="38" t="s">
        <v>430</v>
      </c>
      <c r="N45" s="31" t="s">
        <v>66</v>
      </c>
      <c r="O45" s="30">
        <v>1</v>
      </c>
      <c r="P45" s="30">
        <v>0</v>
      </c>
      <c r="Q45" s="30">
        <v>1</v>
      </c>
      <c r="R45" s="30">
        <v>0</v>
      </c>
      <c r="S45" s="30">
        <v>0</v>
      </c>
      <c r="T45" s="30">
        <v>1</v>
      </c>
      <c r="U45" s="30">
        <v>1</v>
      </c>
      <c r="V45" s="30">
        <v>0</v>
      </c>
      <c r="W45" s="39"/>
      <c r="X45" s="32" t="s">
        <v>139</v>
      </c>
      <c r="Y45" s="32" t="s">
        <v>185</v>
      </c>
      <c r="Z45" s="40" t="str">
        <f>IF(AND(HR45&gt;=32,HR45&lt;=80),Listas!$G$36,IF(AND(HR45&gt;=16,HR45&lt;=24),Listas!$G$37,IF(AND(HR45&gt;=5,HR45&lt;=12),Listas!$G$38,IF(AND(HR45&gt;=1,HR45&lt;=4),Listas!$G$39,"-"))))</f>
        <v>Aceptable</v>
      </c>
      <c r="AA45" s="40">
        <f t="shared" si="0"/>
        <v>4</v>
      </c>
      <c r="AB45" s="41" t="str">
        <f>IFERROR(VLOOKUP(M45,[1]Listas!$H$4:$I$8,2,FALSE),"")</f>
        <v/>
      </c>
      <c r="AC45" s="42" t="s">
        <v>431</v>
      </c>
      <c r="AD45" s="31" t="s">
        <v>424</v>
      </c>
      <c r="AE45" s="44"/>
      <c r="AF45" s="44"/>
      <c r="AG45" s="44"/>
      <c r="AH45" s="45"/>
      <c r="AI45" s="44"/>
      <c r="AJ45" s="44"/>
      <c r="AK45" s="44"/>
      <c r="AL45" s="45"/>
      <c r="AM45" s="44"/>
      <c r="AN45" s="44"/>
      <c r="AO45" s="44"/>
      <c r="AP45" s="45"/>
      <c r="AQ45" s="44"/>
      <c r="AR45" s="44"/>
      <c r="AS45" s="44"/>
      <c r="AT45" s="45"/>
      <c r="AU45" s="44"/>
      <c r="AV45" s="44"/>
      <c r="AW45" s="44"/>
      <c r="AX45" s="45"/>
      <c r="AY45" s="44"/>
      <c r="AZ45" s="44"/>
      <c r="BA45" s="44"/>
      <c r="BB45" s="45"/>
      <c r="BC45" s="44"/>
      <c r="BD45" s="44"/>
      <c r="BE45" s="44"/>
      <c r="BF45" s="45"/>
      <c r="BG45" s="44"/>
      <c r="BH45" s="44"/>
      <c r="BI45" s="44"/>
      <c r="BJ45" s="45"/>
      <c r="BK45" s="44"/>
      <c r="BL45" s="44"/>
      <c r="BM45" s="44"/>
      <c r="BN45" s="45"/>
      <c r="BO45" s="44"/>
      <c r="BP45" s="44"/>
      <c r="BQ45" s="44"/>
      <c r="BR45" s="45"/>
      <c r="BS45" s="44"/>
      <c r="BT45" s="44"/>
      <c r="BU45" s="44"/>
      <c r="BV45" s="45"/>
      <c r="BW45" s="44"/>
      <c r="BX45" s="44"/>
      <c r="BY45" s="44"/>
      <c r="BZ45" s="45"/>
      <c r="CA45" s="44"/>
      <c r="CB45" s="44"/>
      <c r="CC45" s="44"/>
      <c r="CD45" s="45"/>
      <c r="CE45" s="44"/>
      <c r="CF45" s="44"/>
      <c r="CG45" s="44"/>
      <c r="CH45" s="45"/>
      <c r="CI45" s="44"/>
      <c r="CJ45" s="44"/>
      <c r="CK45" s="44"/>
      <c r="CL45" s="45"/>
      <c r="CM45" s="44"/>
      <c r="CN45" s="44"/>
      <c r="CO45" s="44"/>
      <c r="CP45" s="45"/>
      <c r="CQ45" s="44"/>
      <c r="CR45" s="44"/>
      <c r="CS45" s="44"/>
      <c r="CT45" s="45"/>
      <c r="CU45" s="44"/>
      <c r="CV45" s="44"/>
      <c r="CW45" s="44"/>
      <c r="CX45" s="45"/>
      <c r="CY45" s="44"/>
      <c r="CZ45" s="44"/>
      <c r="DA45" s="44"/>
      <c r="DB45" s="45"/>
      <c r="DC45" s="44"/>
      <c r="DD45" s="44"/>
      <c r="DE45" s="44"/>
      <c r="DF45" s="45"/>
      <c r="DG45" s="44"/>
      <c r="DH45" s="44"/>
      <c r="DI45" s="44"/>
      <c r="DJ45" s="45"/>
      <c r="DK45" s="44"/>
      <c r="DL45" s="44"/>
      <c r="DM45" s="44"/>
      <c r="DN45" s="45"/>
      <c r="DO45" s="44"/>
      <c r="DP45" s="44"/>
      <c r="DQ45" s="44"/>
      <c r="DR45" s="45"/>
      <c r="DS45" s="44"/>
      <c r="DT45" s="44"/>
      <c r="DU45" s="44"/>
      <c r="DV45" s="45"/>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46" t="str">
        <f t="array" aca="1" ref="HL45" ca="1">IFERROR(XLOOKUP(E45,Listas!$F$71:$F$121,Listas!$G$71:$G$121,,0,1),"biblioteca")</f>
        <v>biblioteca</v>
      </c>
      <c r="HM45" s="7"/>
      <c r="HN45" s="7"/>
      <c r="HO45" s="73" t="str">
        <f>IF('2.Datos'!B45&lt;&gt;"",'2.Datos'!B45,"")</f>
        <v>R2_Alum</v>
      </c>
      <c r="HP45" s="47">
        <f>IFERROR(VLOOKUP('2.Datos'!X45,Listas!$D$37:$E$41,2,FALSE),"")</f>
        <v>2</v>
      </c>
      <c r="HQ45" s="47">
        <f>IFERROR(VLOOKUP('2.Datos'!Y45,Listas!$D$44:$E$48,2,FALSE),"")</f>
        <v>2</v>
      </c>
      <c r="HR45" s="47">
        <f t="shared" si="1"/>
        <v>4</v>
      </c>
      <c r="HS45" s="48">
        <f t="shared" si="2"/>
        <v>22</v>
      </c>
      <c r="HT45" s="51"/>
      <c r="HU45" s="47"/>
      <c r="HV45" s="47"/>
      <c r="HW45" s="48"/>
      <c r="HX45" s="48"/>
      <c r="HY45" s="51"/>
      <c r="HZ45" s="47"/>
      <c r="IA45" s="47"/>
      <c r="IB45" s="48"/>
      <c r="IC45" s="48"/>
      <c r="ID45" s="51"/>
      <c r="IE45" s="47"/>
      <c r="IF45" s="47"/>
      <c r="IG45" s="48"/>
      <c r="IH45" s="48"/>
      <c r="II45" s="51"/>
      <c r="IJ45" s="47"/>
      <c r="IK45" s="47"/>
      <c r="IL45" s="48"/>
      <c r="IM45" s="48"/>
      <c r="IN45" s="51"/>
      <c r="IO45" s="47"/>
      <c r="IP45" s="47"/>
      <c r="IQ45" s="48"/>
      <c r="IR45" s="48"/>
      <c r="IS45" s="51"/>
      <c r="IT45" s="47"/>
      <c r="IU45" s="47"/>
      <c r="IV45" s="48"/>
      <c r="IW45" s="48"/>
      <c r="IX45" s="51"/>
      <c r="IY45" s="47"/>
      <c r="IZ45" s="47"/>
      <c r="JA45" s="48"/>
      <c r="JB45" s="48"/>
      <c r="JC45" s="51"/>
      <c r="JD45" s="47"/>
      <c r="JE45" s="47"/>
      <c r="JF45" s="48"/>
      <c r="JG45" s="48"/>
      <c r="JH45" s="51"/>
      <c r="JI45" s="47"/>
      <c r="JJ45" s="47"/>
      <c r="JK45" s="48"/>
      <c r="JL45" s="48"/>
      <c r="JM45" s="51"/>
      <c r="JN45" s="47"/>
      <c r="JO45" s="47"/>
      <c r="JP45" s="48"/>
      <c r="JQ45" s="48"/>
      <c r="JR45" s="51"/>
      <c r="JS45" s="47"/>
      <c r="JT45" s="47"/>
      <c r="JU45" s="48"/>
      <c r="JV45" s="48"/>
      <c r="JW45" s="51"/>
      <c r="JX45" s="47"/>
      <c r="JY45" s="47"/>
      <c r="JZ45" s="48"/>
      <c r="KA45" s="48"/>
      <c r="KB45" s="51"/>
      <c r="KC45" s="47"/>
      <c r="KD45" s="47"/>
      <c r="KE45" s="48"/>
      <c r="KF45" s="48"/>
      <c r="KG45" s="51"/>
      <c r="KH45" s="47"/>
      <c r="KI45" s="47"/>
      <c r="KJ45" s="48"/>
      <c r="KK45" s="48"/>
      <c r="KL45" s="51"/>
      <c r="KM45" s="47"/>
      <c r="KN45" s="47"/>
      <c r="KO45" s="48"/>
      <c r="KP45" s="48"/>
      <c r="KQ45" s="51"/>
      <c r="KR45" s="47"/>
      <c r="KS45" s="47"/>
      <c r="KT45" s="48"/>
      <c r="KU45" s="48"/>
      <c r="KV45" s="51"/>
      <c r="KW45" s="47"/>
      <c r="KX45" s="47"/>
      <c r="KY45" s="48"/>
      <c r="KZ45" s="48"/>
      <c r="LA45" s="51"/>
      <c r="LB45" s="47"/>
      <c r="LC45" s="47"/>
      <c r="LD45" s="48"/>
      <c r="LE45" s="48"/>
      <c r="LF45" s="51"/>
      <c r="LG45" s="47"/>
      <c r="LH45" s="47"/>
      <c r="LI45" s="48"/>
      <c r="LJ45" s="48"/>
      <c r="LK45" s="51"/>
      <c r="LL45" s="47"/>
      <c r="LM45" s="47"/>
      <c r="LN45" s="48"/>
      <c r="LO45" s="48"/>
      <c r="LP45" s="51"/>
      <c r="LQ45" s="47"/>
      <c r="LR45" s="47"/>
      <c r="LS45" s="48"/>
      <c r="LT45" s="48"/>
      <c r="LU45" s="51"/>
      <c r="LV45" s="47"/>
      <c r="LW45" s="47"/>
      <c r="LX45" s="48"/>
      <c r="LY45" s="48"/>
      <c r="LZ45" s="51"/>
      <c r="MA45" s="47"/>
      <c r="MB45" s="47"/>
      <c r="MC45" s="48"/>
      <c r="MD45" s="48"/>
      <c r="ME45" s="51"/>
      <c r="MF45" s="47"/>
      <c r="MG45" s="47"/>
      <c r="MH45" s="48"/>
      <c r="MI45" s="48"/>
      <c r="MJ45" s="51"/>
    </row>
    <row r="46" spans="1:348" ht="15.75" hidden="1" customHeight="1">
      <c r="A46" s="29" t="s">
        <v>418</v>
      </c>
      <c r="B46" s="29" t="s">
        <v>432</v>
      </c>
      <c r="C46" s="31" t="s">
        <v>89</v>
      </c>
      <c r="D46" s="31" t="s">
        <v>197</v>
      </c>
      <c r="E46" s="32" t="s">
        <v>232</v>
      </c>
      <c r="F46" s="32" t="s">
        <v>233</v>
      </c>
      <c r="G46" s="75" t="s">
        <v>233</v>
      </c>
      <c r="H46" s="32" t="s">
        <v>106</v>
      </c>
      <c r="I46" s="53" t="s">
        <v>433</v>
      </c>
      <c r="J46" s="53" t="s">
        <v>434</v>
      </c>
      <c r="K46" s="53" t="s">
        <v>435</v>
      </c>
      <c r="L46" s="37" t="s">
        <v>436</v>
      </c>
      <c r="M46" s="38" t="s">
        <v>119</v>
      </c>
      <c r="N46" s="31" t="s">
        <v>177</v>
      </c>
      <c r="O46" s="30">
        <v>1</v>
      </c>
      <c r="P46" s="30">
        <v>0</v>
      </c>
      <c r="Q46" s="30">
        <v>0</v>
      </c>
      <c r="R46" s="30">
        <v>1</v>
      </c>
      <c r="S46" s="30">
        <v>0</v>
      </c>
      <c r="T46" s="30">
        <v>0</v>
      </c>
      <c r="U46" s="30">
        <v>1</v>
      </c>
      <c r="V46" s="30">
        <v>0</v>
      </c>
      <c r="W46" s="39"/>
      <c r="X46" s="32" t="s">
        <v>149</v>
      </c>
      <c r="Y46" s="32" t="s">
        <v>111</v>
      </c>
      <c r="Z46" s="40" t="str">
        <f>IF(AND(HR46&gt;=32,HR46&lt;=80),Listas!$G$36,IF(AND(HR46&gt;=16,HR46&lt;=24),Listas!$G$37,IF(AND(HR46&gt;=5,HR46&lt;=12),Listas!$G$38,IF(AND(HR46&gt;=1,HR46&lt;=4),Listas!$G$39,"-"))))</f>
        <v>Alto</v>
      </c>
      <c r="AA46" s="40">
        <f t="shared" si="0"/>
        <v>16</v>
      </c>
      <c r="AB46" s="41" t="str">
        <f>IFERROR(VLOOKUP(M46,[1]Listas!$H$4:$I$8,2,FALSE),"")</f>
        <v/>
      </c>
      <c r="AC46" s="42" t="s">
        <v>437</v>
      </c>
      <c r="AD46" s="31" t="s">
        <v>424</v>
      </c>
      <c r="AE46" s="44"/>
      <c r="AF46" s="44"/>
      <c r="AG46" s="44"/>
      <c r="AH46" s="45"/>
      <c r="AI46" s="44"/>
      <c r="AJ46" s="44"/>
      <c r="AK46" s="44"/>
      <c r="AL46" s="45"/>
      <c r="AM46" s="44"/>
      <c r="AN46" s="44"/>
      <c r="AO46" s="44"/>
      <c r="AP46" s="45"/>
      <c r="AQ46" s="44"/>
      <c r="AR46" s="44"/>
      <c r="AS46" s="44"/>
      <c r="AT46" s="45"/>
      <c r="AU46" s="44"/>
      <c r="AV46" s="44"/>
      <c r="AW46" s="44"/>
      <c r="AX46" s="45"/>
      <c r="AY46" s="44"/>
      <c r="AZ46" s="44"/>
      <c r="BA46" s="44"/>
      <c r="BB46" s="45"/>
      <c r="BC46" s="44"/>
      <c r="BD46" s="44"/>
      <c r="BE46" s="44"/>
      <c r="BF46" s="45"/>
      <c r="BG46" s="44"/>
      <c r="BH46" s="44"/>
      <c r="BI46" s="44"/>
      <c r="BJ46" s="45"/>
      <c r="BK46" s="44"/>
      <c r="BL46" s="44"/>
      <c r="BM46" s="44"/>
      <c r="BN46" s="45"/>
      <c r="BO46" s="44"/>
      <c r="BP46" s="44"/>
      <c r="BQ46" s="44"/>
      <c r="BR46" s="45"/>
      <c r="BS46" s="44"/>
      <c r="BT46" s="44"/>
      <c r="BU46" s="44"/>
      <c r="BV46" s="45"/>
      <c r="BW46" s="44"/>
      <c r="BX46" s="44"/>
      <c r="BY46" s="44"/>
      <c r="BZ46" s="45"/>
      <c r="CA46" s="44"/>
      <c r="CB46" s="44"/>
      <c r="CC46" s="44"/>
      <c r="CD46" s="45"/>
      <c r="CE46" s="44"/>
      <c r="CF46" s="44"/>
      <c r="CG46" s="44"/>
      <c r="CH46" s="45"/>
      <c r="CI46" s="44"/>
      <c r="CJ46" s="44"/>
      <c r="CK46" s="44"/>
      <c r="CL46" s="45"/>
      <c r="CM46" s="44"/>
      <c r="CN46" s="44"/>
      <c r="CO46" s="44"/>
      <c r="CP46" s="45"/>
      <c r="CQ46" s="44"/>
      <c r="CR46" s="44"/>
      <c r="CS46" s="44"/>
      <c r="CT46" s="45"/>
      <c r="CU46" s="44"/>
      <c r="CV46" s="44"/>
      <c r="CW46" s="44"/>
      <c r="CX46" s="45"/>
      <c r="CY46" s="44"/>
      <c r="CZ46" s="44"/>
      <c r="DA46" s="44"/>
      <c r="DB46" s="45"/>
      <c r="DC46" s="44"/>
      <c r="DD46" s="44"/>
      <c r="DE46" s="44"/>
      <c r="DF46" s="45"/>
      <c r="DG46" s="44"/>
      <c r="DH46" s="44"/>
      <c r="DI46" s="44"/>
      <c r="DJ46" s="45"/>
      <c r="DK46" s="44"/>
      <c r="DL46" s="44"/>
      <c r="DM46" s="44"/>
      <c r="DN46" s="45"/>
      <c r="DO46" s="44"/>
      <c r="DP46" s="44"/>
      <c r="DQ46" s="44"/>
      <c r="DR46" s="45"/>
      <c r="DS46" s="44"/>
      <c r="DT46" s="44"/>
      <c r="DU46" s="44"/>
      <c r="DV46" s="45"/>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46" t="str">
        <f t="array" aca="1" ref="HL46" ca="1">IFERROR(XLOOKUP(E46,Listas!$F$71:$F$121,Listas!$G$71:$G$121,,0,1),"biblioteca")</f>
        <v>biblioteca</v>
      </c>
      <c r="HM46" s="7"/>
      <c r="HN46" s="7"/>
      <c r="HO46" s="73" t="str">
        <f>IF('2.Datos'!B46&lt;&gt;"",'2.Datos'!B46,"")</f>
        <v>R3_Alum</v>
      </c>
      <c r="HP46" s="47">
        <f>IFERROR(VLOOKUP('2.Datos'!X46,Listas!$D$37:$E$41,2,FALSE),"")</f>
        <v>4</v>
      </c>
      <c r="HQ46" s="47">
        <f>IFERROR(VLOOKUP('2.Datos'!Y46,Listas!$D$44:$E$48,2,FALSE),"")</f>
        <v>4</v>
      </c>
      <c r="HR46" s="47">
        <f t="shared" si="1"/>
        <v>16</v>
      </c>
      <c r="HS46" s="48">
        <f t="shared" si="2"/>
        <v>44</v>
      </c>
      <c r="HT46" s="51"/>
      <c r="HU46" s="47"/>
      <c r="HV46" s="47"/>
      <c r="HW46" s="48"/>
      <c r="HX46" s="48"/>
      <c r="HY46" s="51"/>
      <c r="HZ46" s="47"/>
      <c r="IA46" s="47"/>
      <c r="IB46" s="48"/>
      <c r="IC46" s="48"/>
      <c r="ID46" s="51"/>
      <c r="IE46" s="47"/>
      <c r="IF46" s="47"/>
      <c r="IG46" s="48"/>
      <c r="IH46" s="48"/>
      <c r="II46" s="51"/>
      <c r="IJ46" s="47"/>
      <c r="IK46" s="47"/>
      <c r="IL46" s="48"/>
      <c r="IM46" s="48"/>
      <c r="IN46" s="51"/>
      <c r="IO46" s="47"/>
      <c r="IP46" s="47"/>
      <c r="IQ46" s="48"/>
      <c r="IR46" s="48"/>
      <c r="IS46" s="51"/>
      <c r="IT46" s="47"/>
      <c r="IU46" s="47"/>
      <c r="IV46" s="48"/>
      <c r="IW46" s="48"/>
      <c r="IX46" s="51"/>
      <c r="IY46" s="47"/>
      <c r="IZ46" s="47"/>
      <c r="JA46" s="48"/>
      <c r="JB46" s="48"/>
      <c r="JC46" s="51"/>
      <c r="JD46" s="47"/>
      <c r="JE46" s="47"/>
      <c r="JF46" s="48"/>
      <c r="JG46" s="48"/>
      <c r="JH46" s="51"/>
      <c r="JI46" s="47"/>
      <c r="JJ46" s="47"/>
      <c r="JK46" s="48"/>
      <c r="JL46" s="48"/>
      <c r="JM46" s="51"/>
      <c r="JN46" s="47"/>
      <c r="JO46" s="47"/>
      <c r="JP46" s="48"/>
      <c r="JQ46" s="48"/>
      <c r="JR46" s="51"/>
      <c r="JS46" s="47"/>
      <c r="JT46" s="47"/>
      <c r="JU46" s="48"/>
      <c r="JV46" s="48"/>
      <c r="JW46" s="51"/>
      <c r="JX46" s="47"/>
      <c r="JY46" s="47"/>
      <c r="JZ46" s="48"/>
      <c r="KA46" s="48"/>
      <c r="KB46" s="51"/>
      <c r="KC46" s="47"/>
      <c r="KD46" s="47"/>
      <c r="KE46" s="48"/>
      <c r="KF46" s="48"/>
      <c r="KG46" s="51"/>
      <c r="KH46" s="47"/>
      <c r="KI46" s="47"/>
      <c r="KJ46" s="48"/>
      <c r="KK46" s="48"/>
      <c r="KL46" s="51"/>
      <c r="KM46" s="47"/>
      <c r="KN46" s="47"/>
      <c r="KO46" s="48"/>
      <c r="KP46" s="48"/>
      <c r="KQ46" s="51"/>
      <c r="KR46" s="47"/>
      <c r="KS46" s="47"/>
      <c r="KT46" s="48"/>
      <c r="KU46" s="48"/>
      <c r="KV46" s="51"/>
      <c r="KW46" s="47"/>
      <c r="KX46" s="47"/>
      <c r="KY46" s="48"/>
      <c r="KZ46" s="48"/>
      <c r="LA46" s="51"/>
      <c r="LB46" s="47"/>
      <c r="LC46" s="47"/>
      <c r="LD46" s="48"/>
      <c r="LE46" s="48"/>
      <c r="LF46" s="51"/>
      <c r="LG46" s="47"/>
      <c r="LH46" s="47"/>
      <c r="LI46" s="48"/>
      <c r="LJ46" s="48"/>
      <c r="LK46" s="51"/>
      <c r="LL46" s="47"/>
      <c r="LM46" s="47"/>
      <c r="LN46" s="48"/>
      <c r="LO46" s="48"/>
      <c r="LP46" s="51"/>
      <c r="LQ46" s="47"/>
      <c r="LR46" s="47"/>
      <c r="LS46" s="48"/>
      <c r="LT46" s="48"/>
      <c r="LU46" s="51"/>
      <c r="LV46" s="47"/>
      <c r="LW46" s="47"/>
      <c r="LX46" s="48"/>
      <c r="LY46" s="48"/>
      <c r="LZ46" s="51"/>
      <c r="MA46" s="47"/>
      <c r="MB46" s="47"/>
      <c r="MC46" s="48"/>
      <c r="MD46" s="48"/>
      <c r="ME46" s="51"/>
      <c r="MF46" s="47"/>
      <c r="MG46" s="47"/>
      <c r="MH46" s="48"/>
      <c r="MI46" s="48"/>
      <c r="MJ46" s="51"/>
    </row>
    <row r="47" spans="1:348" ht="15.75" hidden="1" customHeight="1">
      <c r="A47" s="29" t="s">
        <v>418</v>
      </c>
      <c r="B47" s="29" t="s">
        <v>438</v>
      </c>
      <c r="C47" s="31" t="s">
        <v>89</v>
      </c>
      <c r="D47" s="31" t="s">
        <v>90</v>
      </c>
      <c r="E47" s="32" t="s">
        <v>91</v>
      </c>
      <c r="F47" s="32" t="s">
        <v>248</v>
      </c>
      <c r="G47" s="75" t="s">
        <v>248</v>
      </c>
      <c r="H47" s="32" t="s">
        <v>94</v>
      </c>
      <c r="I47" s="53" t="s">
        <v>439</v>
      </c>
      <c r="J47" s="53" t="s">
        <v>251</v>
      </c>
      <c r="K47" s="53" t="s">
        <v>440</v>
      </c>
      <c r="L47" s="37" t="s">
        <v>441</v>
      </c>
      <c r="M47" s="38" t="s">
        <v>158</v>
      </c>
      <c r="N47" s="31" t="s">
        <v>70</v>
      </c>
      <c r="O47" s="30">
        <v>1</v>
      </c>
      <c r="P47" s="30">
        <v>0</v>
      </c>
      <c r="Q47" s="30">
        <v>0</v>
      </c>
      <c r="R47" s="30">
        <v>0</v>
      </c>
      <c r="S47" s="30">
        <v>0</v>
      </c>
      <c r="T47" s="30">
        <v>1</v>
      </c>
      <c r="U47" s="30">
        <v>1</v>
      </c>
      <c r="V47" s="30">
        <v>0</v>
      </c>
      <c r="W47" s="39"/>
      <c r="X47" s="32" t="s">
        <v>149</v>
      </c>
      <c r="Y47" s="32" t="s">
        <v>185</v>
      </c>
      <c r="Z47" s="40" t="str">
        <f>IF(AND(HR47&gt;=32,HR47&lt;=80),Listas!$G$36,IF(AND(HR47&gt;=16,HR47&lt;=24),Listas!$G$37,IF(AND(HR47&gt;=5,HR47&lt;=12),Listas!$G$38,IF(AND(HR47&gt;=1,HR47&lt;=4),Listas!$G$39,"-"))))</f>
        <v>Tolerable</v>
      </c>
      <c r="AA47" s="40">
        <f t="shared" si="0"/>
        <v>8</v>
      </c>
      <c r="AB47" s="41" t="str">
        <f>IFERROR(VLOOKUP(M47,[1]Listas!$H$4:$I$8,2,FALSE),"")</f>
        <v/>
      </c>
      <c r="AC47" s="42" t="s">
        <v>442</v>
      </c>
      <c r="AD47" s="31" t="s">
        <v>424</v>
      </c>
      <c r="AE47" s="44"/>
      <c r="AF47" s="44"/>
      <c r="AG47" s="44"/>
      <c r="AH47" s="45"/>
      <c r="AI47" s="44"/>
      <c r="AJ47" s="44"/>
      <c r="AK47" s="44"/>
      <c r="AL47" s="45"/>
      <c r="AM47" s="44"/>
      <c r="AN47" s="44"/>
      <c r="AO47" s="44"/>
      <c r="AP47" s="45"/>
      <c r="AQ47" s="44"/>
      <c r="AR47" s="44"/>
      <c r="AS47" s="44"/>
      <c r="AT47" s="45"/>
      <c r="AU47" s="44"/>
      <c r="AV47" s="44"/>
      <c r="AW47" s="44"/>
      <c r="AX47" s="45"/>
      <c r="AY47" s="44"/>
      <c r="AZ47" s="44"/>
      <c r="BA47" s="44"/>
      <c r="BB47" s="45"/>
      <c r="BC47" s="44"/>
      <c r="BD47" s="44"/>
      <c r="BE47" s="44"/>
      <c r="BF47" s="45"/>
      <c r="BG47" s="44"/>
      <c r="BH47" s="44"/>
      <c r="BI47" s="44"/>
      <c r="BJ47" s="45"/>
      <c r="BK47" s="44"/>
      <c r="BL47" s="44"/>
      <c r="BM47" s="44"/>
      <c r="BN47" s="45"/>
      <c r="BO47" s="44"/>
      <c r="BP47" s="44"/>
      <c r="BQ47" s="44"/>
      <c r="BR47" s="45"/>
      <c r="BS47" s="44"/>
      <c r="BT47" s="44"/>
      <c r="BU47" s="44"/>
      <c r="BV47" s="45"/>
      <c r="BW47" s="44"/>
      <c r="BX47" s="44"/>
      <c r="BY47" s="44"/>
      <c r="BZ47" s="45"/>
      <c r="CA47" s="44"/>
      <c r="CB47" s="44"/>
      <c r="CC47" s="44"/>
      <c r="CD47" s="45"/>
      <c r="CE47" s="44"/>
      <c r="CF47" s="44"/>
      <c r="CG47" s="44"/>
      <c r="CH47" s="45"/>
      <c r="CI47" s="44"/>
      <c r="CJ47" s="44"/>
      <c r="CK47" s="44"/>
      <c r="CL47" s="45"/>
      <c r="CM47" s="44"/>
      <c r="CN47" s="44"/>
      <c r="CO47" s="44"/>
      <c r="CP47" s="45"/>
      <c r="CQ47" s="44"/>
      <c r="CR47" s="44"/>
      <c r="CS47" s="44"/>
      <c r="CT47" s="45"/>
      <c r="CU47" s="44"/>
      <c r="CV47" s="44"/>
      <c r="CW47" s="44"/>
      <c r="CX47" s="45"/>
      <c r="CY47" s="44"/>
      <c r="CZ47" s="44"/>
      <c r="DA47" s="44"/>
      <c r="DB47" s="45"/>
      <c r="DC47" s="44"/>
      <c r="DD47" s="44"/>
      <c r="DE47" s="44"/>
      <c r="DF47" s="45"/>
      <c r="DG47" s="44"/>
      <c r="DH47" s="44"/>
      <c r="DI47" s="44"/>
      <c r="DJ47" s="45"/>
      <c r="DK47" s="44"/>
      <c r="DL47" s="44"/>
      <c r="DM47" s="44"/>
      <c r="DN47" s="45"/>
      <c r="DO47" s="44"/>
      <c r="DP47" s="44"/>
      <c r="DQ47" s="44"/>
      <c r="DR47" s="45"/>
      <c r="DS47" s="44"/>
      <c r="DT47" s="44"/>
      <c r="DU47" s="44"/>
      <c r="DV47" s="45"/>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46" t="str">
        <f t="array" aca="1" ref="HL47" ca="1">IFERROR(XLOOKUP(E47,Listas!$F$71:$F$121,Listas!$G$71:$G$121,,0,1),"biblioteca")</f>
        <v>biblioteca</v>
      </c>
      <c r="HM47" s="7"/>
      <c r="HN47" s="7"/>
      <c r="HO47" s="73" t="str">
        <f>IF('2.Datos'!B47&lt;&gt;"",'2.Datos'!B47,"")</f>
        <v>R4_Alum</v>
      </c>
      <c r="HP47" s="47">
        <f>IFERROR(VLOOKUP('2.Datos'!X47,Listas!$D$37:$E$41,2,FALSE),"")</f>
        <v>4</v>
      </c>
      <c r="HQ47" s="47">
        <f>IFERROR(VLOOKUP('2.Datos'!Y47,Listas!$D$44:$E$48,2,FALSE),"")</f>
        <v>2</v>
      </c>
      <c r="HR47" s="47">
        <f t="shared" si="1"/>
        <v>8</v>
      </c>
      <c r="HS47" s="48">
        <f t="shared" si="2"/>
        <v>42</v>
      </c>
      <c r="HT47" s="51"/>
      <c r="HU47" s="47"/>
      <c r="HV47" s="47"/>
      <c r="HW47" s="48"/>
      <c r="HX47" s="48"/>
      <c r="HY47" s="51"/>
      <c r="HZ47" s="47"/>
      <c r="IA47" s="47"/>
      <c r="IB47" s="48"/>
      <c r="IC47" s="48"/>
      <c r="ID47" s="51"/>
      <c r="IE47" s="47"/>
      <c r="IF47" s="47"/>
      <c r="IG47" s="48"/>
      <c r="IH47" s="48"/>
      <c r="II47" s="51"/>
      <c r="IJ47" s="47"/>
      <c r="IK47" s="47"/>
      <c r="IL47" s="48"/>
      <c r="IM47" s="48"/>
      <c r="IN47" s="51"/>
      <c r="IO47" s="47"/>
      <c r="IP47" s="47"/>
      <c r="IQ47" s="48"/>
      <c r="IR47" s="48"/>
      <c r="IS47" s="51"/>
      <c r="IT47" s="47"/>
      <c r="IU47" s="47"/>
      <c r="IV47" s="48"/>
      <c r="IW47" s="48"/>
      <c r="IX47" s="51"/>
      <c r="IY47" s="47"/>
      <c r="IZ47" s="47"/>
      <c r="JA47" s="48"/>
      <c r="JB47" s="48"/>
      <c r="JC47" s="51"/>
      <c r="JD47" s="47"/>
      <c r="JE47" s="47"/>
      <c r="JF47" s="48"/>
      <c r="JG47" s="48"/>
      <c r="JH47" s="51"/>
      <c r="JI47" s="47"/>
      <c r="JJ47" s="47"/>
      <c r="JK47" s="48"/>
      <c r="JL47" s="48"/>
      <c r="JM47" s="51"/>
      <c r="JN47" s="47"/>
      <c r="JO47" s="47"/>
      <c r="JP47" s="48"/>
      <c r="JQ47" s="48"/>
      <c r="JR47" s="51"/>
      <c r="JS47" s="47"/>
      <c r="JT47" s="47"/>
      <c r="JU47" s="48"/>
      <c r="JV47" s="48"/>
      <c r="JW47" s="51"/>
      <c r="JX47" s="47"/>
      <c r="JY47" s="47"/>
      <c r="JZ47" s="48"/>
      <c r="KA47" s="48"/>
      <c r="KB47" s="51"/>
      <c r="KC47" s="47"/>
      <c r="KD47" s="47"/>
      <c r="KE47" s="48"/>
      <c r="KF47" s="48"/>
      <c r="KG47" s="51"/>
      <c r="KH47" s="47"/>
      <c r="KI47" s="47"/>
      <c r="KJ47" s="48"/>
      <c r="KK47" s="48"/>
      <c r="KL47" s="51"/>
      <c r="KM47" s="47"/>
      <c r="KN47" s="47"/>
      <c r="KO47" s="48"/>
      <c r="KP47" s="48"/>
      <c r="KQ47" s="51"/>
      <c r="KR47" s="47"/>
      <c r="KS47" s="47"/>
      <c r="KT47" s="48"/>
      <c r="KU47" s="48"/>
      <c r="KV47" s="51"/>
      <c r="KW47" s="47"/>
      <c r="KX47" s="47"/>
      <c r="KY47" s="48"/>
      <c r="KZ47" s="48"/>
      <c r="LA47" s="51"/>
      <c r="LB47" s="47"/>
      <c r="LC47" s="47"/>
      <c r="LD47" s="48"/>
      <c r="LE47" s="48"/>
      <c r="LF47" s="51"/>
      <c r="LG47" s="47"/>
      <c r="LH47" s="47"/>
      <c r="LI47" s="48"/>
      <c r="LJ47" s="48"/>
      <c r="LK47" s="51"/>
      <c r="LL47" s="47"/>
      <c r="LM47" s="47"/>
      <c r="LN47" s="48"/>
      <c r="LO47" s="48"/>
      <c r="LP47" s="51"/>
      <c r="LQ47" s="47"/>
      <c r="LR47" s="47"/>
      <c r="LS47" s="48"/>
      <c r="LT47" s="48"/>
      <c r="LU47" s="51"/>
      <c r="LV47" s="47"/>
      <c r="LW47" s="47"/>
      <c r="LX47" s="48"/>
      <c r="LY47" s="48"/>
      <c r="LZ47" s="51"/>
      <c r="MA47" s="47"/>
      <c r="MB47" s="47"/>
      <c r="MC47" s="48"/>
      <c r="MD47" s="48"/>
      <c r="ME47" s="51"/>
      <c r="MF47" s="47"/>
      <c r="MG47" s="47"/>
      <c r="MH47" s="48"/>
      <c r="MI47" s="48"/>
      <c r="MJ47" s="51"/>
    </row>
    <row r="48" spans="1:348" ht="15.75" hidden="1" customHeight="1">
      <c r="A48" s="29" t="s">
        <v>418</v>
      </c>
      <c r="B48" s="29" t="s">
        <v>443</v>
      </c>
      <c r="C48" s="31" t="s">
        <v>89</v>
      </c>
      <c r="D48" s="31" t="s">
        <v>90</v>
      </c>
      <c r="E48" s="32" t="s">
        <v>188</v>
      </c>
      <c r="F48" s="32" t="s">
        <v>444</v>
      </c>
      <c r="G48" s="75" t="s">
        <v>444</v>
      </c>
      <c r="H48" s="32" t="s">
        <v>126</v>
      </c>
      <c r="I48" s="53" t="s">
        <v>445</v>
      </c>
      <c r="J48" s="53" t="s">
        <v>446</v>
      </c>
      <c r="K48" s="53" t="s">
        <v>447</v>
      </c>
      <c r="L48" s="37" t="s">
        <v>448</v>
      </c>
      <c r="M48" s="38" t="s">
        <v>158</v>
      </c>
      <c r="N48" s="31" t="s">
        <v>177</v>
      </c>
      <c r="O48" s="30">
        <v>1</v>
      </c>
      <c r="P48" s="30">
        <v>0</v>
      </c>
      <c r="Q48" s="30">
        <v>0</v>
      </c>
      <c r="R48" s="30">
        <v>1</v>
      </c>
      <c r="S48" s="30">
        <v>0</v>
      </c>
      <c r="T48" s="30">
        <v>1</v>
      </c>
      <c r="U48" s="30">
        <v>1</v>
      </c>
      <c r="V48" s="30">
        <v>0</v>
      </c>
      <c r="W48" s="39"/>
      <c r="X48" s="32" t="s">
        <v>99</v>
      </c>
      <c r="Y48" s="32" t="s">
        <v>111</v>
      </c>
      <c r="Z48" s="40" t="str">
        <f>IF(AND(HR48&gt;=32,HR48&lt;=80),Listas!$G$36,IF(AND(HR48&gt;=16,HR48&lt;=24),Listas!$G$37,IF(AND(HR48&gt;=5,HR48&lt;=12),Listas!$G$38,IF(AND(HR48&gt;=1,HR48&lt;=4),Listas!$G$39,"-"))))</f>
        <v>Tolerable</v>
      </c>
      <c r="AA48" s="40">
        <f t="shared" si="0"/>
        <v>12</v>
      </c>
      <c r="AB48" s="41" t="str">
        <f>IFERROR(VLOOKUP(M48,[1]Listas!$H$4:$I$8,2,FALSE),"")</f>
        <v/>
      </c>
      <c r="AC48" s="42" t="s">
        <v>431</v>
      </c>
      <c r="AD48" s="31" t="s">
        <v>424</v>
      </c>
      <c r="AE48" s="44"/>
      <c r="AF48" s="44"/>
      <c r="AG48" s="44"/>
      <c r="AH48" s="45"/>
      <c r="AI48" s="44"/>
      <c r="AJ48" s="44"/>
      <c r="AK48" s="44"/>
      <c r="AL48" s="45"/>
      <c r="AM48" s="44"/>
      <c r="AN48" s="44"/>
      <c r="AO48" s="44"/>
      <c r="AP48" s="45"/>
      <c r="AQ48" s="44"/>
      <c r="AR48" s="44"/>
      <c r="AS48" s="44"/>
      <c r="AT48" s="45"/>
      <c r="AU48" s="44"/>
      <c r="AV48" s="44"/>
      <c r="AW48" s="44"/>
      <c r="AX48" s="45"/>
      <c r="AY48" s="44"/>
      <c r="AZ48" s="44"/>
      <c r="BA48" s="44"/>
      <c r="BB48" s="45"/>
      <c r="BC48" s="44"/>
      <c r="BD48" s="44"/>
      <c r="BE48" s="44"/>
      <c r="BF48" s="45"/>
      <c r="BG48" s="44"/>
      <c r="BH48" s="44"/>
      <c r="BI48" s="44"/>
      <c r="BJ48" s="45"/>
      <c r="BK48" s="44"/>
      <c r="BL48" s="44"/>
      <c r="BM48" s="44"/>
      <c r="BN48" s="45"/>
      <c r="BO48" s="44"/>
      <c r="BP48" s="44"/>
      <c r="BQ48" s="44"/>
      <c r="BR48" s="45"/>
      <c r="BS48" s="44"/>
      <c r="BT48" s="44"/>
      <c r="BU48" s="44"/>
      <c r="BV48" s="45"/>
      <c r="BW48" s="44"/>
      <c r="BX48" s="44"/>
      <c r="BY48" s="44"/>
      <c r="BZ48" s="45"/>
      <c r="CA48" s="44"/>
      <c r="CB48" s="44"/>
      <c r="CC48" s="44"/>
      <c r="CD48" s="45"/>
      <c r="CE48" s="44"/>
      <c r="CF48" s="44"/>
      <c r="CG48" s="44"/>
      <c r="CH48" s="45"/>
      <c r="CI48" s="44"/>
      <c r="CJ48" s="44"/>
      <c r="CK48" s="44"/>
      <c r="CL48" s="45"/>
      <c r="CM48" s="44"/>
      <c r="CN48" s="44"/>
      <c r="CO48" s="44"/>
      <c r="CP48" s="45"/>
      <c r="CQ48" s="44"/>
      <c r="CR48" s="44"/>
      <c r="CS48" s="44"/>
      <c r="CT48" s="45"/>
      <c r="CU48" s="44"/>
      <c r="CV48" s="44"/>
      <c r="CW48" s="44"/>
      <c r="CX48" s="45"/>
      <c r="CY48" s="44"/>
      <c r="CZ48" s="44"/>
      <c r="DA48" s="44"/>
      <c r="DB48" s="45"/>
      <c r="DC48" s="44"/>
      <c r="DD48" s="44"/>
      <c r="DE48" s="44"/>
      <c r="DF48" s="45"/>
      <c r="DG48" s="44"/>
      <c r="DH48" s="44"/>
      <c r="DI48" s="44"/>
      <c r="DJ48" s="45"/>
      <c r="DK48" s="44"/>
      <c r="DL48" s="44"/>
      <c r="DM48" s="44"/>
      <c r="DN48" s="45"/>
      <c r="DO48" s="44"/>
      <c r="DP48" s="44"/>
      <c r="DQ48" s="44"/>
      <c r="DR48" s="45"/>
      <c r="DS48" s="44"/>
      <c r="DT48" s="44"/>
      <c r="DU48" s="44"/>
      <c r="DV48" s="45"/>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46" t="str">
        <f t="array" aca="1" ref="HL48" ca="1">IFERROR(XLOOKUP(E48,Listas!$F$71:$F$121,Listas!$G$71:$G$121,,0,1),"biblioteca")</f>
        <v>biblioteca</v>
      </c>
      <c r="HM48" s="7"/>
      <c r="HN48" s="7"/>
      <c r="HO48" s="73" t="str">
        <f>IF('2.Datos'!B48&lt;&gt;"",'2.Datos'!B48,"")</f>
        <v>R5_Alum</v>
      </c>
      <c r="HP48" s="47">
        <f>IFERROR(VLOOKUP('2.Datos'!X48,Listas!$D$37:$E$41,2,FALSE),"")</f>
        <v>3</v>
      </c>
      <c r="HQ48" s="47">
        <f>IFERROR(VLOOKUP('2.Datos'!Y48,Listas!$D$44:$E$48,2,FALSE),"")</f>
        <v>4</v>
      </c>
      <c r="HR48" s="47">
        <f t="shared" si="1"/>
        <v>12</v>
      </c>
      <c r="HS48" s="48">
        <f t="shared" si="2"/>
        <v>34</v>
      </c>
      <c r="HT48" s="51"/>
      <c r="HU48" s="47"/>
      <c r="HV48" s="47"/>
      <c r="HW48" s="48"/>
      <c r="HX48" s="48"/>
      <c r="HY48" s="51"/>
      <c r="HZ48" s="47"/>
      <c r="IA48" s="47"/>
      <c r="IB48" s="48"/>
      <c r="IC48" s="48"/>
      <c r="ID48" s="51"/>
      <c r="IE48" s="47"/>
      <c r="IF48" s="47"/>
      <c r="IG48" s="48"/>
      <c r="IH48" s="48"/>
      <c r="II48" s="51"/>
      <c r="IJ48" s="47"/>
      <c r="IK48" s="47"/>
      <c r="IL48" s="48"/>
      <c r="IM48" s="48"/>
      <c r="IN48" s="51"/>
      <c r="IO48" s="47"/>
      <c r="IP48" s="47"/>
      <c r="IQ48" s="48"/>
      <c r="IR48" s="48"/>
      <c r="IS48" s="51"/>
      <c r="IT48" s="47"/>
      <c r="IU48" s="47"/>
      <c r="IV48" s="48"/>
      <c r="IW48" s="48"/>
      <c r="IX48" s="51"/>
      <c r="IY48" s="47"/>
      <c r="IZ48" s="47"/>
      <c r="JA48" s="48"/>
      <c r="JB48" s="48"/>
      <c r="JC48" s="51"/>
      <c r="JD48" s="47"/>
      <c r="JE48" s="47"/>
      <c r="JF48" s="48"/>
      <c r="JG48" s="48"/>
      <c r="JH48" s="51"/>
      <c r="JI48" s="47"/>
      <c r="JJ48" s="47"/>
      <c r="JK48" s="48"/>
      <c r="JL48" s="48"/>
      <c r="JM48" s="51"/>
      <c r="JN48" s="47"/>
      <c r="JO48" s="47"/>
      <c r="JP48" s="48"/>
      <c r="JQ48" s="48"/>
      <c r="JR48" s="51"/>
      <c r="JS48" s="47"/>
      <c r="JT48" s="47"/>
      <c r="JU48" s="48"/>
      <c r="JV48" s="48"/>
      <c r="JW48" s="51"/>
      <c r="JX48" s="47"/>
      <c r="JY48" s="47"/>
      <c r="JZ48" s="48"/>
      <c r="KA48" s="48"/>
      <c r="KB48" s="51"/>
      <c r="KC48" s="47"/>
      <c r="KD48" s="47"/>
      <c r="KE48" s="48"/>
      <c r="KF48" s="48"/>
      <c r="KG48" s="51"/>
      <c r="KH48" s="47"/>
      <c r="KI48" s="47"/>
      <c r="KJ48" s="48"/>
      <c r="KK48" s="48"/>
      <c r="KL48" s="51"/>
      <c r="KM48" s="47"/>
      <c r="KN48" s="47"/>
      <c r="KO48" s="48"/>
      <c r="KP48" s="48"/>
      <c r="KQ48" s="51"/>
      <c r="KR48" s="47"/>
      <c r="KS48" s="47"/>
      <c r="KT48" s="48"/>
      <c r="KU48" s="48"/>
      <c r="KV48" s="51"/>
      <c r="KW48" s="47"/>
      <c r="KX48" s="47"/>
      <c r="KY48" s="48"/>
      <c r="KZ48" s="48"/>
      <c r="LA48" s="51"/>
      <c r="LB48" s="47"/>
      <c r="LC48" s="47"/>
      <c r="LD48" s="48"/>
      <c r="LE48" s="48"/>
      <c r="LF48" s="51"/>
      <c r="LG48" s="47"/>
      <c r="LH48" s="47"/>
      <c r="LI48" s="48"/>
      <c r="LJ48" s="48"/>
      <c r="LK48" s="51"/>
      <c r="LL48" s="47"/>
      <c r="LM48" s="47"/>
      <c r="LN48" s="48"/>
      <c r="LO48" s="48"/>
      <c r="LP48" s="51"/>
      <c r="LQ48" s="47"/>
      <c r="LR48" s="47"/>
      <c r="LS48" s="48"/>
      <c r="LT48" s="48"/>
      <c r="LU48" s="51"/>
      <c r="LV48" s="47"/>
      <c r="LW48" s="47"/>
      <c r="LX48" s="48"/>
      <c r="LY48" s="48"/>
      <c r="LZ48" s="51"/>
      <c r="MA48" s="47"/>
      <c r="MB48" s="47"/>
      <c r="MC48" s="48"/>
      <c r="MD48" s="48"/>
      <c r="ME48" s="51"/>
      <c r="MF48" s="47"/>
      <c r="MG48" s="47"/>
      <c r="MH48" s="48"/>
      <c r="MI48" s="48"/>
      <c r="MJ48" s="51"/>
    </row>
    <row r="49" spans="1:348" ht="15.75" hidden="1" customHeight="1">
      <c r="A49" s="29" t="s">
        <v>418</v>
      </c>
      <c r="B49" s="29" t="s">
        <v>449</v>
      </c>
      <c r="C49" s="31" t="s">
        <v>89</v>
      </c>
      <c r="D49" s="31" t="s">
        <v>362</v>
      </c>
      <c r="E49" s="32" t="s">
        <v>363</v>
      </c>
      <c r="F49" s="32" t="s">
        <v>364</v>
      </c>
      <c r="G49" s="75" t="s">
        <v>364</v>
      </c>
      <c r="H49" s="32" t="s">
        <v>126</v>
      </c>
      <c r="I49" s="53" t="s">
        <v>450</v>
      </c>
      <c r="J49" s="53" t="s">
        <v>451</v>
      </c>
      <c r="K49" s="53" t="s">
        <v>452</v>
      </c>
      <c r="L49" s="37" t="s">
        <v>453</v>
      </c>
      <c r="M49" s="38" t="s">
        <v>119</v>
      </c>
      <c r="N49" s="31" t="s">
        <v>177</v>
      </c>
      <c r="O49" s="30">
        <v>1</v>
      </c>
      <c r="P49" s="30">
        <v>0</v>
      </c>
      <c r="Q49" s="30">
        <v>0</v>
      </c>
      <c r="R49" s="30">
        <v>0</v>
      </c>
      <c r="S49" s="30">
        <v>0</v>
      </c>
      <c r="T49" s="30">
        <v>1</v>
      </c>
      <c r="U49" s="30">
        <v>1</v>
      </c>
      <c r="V49" s="30">
        <v>0</v>
      </c>
      <c r="W49" s="39"/>
      <c r="X49" s="32" t="s">
        <v>99</v>
      </c>
      <c r="Y49" s="32" t="s">
        <v>131</v>
      </c>
      <c r="Z49" s="40" t="str">
        <f>IF(AND(HR49&gt;=32,HR49&lt;=80),Listas!$G$36,IF(AND(HR49&gt;=16,HR49&lt;=24),Listas!$G$37,IF(AND(HR49&gt;=5,HR49&lt;=12),Listas!$G$38,IF(AND(HR49&gt;=1,HR49&lt;=4),Listas!$G$39,"-"))))</f>
        <v>Alto</v>
      </c>
      <c r="AA49" s="40">
        <f t="shared" si="0"/>
        <v>24</v>
      </c>
      <c r="AB49" s="41" t="str">
        <f>IFERROR(VLOOKUP(M49,[1]Listas!$H$4:$I$8,2,FALSE),"")</f>
        <v/>
      </c>
      <c r="AC49" s="42" t="s">
        <v>454</v>
      </c>
      <c r="AD49" s="31" t="s">
        <v>424</v>
      </c>
      <c r="AE49" s="44"/>
      <c r="AF49" s="44"/>
      <c r="AG49" s="44"/>
      <c r="AH49" s="45"/>
      <c r="AI49" s="44"/>
      <c r="AJ49" s="44"/>
      <c r="AK49" s="44"/>
      <c r="AL49" s="45"/>
      <c r="AM49" s="44"/>
      <c r="AN49" s="44"/>
      <c r="AO49" s="44"/>
      <c r="AP49" s="45"/>
      <c r="AQ49" s="44"/>
      <c r="AR49" s="44"/>
      <c r="AS49" s="44"/>
      <c r="AT49" s="45"/>
      <c r="AU49" s="44"/>
      <c r="AV49" s="44"/>
      <c r="AW49" s="44"/>
      <c r="AX49" s="45"/>
      <c r="AY49" s="44"/>
      <c r="AZ49" s="44"/>
      <c r="BA49" s="44"/>
      <c r="BB49" s="45"/>
      <c r="BC49" s="44"/>
      <c r="BD49" s="44"/>
      <c r="BE49" s="44"/>
      <c r="BF49" s="45"/>
      <c r="BG49" s="44"/>
      <c r="BH49" s="44"/>
      <c r="BI49" s="44"/>
      <c r="BJ49" s="45"/>
      <c r="BK49" s="44"/>
      <c r="BL49" s="44"/>
      <c r="BM49" s="44"/>
      <c r="BN49" s="45"/>
      <c r="BO49" s="44"/>
      <c r="BP49" s="44"/>
      <c r="BQ49" s="44"/>
      <c r="BR49" s="45"/>
      <c r="BS49" s="44"/>
      <c r="BT49" s="44"/>
      <c r="BU49" s="44"/>
      <c r="BV49" s="45"/>
      <c r="BW49" s="44"/>
      <c r="BX49" s="44"/>
      <c r="BY49" s="44"/>
      <c r="BZ49" s="45"/>
      <c r="CA49" s="44"/>
      <c r="CB49" s="44"/>
      <c r="CC49" s="44"/>
      <c r="CD49" s="45"/>
      <c r="CE49" s="44"/>
      <c r="CF49" s="44"/>
      <c r="CG49" s="44"/>
      <c r="CH49" s="45"/>
      <c r="CI49" s="44"/>
      <c r="CJ49" s="44"/>
      <c r="CK49" s="44"/>
      <c r="CL49" s="45"/>
      <c r="CM49" s="44"/>
      <c r="CN49" s="44"/>
      <c r="CO49" s="44"/>
      <c r="CP49" s="45"/>
      <c r="CQ49" s="44"/>
      <c r="CR49" s="44"/>
      <c r="CS49" s="44"/>
      <c r="CT49" s="45"/>
      <c r="CU49" s="44"/>
      <c r="CV49" s="44"/>
      <c r="CW49" s="44"/>
      <c r="CX49" s="45"/>
      <c r="CY49" s="44"/>
      <c r="CZ49" s="44"/>
      <c r="DA49" s="44"/>
      <c r="DB49" s="45"/>
      <c r="DC49" s="44"/>
      <c r="DD49" s="44"/>
      <c r="DE49" s="44"/>
      <c r="DF49" s="45"/>
      <c r="DG49" s="44"/>
      <c r="DH49" s="44"/>
      <c r="DI49" s="44"/>
      <c r="DJ49" s="45"/>
      <c r="DK49" s="44"/>
      <c r="DL49" s="44"/>
      <c r="DM49" s="44"/>
      <c r="DN49" s="45"/>
      <c r="DO49" s="44"/>
      <c r="DP49" s="44"/>
      <c r="DQ49" s="44"/>
      <c r="DR49" s="45"/>
      <c r="DS49" s="44"/>
      <c r="DT49" s="44"/>
      <c r="DU49" s="44"/>
      <c r="DV49" s="45"/>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46" t="str">
        <f t="array" aca="1" ref="HL49" ca="1">IFERROR(XLOOKUP(E49,Listas!$F$71:$F$121,Listas!$G$71:$G$121,,0,1),"biblioteca")</f>
        <v>biblioteca</v>
      </c>
      <c r="HM49" s="7"/>
      <c r="HN49" s="7"/>
      <c r="HO49" s="73" t="str">
        <f>IF('2.Datos'!B49&lt;&gt;"",'2.Datos'!B49,"")</f>
        <v>R6_Alum</v>
      </c>
      <c r="HP49" s="47">
        <f>IFERROR(VLOOKUP('2.Datos'!X49,Listas!$D$37:$E$41,2,FALSE),"")</f>
        <v>3</v>
      </c>
      <c r="HQ49" s="47">
        <f>IFERROR(VLOOKUP('2.Datos'!Y49,Listas!$D$44:$E$48,2,FALSE),"")</f>
        <v>8</v>
      </c>
      <c r="HR49" s="47">
        <f t="shared" si="1"/>
        <v>24</v>
      </c>
      <c r="HS49" s="48">
        <f t="shared" si="2"/>
        <v>38</v>
      </c>
      <c r="HT49" s="51"/>
      <c r="HU49" s="47"/>
      <c r="HV49" s="47"/>
      <c r="HW49" s="48"/>
      <c r="HX49" s="48"/>
      <c r="HY49" s="51"/>
      <c r="HZ49" s="47"/>
      <c r="IA49" s="47"/>
      <c r="IB49" s="48"/>
      <c r="IC49" s="48"/>
      <c r="ID49" s="51"/>
      <c r="IE49" s="47"/>
      <c r="IF49" s="47"/>
      <c r="IG49" s="48"/>
      <c r="IH49" s="48"/>
      <c r="II49" s="51"/>
      <c r="IJ49" s="47"/>
      <c r="IK49" s="47"/>
      <c r="IL49" s="48"/>
      <c r="IM49" s="48"/>
      <c r="IN49" s="51"/>
      <c r="IO49" s="47"/>
      <c r="IP49" s="47"/>
      <c r="IQ49" s="48"/>
      <c r="IR49" s="48"/>
      <c r="IS49" s="51"/>
      <c r="IT49" s="47"/>
      <c r="IU49" s="47"/>
      <c r="IV49" s="48"/>
      <c r="IW49" s="48"/>
      <c r="IX49" s="51"/>
      <c r="IY49" s="47"/>
      <c r="IZ49" s="47"/>
      <c r="JA49" s="48"/>
      <c r="JB49" s="48"/>
      <c r="JC49" s="51"/>
      <c r="JD49" s="47"/>
      <c r="JE49" s="47"/>
      <c r="JF49" s="48"/>
      <c r="JG49" s="48"/>
      <c r="JH49" s="51"/>
      <c r="JI49" s="47"/>
      <c r="JJ49" s="47"/>
      <c r="JK49" s="48"/>
      <c r="JL49" s="48"/>
      <c r="JM49" s="51"/>
      <c r="JN49" s="47"/>
      <c r="JO49" s="47"/>
      <c r="JP49" s="48"/>
      <c r="JQ49" s="48"/>
      <c r="JR49" s="51"/>
      <c r="JS49" s="47"/>
      <c r="JT49" s="47"/>
      <c r="JU49" s="48"/>
      <c r="JV49" s="48"/>
      <c r="JW49" s="51"/>
      <c r="JX49" s="47"/>
      <c r="JY49" s="47"/>
      <c r="JZ49" s="48"/>
      <c r="KA49" s="48"/>
      <c r="KB49" s="51"/>
      <c r="KC49" s="47"/>
      <c r="KD49" s="47"/>
      <c r="KE49" s="48"/>
      <c r="KF49" s="48"/>
      <c r="KG49" s="51"/>
      <c r="KH49" s="47"/>
      <c r="KI49" s="47"/>
      <c r="KJ49" s="48"/>
      <c r="KK49" s="48"/>
      <c r="KL49" s="51"/>
      <c r="KM49" s="47"/>
      <c r="KN49" s="47"/>
      <c r="KO49" s="48"/>
      <c r="KP49" s="48"/>
      <c r="KQ49" s="51"/>
      <c r="KR49" s="47"/>
      <c r="KS49" s="47"/>
      <c r="KT49" s="48"/>
      <c r="KU49" s="48"/>
      <c r="KV49" s="51"/>
      <c r="KW49" s="47"/>
      <c r="KX49" s="47"/>
      <c r="KY49" s="48"/>
      <c r="KZ49" s="48"/>
      <c r="LA49" s="51"/>
      <c r="LB49" s="47"/>
      <c r="LC49" s="47"/>
      <c r="LD49" s="48"/>
      <c r="LE49" s="48"/>
      <c r="LF49" s="51"/>
      <c r="LG49" s="47"/>
      <c r="LH49" s="47"/>
      <c r="LI49" s="48"/>
      <c r="LJ49" s="48"/>
      <c r="LK49" s="51"/>
      <c r="LL49" s="47"/>
      <c r="LM49" s="47"/>
      <c r="LN49" s="48"/>
      <c r="LO49" s="48"/>
      <c r="LP49" s="51"/>
      <c r="LQ49" s="47"/>
      <c r="LR49" s="47"/>
      <c r="LS49" s="48"/>
      <c r="LT49" s="48"/>
      <c r="LU49" s="51"/>
      <c r="LV49" s="47"/>
      <c r="LW49" s="47"/>
      <c r="LX49" s="48"/>
      <c r="LY49" s="48"/>
      <c r="LZ49" s="51"/>
      <c r="MA49" s="47"/>
      <c r="MB49" s="47"/>
      <c r="MC49" s="48"/>
      <c r="MD49" s="48"/>
      <c r="ME49" s="51"/>
      <c r="MF49" s="47"/>
      <c r="MG49" s="47"/>
      <c r="MH49" s="48"/>
      <c r="MI49" s="48"/>
      <c r="MJ49" s="51"/>
    </row>
    <row r="50" spans="1:348" ht="15.75" hidden="1" customHeight="1">
      <c r="A50" s="29" t="s">
        <v>418</v>
      </c>
      <c r="B50" s="29" t="s">
        <v>455</v>
      </c>
      <c r="C50" s="31" t="s">
        <v>89</v>
      </c>
      <c r="D50" s="31" t="s">
        <v>90</v>
      </c>
      <c r="E50" s="32" t="s">
        <v>188</v>
      </c>
      <c r="F50" s="32" t="s">
        <v>456</v>
      </c>
      <c r="G50" s="75" t="s">
        <v>457</v>
      </c>
      <c r="H50" s="32" t="s">
        <v>126</v>
      </c>
      <c r="I50" s="53" t="s">
        <v>458</v>
      </c>
      <c r="J50" s="53" t="s">
        <v>459</v>
      </c>
      <c r="K50" s="53" t="s">
        <v>460</v>
      </c>
      <c r="L50" s="37" t="s">
        <v>461</v>
      </c>
      <c r="M50" s="38" t="s">
        <v>158</v>
      </c>
      <c r="N50" s="31" t="s">
        <v>67</v>
      </c>
      <c r="O50" s="30">
        <v>0</v>
      </c>
      <c r="P50" s="30">
        <v>0</v>
      </c>
      <c r="Q50" s="30">
        <v>0</v>
      </c>
      <c r="R50" s="30">
        <v>1</v>
      </c>
      <c r="S50" s="30">
        <v>0</v>
      </c>
      <c r="T50" s="30">
        <v>0</v>
      </c>
      <c r="U50" s="30">
        <v>1</v>
      </c>
      <c r="V50" s="30">
        <v>0</v>
      </c>
      <c r="W50" s="39"/>
      <c r="X50" s="32" t="s">
        <v>99</v>
      </c>
      <c r="Y50" s="32" t="s">
        <v>111</v>
      </c>
      <c r="Z50" s="40" t="s">
        <v>462</v>
      </c>
      <c r="AA50" s="40">
        <v>12</v>
      </c>
      <c r="AB50" s="41" t="str">
        <f>IFERROR(VLOOKUP(M50,[1]Listas!$H$4:$I$8,2,FALSE),"")</f>
        <v/>
      </c>
      <c r="AC50" s="42" t="s">
        <v>431</v>
      </c>
      <c r="AD50" s="31" t="s">
        <v>424</v>
      </c>
      <c r="AE50" s="44"/>
      <c r="AF50" s="44"/>
      <c r="AG50" s="44"/>
      <c r="AH50" s="45"/>
      <c r="AI50" s="44"/>
      <c r="AJ50" s="44"/>
      <c r="AK50" s="44"/>
      <c r="AL50" s="45"/>
      <c r="AM50" s="44"/>
      <c r="AN50" s="44"/>
      <c r="AO50" s="44"/>
      <c r="AP50" s="45"/>
      <c r="AQ50" s="44"/>
      <c r="AR50" s="44"/>
      <c r="AS50" s="44"/>
      <c r="AT50" s="45"/>
      <c r="AU50" s="44"/>
      <c r="AV50" s="44"/>
      <c r="AW50" s="44"/>
      <c r="AX50" s="45"/>
      <c r="AY50" s="44"/>
      <c r="AZ50" s="44"/>
      <c r="BA50" s="44"/>
      <c r="BB50" s="45"/>
      <c r="BC50" s="44"/>
      <c r="BD50" s="44"/>
      <c r="BE50" s="44"/>
      <c r="BF50" s="45"/>
      <c r="BG50" s="44"/>
      <c r="BH50" s="44"/>
      <c r="BI50" s="44"/>
      <c r="BJ50" s="45"/>
      <c r="BK50" s="44"/>
      <c r="BL50" s="44"/>
      <c r="BM50" s="44"/>
      <c r="BN50" s="45"/>
      <c r="BO50" s="44"/>
      <c r="BP50" s="44"/>
      <c r="BQ50" s="44"/>
      <c r="BR50" s="45"/>
      <c r="BS50" s="44"/>
      <c r="BT50" s="44"/>
      <c r="BU50" s="44"/>
      <c r="BV50" s="45"/>
      <c r="BW50" s="44"/>
      <c r="BX50" s="44"/>
      <c r="BY50" s="44"/>
      <c r="BZ50" s="45"/>
      <c r="CA50" s="44"/>
      <c r="CB50" s="44"/>
      <c r="CC50" s="44"/>
      <c r="CD50" s="45"/>
      <c r="CE50" s="44"/>
      <c r="CF50" s="44"/>
      <c r="CG50" s="44"/>
      <c r="CH50" s="45"/>
      <c r="CI50" s="44"/>
      <c r="CJ50" s="44"/>
      <c r="CK50" s="44"/>
      <c r="CL50" s="45"/>
      <c r="CM50" s="44"/>
      <c r="CN50" s="44"/>
      <c r="CO50" s="44"/>
      <c r="CP50" s="45"/>
      <c r="CQ50" s="44"/>
      <c r="CR50" s="44"/>
      <c r="CS50" s="44"/>
      <c r="CT50" s="45"/>
      <c r="CU50" s="44"/>
      <c r="CV50" s="44"/>
      <c r="CW50" s="44"/>
      <c r="CX50" s="45"/>
      <c r="CY50" s="44"/>
      <c r="CZ50" s="44"/>
      <c r="DA50" s="44"/>
      <c r="DB50" s="45"/>
      <c r="DC50" s="44"/>
      <c r="DD50" s="44"/>
      <c r="DE50" s="44"/>
      <c r="DF50" s="45"/>
      <c r="DG50" s="44"/>
      <c r="DH50" s="44"/>
      <c r="DI50" s="44"/>
      <c r="DJ50" s="45"/>
      <c r="DK50" s="44"/>
      <c r="DL50" s="44"/>
      <c r="DM50" s="44"/>
      <c r="DN50" s="45"/>
      <c r="DO50" s="44"/>
      <c r="DP50" s="44"/>
      <c r="DQ50" s="44"/>
      <c r="DR50" s="45"/>
      <c r="DS50" s="44"/>
      <c r="DT50" s="44"/>
      <c r="DU50" s="44"/>
      <c r="DV50" s="45"/>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46"/>
      <c r="HM50" s="7"/>
      <c r="HN50" s="7"/>
      <c r="HO50" s="79"/>
      <c r="HP50" s="47"/>
      <c r="HQ50" s="47"/>
      <c r="HR50" s="47"/>
      <c r="HS50" s="48"/>
      <c r="HT50" s="51"/>
      <c r="HU50" s="47"/>
      <c r="HV50" s="47"/>
      <c r="HW50" s="48"/>
      <c r="HX50" s="48"/>
      <c r="HY50" s="51"/>
      <c r="HZ50" s="47"/>
      <c r="IA50" s="47"/>
      <c r="IB50" s="48"/>
      <c r="IC50" s="48"/>
      <c r="ID50" s="51"/>
      <c r="IE50" s="47"/>
      <c r="IF50" s="47"/>
      <c r="IG50" s="48"/>
      <c r="IH50" s="48"/>
      <c r="II50" s="51"/>
      <c r="IJ50" s="47"/>
      <c r="IK50" s="47"/>
      <c r="IL50" s="48"/>
      <c r="IM50" s="48"/>
      <c r="IN50" s="51"/>
      <c r="IO50" s="47"/>
      <c r="IP50" s="47"/>
      <c r="IQ50" s="48"/>
      <c r="IR50" s="48"/>
      <c r="IS50" s="51"/>
      <c r="IT50" s="47"/>
      <c r="IU50" s="47"/>
      <c r="IV50" s="48"/>
      <c r="IW50" s="48"/>
      <c r="IX50" s="51"/>
      <c r="IY50" s="47"/>
      <c r="IZ50" s="47"/>
      <c r="JA50" s="48"/>
      <c r="JB50" s="48"/>
      <c r="JC50" s="51"/>
      <c r="JD50" s="47"/>
      <c r="JE50" s="47"/>
      <c r="JF50" s="48"/>
      <c r="JG50" s="48"/>
      <c r="JH50" s="51"/>
      <c r="JI50" s="47"/>
      <c r="JJ50" s="47"/>
      <c r="JK50" s="48"/>
      <c r="JL50" s="48"/>
      <c r="JM50" s="51"/>
      <c r="JN50" s="47"/>
      <c r="JO50" s="47"/>
      <c r="JP50" s="48"/>
      <c r="JQ50" s="48"/>
      <c r="JR50" s="51"/>
      <c r="JS50" s="47"/>
      <c r="JT50" s="47"/>
      <c r="JU50" s="48"/>
      <c r="JV50" s="48"/>
      <c r="JW50" s="51"/>
      <c r="JX50" s="47"/>
      <c r="JY50" s="47"/>
      <c r="JZ50" s="48"/>
      <c r="KA50" s="48"/>
      <c r="KB50" s="51"/>
      <c r="KC50" s="47"/>
      <c r="KD50" s="47"/>
      <c r="KE50" s="48"/>
      <c r="KF50" s="48"/>
      <c r="KG50" s="51"/>
      <c r="KH50" s="47"/>
      <c r="KI50" s="47"/>
      <c r="KJ50" s="48"/>
      <c r="KK50" s="48"/>
      <c r="KL50" s="51"/>
      <c r="KM50" s="47"/>
      <c r="KN50" s="47"/>
      <c r="KO50" s="48"/>
      <c r="KP50" s="48"/>
      <c r="KQ50" s="51"/>
      <c r="KR50" s="47"/>
      <c r="KS50" s="47"/>
      <c r="KT50" s="48"/>
      <c r="KU50" s="48"/>
      <c r="KV50" s="51"/>
      <c r="KW50" s="47"/>
      <c r="KX50" s="47"/>
      <c r="KY50" s="48"/>
      <c r="KZ50" s="48"/>
      <c r="LA50" s="51"/>
      <c r="LB50" s="47"/>
      <c r="LC50" s="47"/>
      <c r="LD50" s="48"/>
      <c r="LE50" s="48"/>
      <c r="LF50" s="51"/>
      <c r="LG50" s="47"/>
      <c r="LH50" s="47"/>
      <c r="LI50" s="48"/>
      <c r="LJ50" s="48"/>
      <c r="LK50" s="51"/>
      <c r="LL50" s="47"/>
      <c r="LM50" s="47"/>
      <c r="LN50" s="48"/>
      <c r="LO50" s="48"/>
      <c r="LP50" s="51"/>
      <c r="LQ50" s="47"/>
      <c r="LR50" s="47"/>
      <c r="LS50" s="48"/>
      <c r="LT50" s="48"/>
      <c r="LU50" s="51"/>
      <c r="LV50" s="47"/>
      <c r="LW50" s="47"/>
      <c r="LX50" s="48"/>
      <c r="LY50" s="48"/>
      <c r="LZ50" s="51"/>
      <c r="MA50" s="47"/>
      <c r="MB50" s="47"/>
      <c r="MC50" s="48"/>
      <c r="MD50" s="48"/>
      <c r="ME50" s="51"/>
      <c r="MF50" s="47"/>
      <c r="MG50" s="47"/>
      <c r="MH50" s="48"/>
      <c r="MI50" s="48"/>
      <c r="MJ50" s="51"/>
    </row>
    <row r="51" spans="1:348" ht="15.75" hidden="1" customHeight="1">
      <c r="A51" s="29" t="s">
        <v>463</v>
      </c>
      <c r="B51" s="29" t="s">
        <v>464</v>
      </c>
      <c r="C51" s="31" t="s">
        <v>89</v>
      </c>
      <c r="D51" s="31" t="s">
        <v>465</v>
      </c>
      <c r="E51" s="32" t="s">
        <v>466</v>
      </c>
      <c r="F51" s="32" t="s">
        <v>467</v>
      </c>
      <c r="G51" s="75" t="s">
        <v>468</v>
      </c>
      <c r="H51" s="32" t="s">
        <v>126</v>
      </c>
      <c r="I51" s="53" t="s">
        <v>469</v>
      </c>
      <c r="J51" s="53" t="s">
        <v>470</v>
      </c>
      <c r="K51" s="53" t="s">
        <v>471</v>
      </c>
      <c r="L51" s="37" t="s">
        <v>472</v>
      </c>
      <c r="M51" s="38" t="s">
        <v>119</v>
      </c>
      <c r="N51" s="31" t="s">
        <v>177</v>
      </c>
      <c r="O51" s="30">
        <v>1</v>
      </c>
      <c r="P51" s="30">
        <v>0</v>
      </c>
      <c r="Q51" s="30">
        <v>0</v>
      </c>
      <c r="R51" s="30">
        <v>0</v>
      </c>
      <c r="S51" s="30">
        <v>0</v>
      </c>
      <c r="T51" s="30">
        <v>0</v>
      </c>
      <c r="U51" s="30">
        <v>0</v>
      </c>
      <c r="V51" s="30">
        <v>0</v>
      </c>
      <c r="W51" s="39"/>
      <c r="X51" s="32" t="s">
        <v>149</v>
      </c>
      <c r="Y51" s="32" t="s">
        <v>111</v>
      </c>
      <c r="Z51" s="40" t="str">
        <f>IF(AND(HR51&gt;=32,HR51&lt;=80),Listas!$G$36,IF(AND(HR51&gt;=16,HR51&lt;=24),Listas!$G$37,IF(AND(HR51&gt;=5,HR51&lt;=12),Listas!$G$38,IF(AND(HR51&gt;=1,HR51&lt;=4),Listas!$G$39,"-"))))</f>
        <v>Alto</v>
      </c>
      <c r="AA51" s="40">
        <f t="shared" ref="AA51:AA55" si="51">HR51</f>
        <v>16</v>
      </c>
      <c r="AB51" s="41" t="str">
        <f>IFERROR(VLOOKUP(M51,[1]Listas!$H$4:$I$8,2,FALSE),"")</f>
        <v/>
      </c>
      <c r="AC51" s="42" t="s">
        <v>473</v>
      </c>
      <c r="AD51" s="31" t="s">
        <v>474</v>
      </c>
      <c r="AE51" s="44"/>
      <c r="AF51" s="44"/>
      <c r="AG51" s="44"/>
      <c r="AH51" s="45"/>
      <c r="AI51" s="44"/>
      <c r="AJ51" s="44"/>
      <c r="AK51" s="44"/>
      <c r="AL51" s="45"/>
      <c r="AM51" s="44"/>
      <c r="AN51" s="44"/>
      <c r="AO51" s="44"/>
      <c r="AP51" s="45"/>
      <c r="AQ51" s="44"/>
      <c r="AR51" s="44"/>
      <c r="AS51" s="44"/>
      <c r="AT51" s="45"/>
      <c r="AU51" s="44"/>
      <c r="AV51" s="44"/>
      <c r="AW51" s="44"/>
      <c r="AX51" s="45"/>
      <c r="AY51" s="44"/>
      <c r="AZ51" s="44"/>
      <c r="BA51" s="44"/>
      <c r="BB51" s="45"/>
      <c r="BC51" s="44"/>
      <c r="BD51" s="44"/>
      <c r="BE51" s="44"/>
      <c r="BF51" s="45"/>
      <c r="BG51" s="44"/>
      <c r="BH51" s="44"/>
      <c r="BI51" s="44"/>
      <c r="BJ51" s="45"/>
      <c r="BK51" s="44"/>
      <c r="BL51" s="44"/>
      <c r="BM51" s="44"/>
      <c r="BN51" s="45"/>
      <c r="BO51" s="44"/>
      <c r="BP51" s="44"/>
      <c r="BQ51" s="44"/>
      <c r="BR51" s="45"/>
      <c r="BS51" s="44"/>
      <c r="BT51" s="44"/>
      <c r="BU51" s="44"/>
      <c r="BV51" s="45"/>
      <c r="BW51" s="44"/>
      <c r="BX51" s="44"/>
      <c r="BY51" s="44"/>
      <c r="BZ51" s="45"/>
      <c r="CA51" s="44"/>
      <c r="CB51" s="44"/>
      <c r="CC51" s="44"/>
      <c r="CD51" s="45"/>
      <c r="CE51" s="44"/>
      <c r="CF51" s="44"/>
      <c r="CG51" s="44"/>
      <c r="CH51" s="45"/>
      <c r="CI51" s="44"/>
      <c r="CJ51" s="44"/>
      <c r="CK51" s="44"/>
      <c r="CL51" s="45"/>
      <c r="CM51" s="44"/>
      <c r="CN51" s="44"/>
      <c r="CO51" s="44"/>
      <c r="CP51" s="45"/>
      <c r="CQ51" s="44"/>
      <c r="CR51" s="44"/>
      <c r="CS51" s="44"/>
      <c r="CT51" s="45"/>
      <c r="CU51" s="44"/>
      <c r="CV51" s="44"/>
      <c r="CW51" s="44"/>
      <c r="CX51" s="45"/>
      <c r="CY51" s="44"/>
      <c r="CZ51" s="44"/>
      <c r="DA51" s="44"/>
      <c r="DB51" s="45"/>
      <c r="DC51" s="44"/>
      <c r="DD51" s="44"/>
      <c r="DE51" s="44"/>
      <c r="DF51" s="45"/>
      <c r="DG51" s="44"/>
      <c r="DH51" s="44"/>
      <c r="DI51" s="44"/>
      <c r="DJ51" s="45"/>
      <c r="DK51" s="44"/>
      <c r="DL51" s="44"/>
      <c r="DM51" s="44"/>
      <c r="DN51" s="45"/>
      <c r="DO51" s="44"/>
      <c r="DP51" s="44"/>
      <c r="DQ51" s="44"/>
      <c r="DR51" s="45"/>
      <c r="DS51" s="44"/>
      <c r="DT51" s="44"/>
      <c r="DU51" s="44"/>
      <c r="DV51" s="45"/>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46" t="str">
        <f t="array" aca="1" ref="HL51" ca="1">IFERROR(XLOOKUP(E51,Listas!$F$71:$F$121,Listas!$G$71:$G$121,,0,1),"biblioteca")</f>
        <v>biblioteca</v>
      </c>
      <c r="HM51" s="7"/>
      <c r="HN51" s="7"/>
      <c r="HO51" s="73" t="str">
        <f>IF('2.Datos'!B51&lt;&gt;"",'2.Datos'!B51,"")</f>
        <v>R1_Cial</v>
      </c>
      <c r="HP51" s="47">
        <f>IFERROR(VLOOKUP('2.Datos'!X51,Listas!$D$37:$E$41,2,FALSE),"")</f>
        <v>4</v>
      </c>
      <c r="HQ51" s="47">
        <f>IFERROR(VLOOKUP('2.Datos'!Y51,Listas!$D$44:$E$48,2,FALSE),"")</f>
        <v>4</v>
      </c>
      <c r="HR51" s="47">
        <f t="shared" ref="HR51:HR55" si="52">IFERROR(HP51*HQ51,"")</f>
        <v>16</v>
      </c>
      <c r="HS51" s="48">
        <f t="shared" ref="HS51:HS55" si="53">IF(AND($HO51&lt;&gt;"",HR51&lt;&gt;""),CONCATENATE(HP51,HQ51)*1,IF(AND($HO51&lt;&gt;"",HR51=""),"-",""))</f>
        <v>44</v>
      </c>
      <c r="HT51" s="51"/>
      <c r="HU51" s="47"/>
      <c r="HV51" s="47"/>
      <c r="HW51" s="48"/>
      <c r="HX51" s="48"/>
      <c r="HY51" s="51"/>
      <c r="HZ51" s="47"/>
      <c r="IA51" s="47"/>
      <c r="IB51" s="48"/>
      <c r="IC51" s="48"/>
      <c r="ID51" s="51"/>
      <c r="IE51" s="47"/>
      <c r="IF51" s="47"/>
      <c r="IG51" s="48"/>
      <c r="IH51" s="48"/>
      <c r="II51" s="51"/>
      <c r="IJ51" s="47"/>
      <c r="IK51" s="47"/>
      <c r="IL51" s="48"/>
      <c r="IM51" s="48"/>
      <c r="IN51" s="51"/>
      <c r="IO51" s="47"/>
      <c r="IP51" s="47"/>
      <c r="IQ51" s="48"/>
      <c r="IR51" s="48"/>
      <c r="IS51" s="51"/>
      <c r="IT51" s="47"/>
      <c r="IU51" s="47"/>
      <c r="IV51" s="48"/>
      <c r="IW51" s="48"/>
      <c r="IX51" s="51"/>
      <c r="IY51" s="47"/>
      <c r="IZ51" s="47"/>
      <c r="JA51" s="48"/>
      <c r="JB51" s="48"/>
      <c r="JC51" s="51"/>
      <c r="JD51" s="47"/>
      <c r="JE51" s="47"/>
      <c r="JF51" s="48"/>
      <c r="JG51" s="48"/>
      <c r="JH51" s="51"/>
      <c r="JI51" s="47"/>
      <c r="JJ51" s="47"/>
      <c r="JK51" s="48"/>
      <c r="JL51" s="48"/>
      <c r="JM51" s="51"/>
      <c r="JN51" s="47"/>
      <c r="JO51" s="47"/>
      <c r="JP51" s="48"/>
      <c r="JQ51" s="48"/>
      <c r="JR51" s="51"/>
      <c r="JS51" s="47"/>
      <c r="JT51" s="47"/>
      <c r="JU51" s="48"/>
      <c r="JV51" s="48"/>
      <c r="JW51" s="51"/>
      <c r="JX51" s="47"/>
      <c r="JY51" s="47"/>
      <c r="JZ51" s="48"/>
      <c r="KA51" s="48"/>
      <c r="KB51" s="51"/>
      <c r="KC51" s="47"/>
      <c r="KD51" s="47"/>
      <c r="KE51" s="48"/>
      <c r="KF51" s="48"/>
      <c r="KG51" s="51"/>
      <c r="KH51" s="47"/>
      <c r="KI51" s="47"/>
      <c r="KJ51" s="48"/>
      <c r="KK51" s="48"/>
      <c r="KL51" s="51"/>
      <c r="KM51" s="47"/>
      <c r="KN51" s="47"/>
      <c r="KO51" s="48"/>
      <c r="KP51" s="48"/>
      <c r="KQ51" s="51"/>
      <c r="KR51" s="47"/>
      <c r="KS51" s="47"/>
      <c r="KT51" s="48"/>
      <c r="KU51" s="48"/>
      <c r="KV51" s="51"/>
      <c r="KW51" s="47"/>
      <c r="KX51" s="47"/>
      <c r="KY51" s="48"/>
      <c r="KZ51" s="48"/>
      <c r="LA51" s="51"/>
      <c r="LB51" s="47"/>
      <c r="LC51" s="47"/>
      <c r="LD51" s="48"/>
      <c r="LE51" s="48"/>
      <c r="LF51" s="51"/>
      <c r="LG51" s="47"/>
      <c r="LH51" s="47"/>
      <c r="LI51" s="48"/>
      <c r="LJ51" s="48"/>
      <c r="LK51" s="51"/>
      <c r="LL51" s="47"/>
      <c r="LM51" s="47"/>
      <c r="LN51" s="48"/>
      <c r="LO51" s="48"/>
      <c r="LP51" s="51"/>
      <c r="LQ51" s="47"/>
      <c r="LR51" s="47"/>
      <c r="LS51" s="48"/>
      <c r="LT51" s="48"/>
      <c r="LU51" s="51"/>
      <c r="LV51" s="47"/>
      <c r="LW51" s="47"/>
      <c r="LX51" s="48"/>
      <c r="LY51" s="48"/>
      <c r="LZ51" s="51"/>
      <c r="MA51" s="47"/>
      <c r="MB51" s="47"/>
      <c r="MC51" s="48"/>
      <c r="MD51" s="48"/>
      <c r="ME51" s="51"/>
      <c r="MF51" s="47"/>
      <c r="MG51" s="47"/>
      <c r="MH51" s="48"/>
      <c r="MI51" s="48"/>
      <c r="MJ51" s="51"/>
    </row>
    <row r="52" spans="1:348" ht="15.75" hidden="1" customHeight="1">
      <c r="A52" s="29" t="s">
        <v>463</v>
      </c>
      <c r="B52" s="29" t="s">
        <v>475</v>
      </c>
      <c r="C52" s="31" t="s">
        <v>89</v>
      </c>
      <c r="D52" s="31" t="s">
        <v>362</v>
      </c>
      <c r="E52" s="32" t="s">
        <v>363</v>
      </c>
      <c r="F52" s="32" t="s">
        <v>364</v>
      </c>
      <c r="G52" s="75" t="s">
        <v>398</v>
      </c>
      <c r="H52" s="32" t="s">
        <v>126</v>
      </c>
      <c r="I52" s="53" t="s">
        <v>476</v>
      </c>
      <c r="J52" s="53" t="s">
        <v>477</v>
      </c>
      <c r="K52" s="53" t="s">
        <v>478</v>
      </c>
      <c r="L52" s="68"/>
      <c r="M52" s="38" t="s">
        <v>205</v>
      </c>
      <c r="N52" s="31" t="s">
        <v>177</v>
      </c>
      <c r="O52" s="30">
        <v>1</v>
      </c>
      <c r="P52" s="30">
        <v>0</v>
      </c>
      <c r="Q52" s="30">
        <v>0</v>
      </c>
      <c r="R52" s="30">
        <v>1</v>
      </c>
      <c r="S52" s="30">
        <v>0</v>
      </c>
      <c r="T52" s="30">
        <v>0</v>
      </c>
      <c r="U52" s="30">
        <v>0</v>
      </c>
      <c r="V52" s="30">
        <v>0</v>
      </c>
      <c r="W52" s="39"/>
      <c r="X52" s="32" t="s">
        <v>149</v>
      </c>
      <c r="Y52" s="32" t="s">
        <v>100</v>
      </c>
      <c r="Z52" s="40" t="str">
        <f>IF(AND(HR52&gt;=32,HR52&lt;=80),Listas!$G$36,IF(AND(HR52&gt;=16,HR52&lt;=24),Listas!$G$37,IF(AND(HR52&gt;=5,HR52&lt;=12),Listas!$G$38,IF(AND(HR52&gt;=1,HR52&lt;=4),Listas!$G$39,"-"))))</f>
        <v>Extremo</v>
      </c>
      <c r="AA52" s="40">
        <f t="shared" si="51"/>
        <v>64</v>
      </c>
      <c r="AB52" s="41" t="str">
        <f>IFERROR(VLOOKUP(M52,[1]Listas!$H$4:$I$8,2,FALSE),"")</f>
        <v/>
      </c>
      <c r="AC52" s="42" t="s">
        <v>479</v>
      </c>
      <c r="AD52" s="31" t="s">
        <v>474</v>
      </c>
      <c r="AE52" s="44"/>
      <c r="AF52" s="44"/>
      <c r="AG52" s="44"/>
      <c r="AH52" s="45"/>
      <c r="AI52" s="44"/>
      <c r="AJ52" s="44"/>
      <c r="AK52" s="44"/>
      <c r="AL52" s="45"/>
      <c r="AM52" s="44"/>
      <c r="AN52" s="44"/>
      <c r="AO52" s="44"/>
      <c r="AP52" s="45"/>
      <c r="AQ52" s="44"/>
      <c r="AR52" s="44"/>
      <c r="AS52" s="44"/>
      <c r="AT52" s="45"/>
      <c r="AU52" s="44"/>
      <c r="AV52" s="44"/>
      <c r="AW52" s="44"/>
      <c r="AX52" s="45"/>
      <c r="AY52" s="44"/>
      <c r="AZ52" s="44"/>
      <c r="BA52" s="44"/>
      <c r="BB52" s="45"/>
      <c r="BC52" s="44"/>
      <c r="BD52" s="44"/>
      <c r="BE52" s="44"/>
      <c r="BF52" s="45"/>
      <c r="BG52" s="44"/>
      <c r="BH52" s="44"/>
      <c r="BI52" s="44"/>
      <c r="BJ52" s="45"/>
      <c r="BK52" s="44"/>
      <c r="BL52" s="44"/>
      <c r="BM52" s="44"/>
      <c r="BN52" s="45"/>
      <c r="BO52" s="44"/>
      <c r="BP52" s="44"/>
      <c r="BQ52" s="44"/>
      <c r="BR52" s="45"/>
      <c r="BS52" s="44"/>
      <c r="BT52" s="44"/>
      <c r="BU52" s="44"/>
      <c r="BV52" s="45"/>
      <c r="BW52" s="44"/>
      <c r="BX52" s="44"/>
      <c r="BY52" s="44"/>
      <c r="BZ52" s="45"/>
      <c r="CA52" s="44"/>
      <c r="CB52" s="44"/>
      <c r="CC52" s="44"/>
      <c r="CD52" s="45"/>
      <c r="CE52" s="44"/>
      <c r="CF52" s="44"/>
      <c r="CG52" s="44"/>
      <c r="CH52" s="45"/>
      <c r="CI52" s="44"/>
      <c r="CJ52" s="44"/>
      <c r="CK52" s="44"/>
      <c r="CL52" s="45"/>
      <c r="CM52" s="44"/>
      <c r="CN52" s="44"/>
      <c r="CO52" s="44"/>
      <c r="CP52" s="45"/>
      <c r="CQ52" s="44"/>
      <c r="CR52" s="44"/>
      <c r="CS52" s="44"/>
      <c r="CT52" s="45"/>
      <c r="CU52" s="44"/>
      <c r="CV52" s="44"/>
      <c r="CW52" s="44"/>
      <c r="CX52" s="45"/>
      <c r="CY52" s="44"/>
      <c r="CZ52" s="44"/>
      <c r="DA52" s="44"/>
      <c r="DB52" s="45"/>
      <c r="DC52" s="44"/>
      <c r="DD52" s="44"/>
      <c r="DE52" s="44"/>
      <c r="DF52" s="45"/>
      <c r="DG52" s="44"/>
      <c r="DH52" s="44"/>
      <c r="DI52" s="44"/>
      <c r="DJ52" s="45"/>
      <c r="DK52" s="44"/>
      <c r="DL52" s="44"/>
      <c r="DM52" s="44"/>
      <c r="DN52" s="45"/>
      <c r="DO52" s="44"/>
      <c r="DP52" s="44"/>
      <c r="DQ52" s="44"/>
      <c r="DR52" s="45"/>
      <c r="DS52" s="44"/>
      <c r="DT52" s="44"/>
      <c r="DU52" s="44"/>
      <c r="DV52" s="45"/>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46" t="str">
        <f t="array" aca="1" ref="HL52" ca="1">IFERROR(XLOOKUP(E52,Listas!$F$71:$F$121,Listas!$G$71:$G$121,,0,1),"biblioteca")</f>
        <v>biblioteca</v>
      </c>
      <c r="HM52" s="7"/>
      <c r="HN52" s="7"/>
      <c r="HO52" s="73" t="str">
        <f>IF('2.Datos'!B52&lt;&gt;"",'2.Datos'!B52,"")</f>
        <v>R2_Cial</v>
      </c>
      <c r="HP52" s="47">
        <f>IFERROR(VLOOKUP('2.Datos'!X52,Listas!$D$37:$E$41,2,FALSE),"")</f>
        <v>4</v>
      </c>
      <c r="HQ52" s="47">
        <f>IFERROR(VLOOKUP('2.Datos'!Y52,Listas!$D$44:$E$48,2,FALSE),"")</f>
        <v>16</v>
      </c>
      <c r="HR52" s="47">
        <f t="shared" si="52"/>
        <v>64</v>
      </c>
      <c r="HS52" s="48">
        <f t="shared" si="53"/>
        <v>416</v>
      </c>
      <c r="HT52" s="51"/>
      <c r="HU52" s="47"/>
      <c r="HV52" s="47"/>
      <c r="HW52" s="48"/>
      <c r="HX52" s="48"/>
      <c r="HY52" s="51"/>
      <c r="HZ52" s="47"/>
      <c r="IA52" s="47"/>
      <c r="IB52" s="48"/>
      <c r="IC52" s="48"/>
      <c r="ID52" s="51"/>
      <c r="IE52" s="47"/>
      <c r="IF52" s="47"/>
      <c r="IG52" s="48"/>
      <c r="IH52" s="48"/>
      <c r="II52" s="51"/>
      <c r="IJ52" s="47"/>
      <c r="IK52" s="47"/>
      <c r="IL52" s="48"/>
      <c r="IM52" s="48"/>
      <c r="IN52" s="51"/>
      <c r="IO52" s="47"/>
      <c r="IP52" s="47"/>
      <c r="IQ52" s="48"/>
      <c r="IR52" s="48"/>
      <c r="IS52" s="51"/>
      <c r="IT52" s="47"/>
      <c r="IU52" s="47"/>
      <c r="IV52" s="48"/>
      <c r="IW52" s="48"/>
      <c r="IX52" s="51"/>
      <c r="IY52" s="47"/>
      <c r="IZ52" s="47"/>
      <c r="JA52" s="48"/>
      <c r="JB52" s="48"/>
      <c r="JC52" s="51"/>
      <c r="JD52" s="47"/>
      <c r="JE52" s="47"/>
      <c r="JF52" s="48"/>
      <c r="JG52" s="48"/>
      <c r="JH52" s="51"/>
      <c r="JI52" s="47"/>
      <c r="JJ52" s="47"/>
      <c r="JK52" s="48"/>
      <c r="JL52" s="48"/>
      <c r="JM52" s="51"/>
      <c r="JN52" s="47"/>
      <c r="JO52" s="47"/>
      <c r="JP52" s="48"/>
      <c r="JQ52" s="48"/>
      <c r="JR52" s="51"/>
      <c r="JS52" s="47"/>
      <c r="JT52" s="47"/>
      <c r="JU52" s="48"/>
      <c r="JV52" s="48"/>
      <c r="JW52" s="51"/>
      <c r="JX52" s="47"/>
      <c r="JY52" s="47"/>
      <c r="JZ52" s="48"/>
      <c r="KA52" s="48"/>
      <c r="KB52" s="51"/>
      <c r="KC52" s="47"/>
      <c r="KD52" s="47"/>
      <c r="KE52" s="48"/>
      <c r="KF52" s="48"/>
      <c r="KG52" s="51"/>
      <c r="KH52" s="47"/>
      <c r="KI52" s="47"/>
      <c r="KJ52" s="48"/>
      <c r="KK52" s="48"/>
      <c r="KL52" s="51"/>
      <c r="KM52" s="47"/>
      <c r="KN52" s="47"/>
      <c r="KO52" s="48"/>
      <c r="KP52" s="48"/>
      <c r="KQ52" s="51"/>
      <c r="KR52" s="47"/>
      <c r="KS52" s="47"/>
      <c r="KT52" s="48"/>
      <c r="KU52" s="48"/>
      <c r="KV52" s="51"/>
      <c r="KW52" s="47"/>
      <c r="KX52" s="47"/>
      <c r="KY52" s="48"/>
      <c r="KZ52" s="48"/>
      <c r="LA52" s="51"/>
      <c r="LB52" s="47"/>
      <c r="LC52" s="47"/>
      <c r="LD52" s="48"/>
      <c r="LE52" s="48"/>
      <c r="LF52" s="51"/>
      <c r="LG52" s="47"/>
      <c r="LH52" s="47"/>
      <c r="LI52" s="48"/>
      <c r="LJ52" s="48"/>
      <c r="LK52" s="51"/>
      <c r="LL52" s="47"/>
      <c r="LM52" s="47"/>
      <c r="LN52" s="48"/>
      <c r="LO52" s="48"/>
      <c r="LP52" s="51"/>
      <c r="LQ52" s="47"/>
      <c r="LR52" s="47"/>
      <c r="LS52" s="48"/>
      <c r="LT52" s="48"/>
      <c r="LU52" s="51"/>
      <c r="LV52" s="47"/>
      <c r="LW52" s="47"/>
      <c r="LX52" s="48"/>
      <c r="LY52" s="48"/>
      <c r="LZ52" s="51"/>
      <c r="MA52" s="47"/>
      <c r="MB52" s="47"/>
      <c r="MC52" s="48"/>
      <c r="MD52" s="48"/>
      <c r="ME52" s="51"/>
      <c r="MF52" s="47"/>
      <c r="MG52" s="47"/>
      <c r="MH52" s="48"/>
      <c r="MI52" s="48"/>
      <c r="MJ52" s="51"/>
    </row>
    <row r="53" spans="1:348" ht="15.75" hidden="1" customHeight="1">
      <c r="A53" s="29" t="s">
        <v>463</v>
      </c>
      <c r="B53" s="29" t="s">
        <v>480</v>
      </c>
      <c r="C53" s="31" t="s">
        <v>89</v>
      </c>
      <c r="D53" s="31" t="s">
        <v>169</v>
      </c>
      <c r="E53" s="32" t="s">
        <v>170</v>
      </c>
      <c r="F53" s="32" t="s">
        <v>171</v>
      </c>
      <c r="G53" s="75" t="s">
        <v>481</v>
      </c>
      <c r="H53" s="32" t="s">
        <v>94</v>
      </c>
      <c r="I53" s="53" t="s">
        <v>482</v>
      </c>
      <c r="J53" s="53" t="s">
        <v>483</v>
      </c>
      <c r="K53" s="53" t="s">
        <v>484</v>
      </c>
      <c r="L53" s="37" t="s">
        <v>485</v>
      </c>
      <c r="M53" s="38" t="s">
        <v>158</v>
      </c>
      <c r="N53" s="31" t="s">
        <v>177</v>
      </c>
      <c r="O53" s="30">
        <v>1</v>
      </c>
      <c r="P53" s="30">
        <v>0</v>
      </c>
      <c r="Q53" s="30">
        <v>0</v>
      </c>
      <c r="R53" s="30">
        <v>1</v>
      </c>
      <c r="S53" s="30">
        <v>0</v>
      </c>
      <c r="T53" s="30">
        <v>0</v>
      </c>
      <c r="U53" s="30">
        <v>0</v>
      </c>
      <c r="V53" s="30">
        <v>0</v>
      </c>
      <c r="W53" s="39"/>
      <c r="X53" s="32" t="s">
        <v>99</v>
      </c>
      <c r="Y53" s="32" t="s">
        <v>111</v>
      </c>
      <c r="Z53" s="40" t="str">
        <f>IF(AND(HR53&gt;=32,HR53&lt;=80),Listas!$G$36,IF(AND(HR53&gt;=16,HR53&lt;=24),Listas!$G$37,IF(AND(HR53&gt;=5,HR53&lt;=12),Listas!$G$38,IF(AND(HR53&gt;=1,HR53&lt;=4),Listas!$G$39,"-"))))</f>
        <v>Tolerable</v>
      </c>
      <c r="AA53" s="40">
        <f t="shared" si="51"/>
        <v>12</v>
      </c>
      <c r="AB53" s="41" t="str">
        <f>IFERROR(VLOOKUP(M53,[1]Listas!$H$4:$I$8,2,FALSE),"")</f>
        <v/>
      </c>
      <c r="AC53" s="42" t="s">
        <v>486</v>
      </c>
      <c r="AD53" s="31" t="s">
        <v>487</v>
      </c>
      <c r="AE53" s="44"/>
      <c r="AF53" s="44"/>
      <c r="AG53" s="44"/>
      <c r="AH53" s="45"/>
      <c r="AI53" s="44"/>
      <c r="AJ53" s="44"/>
      <c r="AK53" s="44"/>
      <c r="AL53" s="45"/>
      <c r="AM53" s="44"/>
      <c r="AN53" s="44"/>
      <c r="AO53" s="44"/>
      <c r="AP53" s="45"/>
      <c r="AQ53" s="44"/>
      <c r="AR53" s="44"/>
      <c r="AS53" s="44"/>
      <c r="AT53" s="45"/>
      <c r="AU53" s="44"/>
      <c r="AV53" s="44"/>
      <c r="AW53" s="44"/>
      <c r="AX53" s="45"/>
      <c r="AY53" s="44"/>
      <c r="AZ53" s="44"/>
      <c r="BA53" s="44"/>
      <c r="BB53" s="45"/>
      <c r="BC53" s="44"/>
      <c r="BD53" s="44"/>
      <c r="BE53" s="44"/>
      <c r="BF53" s="45"/>
      <c r="BG53" s="44"/>
      <c r="BH53" s="44"/>
      <c r="BI53" s="44"/>
      <c r="BJ53" s="45"/>
      <c r="BK53" s="44"/>
      <c r="BL53" s="44"/>
      <c r="BM53" s="44"/>
      <c r="BN53" s="45"/>
      <c r="BO53" s="44"/>
      <c r="BP53" s="44"/>
      <c r="BQ53" s="44"/>
      <c r="BR53" s="45"/>
      <c r="BS53" s="44"/>
      <c r="BT53" s="44"/>
      <c r="BU53" s="44"/>
      <c r="BV53" s="45"/>
      <c r="BW53" s="44"/>
      <c r="BX53" s="44"/>
      <c r="BY53" s="44"/>
      <c r="BZ53" s="45"/>
      <c r="CA53" s="44"/>
      <c r="CB53" s="44"/>
      <c r="CC53" s="44"/>
      <c r="CD53" s="45"/>
      <c r="CE53" s="44"/>
      <c r="CF53" s="44"/>
      <c r="CG53" s="44"/>
      <c r="CH53" s="45"/>
      <c r="CI53" s="44"/>
      <c r="CJ53" s="44"/>
      <c r="CK53" s="44"/>
      <c r="CL53" s="45"/>
      <c r="CM53" s="44"/>
      <c r="CN53" s="44"/>
      <c r="CO53" s="44"/>
      <c r="CP53" s="45"/>
      <c r="CQ53" s="44"/>
      <c r="CR53" s="44"/>
      <c r="CS53" s="44"/>
      <c r="CT53" s="45"/>
      <c r="CU53" s="44"/>
      <c r="CV53" s="44"/>
      <c r="CW53" s="44"/>
      <c r="CX53" s="45"/>
      <c r="CY53" s="44"/>
      <c r="CZ53" s="44"/>
      <c r="DA53" s="44"/>
      <c r="DB53" s="45"/>
      <c r="DC53" s="44"/>
      <c r="DD53" s="44"/>
      <c r="DE53" s="44"/>
      <c r="DF53" s="45"/>
      <c r="DG53" s="44"/>
      <c r="DH53" s="44"/>
      <c r="DI53" s="44"/>
      <c r="DJ53" s="45"/>
      <c r="DK53" s="44"/>
      <c r="DL53" s="44"/>
      <c r="DM53" s="44"/>
      <c r="DN53" s="45"/>
      <c r="DO53" s="44"/>
      <c r="DP53" s="44"/>
      <c r="DQ53" s="44"/>
      <c r="DR53" s="45"/>
      <c r="DS53" s="44"/>
      <c r="DT53" s="44"/>
      <c r="DU53" s="44"/>
      <c r="DV53" s="45"/>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46" t="str">
        <f t="array" aca="1" ref="HL53" ca="1">IFERROR(XLOOKUP(E53,Listas!$F$71:$F$121,Listas!$G$71:$G$121,,0,1),"biblioteca")</f>
        <v>biblioteca</v>
      </c>
      <c r="HM53" s="7"/>
      <c r="HN53" s="7"/>
      <c r="HO53" s="73" t="str">
        <f>IF('2.Datos'!B53&lt;&gt;"",'2.Datos'!B53,"")</f>
        <v>R3_Cial</v>
      </c>
      <c r="HP53" s="47">
        <f>IFERROR(VLOOKUP('2.Datos'!X53,Listas!$D$37:$E$41,2,FALSE),"")</f>
        <v>3</v>
      </c>
      <c r="HQ53" s="47">
        <f>IFERROR(VLOOKUP('2.Datos'!Y53,Listas!$D$44:$E$48,2,FALSE),"")</f>
        <v>4</v>
      </c>
      <c r="HR53" s="47">
        <f t="shared" si="52"/>
        <v>12</v>
      </c>
      <c r="HS53" s="48">
        <f t="shared" si="53"/>
        <v>34</v>
      </c>
      <c r="HT53" s="51"/>
      <c r="HU53" s="47"/>
      <c r="HV53" s="47"/>
      <c r="HW53" s="48"/>
      <c r="HX53" s="48"/>
      <c r="HY53" s="51"/>
      <c r="HZ53" s="47"/>
      <c r="IA53" s="47"/>
      <c r="IB53" s="48"/>
      <c r="IC53" s="48"/>
      <c r="ID53" s="51"/>
      <c r="IE53" s="47"/>
      <c r="IF53" s="47"/>
      <c r="IG53" s="48"/>
      <c r="IH53" s="48"/>
      <c r="II53" s="51"/>
      <c r="IJ53" s="47"/>
      <c r="IK53" s="47"/>
      <c r="IL53" s="48"/>
      <c r="IM53" s="48"/>
      <c r="IN53" s="51"/>
      <c r="IO53" s="47"/>
      <c r="IP53" s="47"/>
      <c r="IQ53" s="48"/>
      <c r="IR53" s="48"/>
      <c r="IS53" s="51"/>
      <c r="IT53" s="47"/>
      <c r="IU53" s="47"/>
      <c r="IV53" s="48"/>
      <c r="IW53" s="48"/>
      <c r="IX53" s="51"/>
      <c r="IY53" s="47"/>
      <c r="IZ53" s="47"/>
      <c r="JA53" s="48"/>
      <c r="JB53" s="48"/>
      <c r="JC53" s="51"/>
      <c r="JD53" s="47"/>
      <c r="JE53" s="47"/>
      <c r="JF53" s="48"/>
      <c r="JG53" s="48"/>
      <c r="JH53" s="51"/>
      <c r="JI53" s="47"/>
      <c r="JJ53" s="47"/>
      <c r="JK53" s="48"/>
      <c r="JL53" s="48"/>
      <c r="JM53" s="51"/>
      <c r="JN53" s="47"/>
      <c r="JO53" s="47"/>
      <c r="JP53" s="48"/>
      <c r="JQ53" s="48"/>
      <c r="JR53" s="51"/>
      <c r="JS53" s="47"/>
      <c r="JT53" s="47"/>
      <c r="JU53" s="48"/>
      <c r="JV53" s="48"/>
      <c r="JW53" s="51"/>
      <c r="JX53" s="47"/>
      <c r="JY53" s="47"/>
      <c r="JZ53" s="48"/>
      <c r="KA53" s="48"/>
      <c r="KB53" s="51"/>
      <c r="KC53" s="47"/>
      <c r="KD53" s="47"/>
      <c r="KE53" s="48"/>
      <c r="KF53" s="48"/>
      <c r="KG53" s="51"/>
      <c r="KH53" s="47"/>
      <c r="KI53" s="47"/>
      <c r="KJ53" s="48"/>
      <c r="KK53" s="48"/>
      <c r="KL53" s="51"/>
      <c r="KM53" s="47"/>
      <c r="KN53" s="47"/>
      <c r="KO53" s="48"/>
      <c r="KP53" s="48"/>
      <c r="KQ53" s="51"/>
      <c r="KR53" s="47"/>
      <c r="KS53" s="47"/>
      <c r="KT53" s="48"/>
      <c r="KU53" s="48"/>
      <c r="KV53" s="51"/>
      <c r="KW53" s="47"/>
      <c r="KX53" s="47"/>
      <c r="KY53" s="48"/>
      <c r="KZ53" s="48"/>
      <c r="LA53" s="51"/>
      <c r="LB53" s="47"/>
      <c r="LC53" s="47"/>
      <c r="LD53" s="48"/>
      <c r="LE53" s="48"/>
      <c r="LF53" s="51"/>
      <c r="LG53" s="47"/>
      <c r="LH53" s="47"/>
      <c r="LI53" s="48"/>
      <c r="LJ53" s="48"/>
      <c r="LK53" s="51"/>
      <c r="LL53" s="47"/>
      <c r="LM53" s="47"/>
      <c r="LN53" s="48"/>
      <c r="LO53" s="48"/>
      <c r="LP53" s="51"/>
      <c r="LQ53" s="47"/>
      <c r="LR53" s="47"/>
      <c r="LS53" s="48"/>
      <c r="LT53" s="48"/>
      <c r="LU53" s="51"/>
      <c r="LV53" s="47"/>
      <c r="LW53" s="47"/>
      <c r="LX53" s="48"/>
      <c r="LY53" s="48"/>
      <c r="LZ53" s="51"/>
      <c r="MA53" s="47"/>
      <c r="MB53" s="47"/>
      <c r="MC53" s="48"/>
      <c r="MD53" s="48"/>
      <c r="ME53" s="51"/>
      <c r="MF53" s="47"/>
      <c r="MG53" s="47"/>
      <c r="MH53" s="48"/>
      <c r="MI53" s="48"/>
      <c r="MJ53" s="51"/>
    </row>
    <row r="54" spans="1:348" ht="15.75" hidden="1" customHeight="1">
      <c r="A54" s="29" t="s">
        <v>463</v>
      </c>
      <c r="B54" s="29" t="s">
        <v>488</v>
      </c>
      <c r="C54" s="31" t="s">
        <v>89</v>
      </c>
      <c r="D54" s="31" t="s">
        <v>197</v>
      </c>
      <c r="E54" s="32" t="s">
        <v>232</v>
      </c>
      <c r="F54" s="32" t="s">
        <v>489</v>
      </c>
      <c r="G54" s="75" t="s">
        <v>490</v>
      </c>
      <c r="H54" s="32" t="s">
        <v>126</v>
      </c>
      <c r="I54" s="53" t="s">
        <v>491</v>
      </c>
      <c r="J54" s="53" t="s">
        <v>492</v>
      </c>
      <c r="K54" s="53" t="s">
        <v>493</v>
      </c>
      <c r="L54" s="37" t="s">
        <v>494</v>
      </c>
      <c r="M54" s="38" t="s">
        <v>158</v>
      </c>
      <c r="N54" s="31" t="s">
        <v>67</v>
      </c>
      <c r="O54" s="30">
        <v>0</v>
      </c>
      <c r="P54" s="30">
        <v>0</v>
      </c>
      <c r="Q54" s="30">
        <v>0</v>
      </c>
      <c r="R54" s="30">
        <v>1</v>
      </c>
      <c r="S54" s="30">
        <v>0</v>
      </c>
      <c r="T54" s="30">
        <v>0</v>
      </c>
      <c r="U54" s="30">
        <v>0</v>
      </c>
      <c r="V54" s="30">
        <v>0</v>
      </c>
      <c r="W54" s="39"/>
      <c r="X54" s="32" t="s">
        <v>120</v>
      </c>
      <c r="Y54" s="32" t="s">
        <v>185</v>
      </c>
      <c r="Z54" s="40" t="str">
        <f>IF(AND(HR54&gt;=32,HR54&lt;=80),Listas!$G$36,IF(AND(HR54&gt;=16,HR54&lt;=24),Listas!$G$37,IF(AND(HR54&gt;=5,HR54&lt;=12),Listas!$G$38,IF(AND(HR54&gt;=1,HR54&lt;=4),Listas!$G$39,"-"))))</f>
        <v>Tolerable</v>
      </c>
      <c r="AA54" s="40">
        <f t="shared" si="51"/>
        <v>10</v>
      </c>
      <c r="AB54" s="41" t="str">
        <f>IFERROR(VLOOKUP(M54,[1]Listas!$H$4:$I$8,2,FALSE),"")</f>
        <v/>
      </c>
      <c r="AC54" s="42" t="s">
        <v>495</v>
      </c>
      <c r="AD54" s="31" t="s">
        <v>487</v>
      </c>
      <c r="AE54" s="44"/>
      <c r="AF54" s="44"/>
      <c r="AG54" s="44"/>
      <c r="AH54" s="45"/>
      <c r="AI54" s="44"/>
      <c r="AJ54" s="44"/>
      <c r="AK54" s="44"/>
      <c r="AL54" s="45"/>
      <c r="AM54" s="44"/>
      <c r="AN54" s="44"/>
      <c r="AO54" s="44"/>
      <c r="AP54" s="45"/>
      <c r="AQ54" s="44"/>
      <c r="AR54" s="44"/>
      <c r="AS54" s="44"/>
      <c r="AT54" s="45"/>
      <c r="AU54" s="44"/>
      <c r="AV54" s="44"/>
      <c r="AW54" s="44"/>
      <c r="AX54" s="45"/>
      <c r="AY54" s="44"/>
      <c r="AZ54" s="44"/>
      <c r="BA54" s="44"/>
      <c r="BB54" s="45"/>
      <c r="BC54" s="44"/>
      <c r="BD54" s="44"/>
      <c r="BE54" s="44"/>
      <c r="BF54" s="45"/>
      <c r="BG54" s="44"/>
      <c r="BH54" s="44"/>
      <c r="BI54" s="44"/>
      <c r="BJ54" s="45"/>
      <c r="BK54" s="44"/>
      <c r="BL54" s="44"/>
      <c r="BM54" s="44"/>
      <c r="BN54" s="45"/>
      <c r="BO54" s="44"/>
      <c r="BP54" s="44"/>
      <c r="BQ54" s="44"/>
      <c r="BR54" s="45"/>
      <c r="BS54" s="44"/>
      <c r="BT54" s="44"/>
      <c r="BU54" s="44"/>
      <c r="BV54" s="45"/>
      <c r="BW54" s="44"/>
      <c r="BX54" s="44"/>
      <c r="BY54" s="44"/>
      <c r="BZ54" s="45"/>
      <c r="CA54" s="44"/>
      <c r="CB54" s="44"/>
      <c r="CC54" s="44"/>
      <c r="CD54" s="45"/>
      <c r="CE54" s="44"/>
      <c r="CF54" s="44"/>
      <c r="CG54" s="44"/>
      <c r="CH54" s="45"/>
      <c r="CI54" s="44"/>
      <c r="CJ54" s="44"/>
      <c r="CK54" s="44"/>
      <c r="CL54" s="45"/>
      <c r="CM54" s="44"/>
      <c r="CN54" s="44"/>
      <c r="CO54" s="44"/>
      <c r="CP54" s="45"/>
      <c r="CQ54" s="44"/>
      <c r="CR54" s="44"/>
      <c r="CS54" s="44"/>
      <c r="CT54" s="45"/>
      <c r="CU54" s="44"/>
      <c r="CV54" s="44"/>
      <c r="CW54" s="44"/>
      <c r="CX54" s="45"/>
      <c r="CY54" s="44"/>
      <c r="CZ54" s="44"/>
      <c r="DA54" s="44"/>
      <c r="DB54" s="45"/>
      <c r="DC54" s="44"/>
      <c r="DD54" s="44"/>
      <c r="DE54" s="44"/>
      <c r="DF54" s="45"/>
      <c r="DG54" s="44"/>
      <c r="DH54" s="44"/>
      <c r="DI54" s="44"/>
      <c r="DJ54" s="45"/>
      <c r="DK54" s="44"/>
      <c r="DL54" s="44"/>
      <c r="DM54" s="44"/>
      <c r="DN54" s="45"/>
      <c r="DO54" s="44"/>
      <c r="DP54" s="44"/>
      <c r="DQ54" s="44"/>
      <c r="DR54" s="45"/>
      <c r="DS54" s="44"/>
      <c r="DT54" s="44"/>
      <c r="DU54" s="44"/>
      <c r="DV54" s="45"/>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46" t="str">
        <f t="array" aca="1" ref="HL54" ca="1">IFERROR(XLOOKUP(E54,Listas!$F$71:$F$121,Listas!$G$71:$G$121,,0,1),"biblioteca")</f>
        <v>biblioteca</v>
      </c>
      <c r="HM54" s="7"/>
      <c r="HN54" s="7"/>
      <c r="HO54" s="73" t="str">
        <f>IF('2.Datos'!B54&lt;&gt;"",'2.Datos'!B54,"")</f>
        <v>R4_Cial</v>
      </c>
      <c r="HP54" s="47">
        <f>IFERROR(VLOOKUP('2.Datos'!X54,Listas!$D$37:$E$41,2,FALSE),"")</f>
        <v>5</v>
      </c>
      <c r="HQ54" s="47">
        <f>IFERROR(VLOOKUP('2.Datos'!Y54,Listas!$D$44:$E$48,2,FALSE),"")</f>
        <v>2</v>
      </c>
      <c r="HR54" s="47">
        <f t="shared" si="52"/>
        <v>10</v>
      </c>
      <c r="HS54" s="48">
        <f t="shared" si="53"/>
        <v>52</v>
      </c>
      <c r="HT54" s="51"/>
      <c r="HU54" s="47"/>
      <c r="HV54" s="47"/>
      <c r="HW54" s="48"/>
      <c r="HX54" s="48"/>
      <c r="HY54" s="51"/>
      <c r="HZ54" s="47"/>
      <c r="IA54" s="47"/>
      <c r="IB54" s="48"/>
      <c r="IC54" s="48"/>
      <c r="ID54" s="51"/>
      <c r="IE54" s="47"/>
      <c r="IF54" s="47"/>
      <c r="IG54" s="48"/>
      <c r="IH54" s="48"/>
      <c r="II54" s="51"/>
      <c r="IJ54" s="47"/>
      <c r="IK54" s="47"/>
      <c r="IL54" s="48"/>
      <c r="IM54" s="48"/>
      <c r="IN54" s="51"/>
      <c r="IO54" s="47"/>
      <c r="IP54" s="47"/>
      <c r="IQ54" s="48"/>
      <c r="IR54" s="48"/>
      <c r="IS54" s="51"/>
      <c r="IT54" s="47"/>
      <c r="IU54" s="47"/>
      <c r="IV54" s="48"/>
      <c r="IW54" s="48"/>
      <c r="IX54" s="51"/>
      <c r="IY54" s="47"/>
      <c r="IZ54" s="47"/>
      <c r="JA54" s="48"/>
      <c r="JB54" s="48"/>
      <c r="JC54" s="51"/>
      <c r="JD54" s="47"/>
      <c r="JE54" s="47"/>
      <c r="JF54" s="48"/>
      <c r="JG54" s="48"/>
      <c r="JH54" s="51"/>
      <c r="JI54" s="47"/>
      <c r="JJ54" s="47"/>
      <c r="JK54" s="48"/>
      <c r="JL54" s="48"/>
      <c r="JM54" s="51"/>
      <c r="JN54" s="47"/>
      <c r="JO54" s="47"/>
      <c r="JP54" s="48"/>
      <c r="JQ54" s="48"/>
      <c r="JR54" s="51"/>
      <c r="JS54" s="47"/>
      <c r="JT54" s="47"/>
      <c r="JU54" s="48"/>
      <c r="JV54" s="48"/>
      <c r="JW54" s="51"/>
      <c r="JX54" s="47"/>
      <c r="JY54" s="47"/>
      <c r="JZ54" s="48"/>
      <c r="KA54" s="48"/>
      <c r="KB54" s="51"/>
      <c r="KC54" s="47"/>
      <c r="KD54" s="47"/>
      <c r="KE54" s="48"/>
      <c r="KF54" s="48"/>
      <c r="KG54" s="51"/>
      <c r="KH54" s="47"/>
      <c r="KI54" s="47"/>
      <c r="KJ54" s="48"/>
      <c r="KK54" s="48"/>
      <c r="KL54" s="51"/>
      <c r="KM54" s="47"/>
      <c r="KN54" s="47"/>
      <c r="KO54" s="48"/>
      <c r="KP54" s="48"/>
      <c r="KQ54" s="51"/>
      <c r="KR54" s="47"/>
      <c r="KS54" s="47"/>
      <c r="KT54" s="48"/>
      <c r="KU54" s="48"/>
      <c r="KV54" s="51"/>
      <c r="KW54" s="47"/>
      <c r="KX54" s="47"/>
      <c r="KY54" s="48"/>
      <c r="KZ54" s="48"/>
      <c r="LA54" s="51"/>
      <c r="LB54" s="47"/>
      <c r="LC54" s="47"/>
      <c r="LD54" s="48"/>
      <c r="LE54" s="48"/>
      <c r="LF54" s="51"/>
      <c r="LG54" s="47"/>
      <c r="LH54" s="47"/>
      <c r="LI54" s="48"/>
      <c r="LJ54" s="48"/>
      <c r="LK54" s="51"/>
      <c r="LL54" s="47"/>
      <c r="LM54" s="47"/>
      <c r="LN54" s="48"/>
      <c r="LO54" s="48"/>
      <c r="LP54" s="51"/>
      <c r="LQ54" s="47"/>
      <c r="LR54" s="47"/>
      <c r="LS54" s="48"/>
      <c r="LT54" s="48"/>
      <c r="LU54" s="51"/>
      <c r="LV54" s="47"/>
      <c r="LW54" s="47"/>
      <c r="LX54" s="48"/>
      <c r="LY54" s="48"/>
      <c r="LZ54" s="51"/>
      <c r="MA54" s="47"/>
      <c r="MB54" s="47"/>
      <c r="MC54" s="48"/>
      <c r="MD54" s="48"/>
      <c r="ME54" s="51"/>
      <c r="MF54" s="47"/>
      <c r="MG54" s="47"/>
      <c r="MH54" s="48"/>
      <c r="MI54" s="48"/>
      <c r="MJ54" s="51"/>
    </row>
    <row r="55" spans="1:348" ht="15.75" hidden="1" customHeight="1">
      <c r="A55" s="29" t="s">
        <v>463</v>
      </c>
      <c r="B55" s="29" t="s">
        <v>496</v>
      </c>
      <c r="C55" s="31" t="s">
        <v>89</v>
      </c>
      <c r="D55" s="31" t="s">
        <v>90</v>
      </c>
      <c r="E55" s="32" t="s">
        <v>91</v>
      </c>
      <c r="F55" s="32" t="s">
        <v>497</v>
      </c>
      <c r="G55" s="75" t="s">
        <v>497</v>
      </c>
      <c r="H55" s="32" t="s">
        <v>126</v>
      </c>
      <c r="I55" s="53" t="s">
        <v>498</v>
      </c>
      <c r="J55" s="53" t="s">
        <v>499</v>
      </c>
      <c r="K55" s="53" t="s">
        <v>500</v>
      </c>
      <c r="L55" s="68"/>
      <c r="M55" s="38" t="s">
        <v>205</v>
      </c>
      <c r="N55" s="31" t="s">
        <v>177</v>
      </c>
      <c r="O55" s="30">
        <v>1</v>
      </c>
      <c r="P55" s="30">
        <v>0</v>
      </c>
      <c r="Q55" s="30">
        <v>0</v>
      </c>
      <c r="R55" s="30">
        <v>1</v>
      </c>
      <c r="S55" s="30">
        <v>0</v>
      </c>
      <c r="T55" s="30">
        <v>0</v>
      </c>
      <c r="U55" s="30">
        <v>1</v>
      </c>
      <c r="V55" s="30">
        <v>0</v>
      </c>
      <c r="W55" s="39"/>
      <c r="X55" s="32" t="s">
        <v>149</v>
      </c>
      <c r="Y55" s="32" t="s">
        <v>131</v>
      </c>
      <c r="Z55" s="40" t="str">
        <f>IF(AND(HR55&gt;=32,HR55&lt;=80),Listas!$G$36,IF(AND(HR55&gt;=16,HR55&lt;=24),Listas!$G$37,IF(AND(HR55&gt;=5,HR55&lt;=12),Listas!$G$38,IF(AND(HR55&gt;=1,HR55&lt;=4),Listas!$G$39,"-"))))</f>
        <v>Extremo</v>
      </c>
      <c r="AA55" s="40">
        <f t="shared" si="51"/>
        <v>32</v>
      </c>
      <c r="AB55" s="41" t="str">
        <f>IFERROR(VLOOKUP(M55,[1]Listas!$H$4:$I$8,2,FALSE),"")</f>
        <v/>
      </c>
      <c r="AC55" s="42" t="s">
        <v>501</v>
      </c>
      <c r="AD55" s="31" t="s">
        <v>487</v>
      </c>
      <c r="AE55" s="44"/>
      <c r="AF55" s="44"/>
      <c r="AG55" s="44"/>
      <c r="AH55" s="45"/>
      <c r="AI55" s="44"/>
      <c r="AJ55" s="44"/>
      <c r="AK55" s="44"/>
      <c r="AL55" s="45"/>
      <c r="AM55" s="44"/>
      <c r="AN55" s="44"/>
      <c r="AO55" s="44"/>
      <c r="AP55" s="45"/>
      <c r="AQ55" s="44"/>
      <c r="AR55" s="44"/>
      <c r="AS55" s="44"/>
      <c r="AT55" s="45"/>
      <c r="AU55" s="44"/>
      <c r="AV55" s="44"/>
      <c r="AW55" s="44"/>
      <c r="AX55" s="45"/>
      <c r="AY55" s="44"/>
      <c r="AZ55" s="44"/>
      <c r="BA55" s="44"/>
      <c r="BB55" s="45"/>
      <c r="BC55" s="44"/>
      <c r="BD55" s="44"/>
      <c r="BE55" s="44"/>
      <c r="BF55" s="45"/>
      <c r="BG55" s="44"/>
      <c r="BH55" s="44"/>
      <c r="BI55" s="44"/>
      <c r="BJ55" s="45"/>
      <c r="BK55" s="44"/>
      <c r="BL55" s="44"/>
      <c r="BM55" s="44"/>
      <c r="BN55" s="45"/>
      <c r="BO55" s="44"/>
      <c r="BP55" s="44"/>
      <c r="BQ55" s="44"/>
      <c r="BR55" s="45"/>
      <c r="BS55" s="44"/>
      <c r="BT55" s="44"/>
      <c r="BU55" s="44"/>
      <c r="BV55" s="45"/>
      <c r="BW55" s="44"/>
      <c r="BX55" s="44"/>
      <c r="BY55" s="44"/>
      <c r="BZ55" s="45"/>
      <c r="CA55" s="44"/>
      <c r="CB55" s="44"/>
      <c r="CC55" s="44"/>
      <c r="CD55" s="45"/>
      <c r="CE55" s="44"/>
      <c r="CF55" s="44"/>
      <c r="CG55" s="44"/>
      <c r="CH55" s="45"/>
      <c r="CI55" s="44"/>
      <c r="CJ55" s="44"/>
      <c r="CK55" s="44"/>
      <c r="CL55" s="45"/>
      <c r="CM55" s="44"/>
      <c r="CN55" s="44"/>
      <c r="CO55" s="44"/>
      <c r="CP55" s="45"/>
      <c r="CQ55" s="44"/>
      <c r="CR55" s="44"/>
      <c r="CS55" s="44"/>
      <c r="CT55" s="45"/>
      <c r="CU55" s="44"/>
      <c r="CV55" s="44"/>
      <c r="CW55" s="44"/>
      <c r="CX55" s="45"/>
      <c r="CY55" s="44"/>
      <c r="CZ55" s="44"/>
      <c r="DA55" s="44"/>
      <c r="DB55" s="45"/>
      <c r="DC55" s="44"/>
      <c r="DD55" s="44"/>
      <c r="DE55" s="44"/>
      <c r="DF55" s="45"/>
      <c r="DG55" s="44"/>
      <c r="DH55" s="44"/>
      <c r="DI55" s="44"/>
      <c r="DJ55" s="45"/>
      <c r="DK55" s="44"/>
      <c r="DL55" s="44"/>
      <c r="DM55" s="44"/>
      <c r="DN55" s="45"/>
      <c r="DO55" s="44"/>
      <c r="DP55" s="44"/>
      <c r="DQ55" s="44"/>
      <c r="DR55" s="45"/>
      <c r="DS55" s="44"/>
      <c r="DT55" s="44"/>
      <c r="DU55" s="44"/>
      <c r="DV55" s="45"/>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46" t="str">
        <f t="array" aca="1" ref="HL55" ca="1">IFERROR(XLOOKUP(E55,Listas!$F$71:$F$121,Listas!$G$71:$G$121,,0,1),"biblioteca")</f>
        <v>biblioteca</v>
      </c>
      <c r="HM55" s="7"/>
      <c r="HN55" s="7"/>
      <c r="HO55" s="73" t="str">
        <f>IF('2.Datos'!B55&lt;&gt;"",'2.Datos'!B55,"")</f>
        <v>R5_Cial</v>
      </c>
      <c r="HP55" s="47">
        <f>IFERROR(VLOOKUP('2.Datos'!X55,Listas!$D$37:$E$41,2,FALSE),"")</f>
        <v>4</v>
      </c>
      <c r="HQ55" s="47">
        <f>IFERROR(VLOOKUP('2.Datos'!Y55,Listas!$D$44:$E$48,2,FALSE),"")</f>
        <v>8</v>
      </c>
      <c r="HR55" s="47">
        <f t="shared" si="52"/>
        <v>32</v>
      </c>
      <c r="HS55" s="48">
        <f t="shared" si="53"/>
        <v>48</v>
      </c>
      <c r="HT55" s="51"/>
      <c r="HU55" s="47"/>
      <c r="HV55" s="47"/>
      <c r="HW55" s="48"/>
      <c r="HX55" s="48"/>
      <c r="HY55" s="51"/>
      <c r="HZ55" s="47"/>
      <c r="IA55" s="47"/>
      <c r="IB55" s="48"/>
      <c r="IC55" s="48"/>
      <c r="ID55" s="51"/>
      <c r="IE55" s="47"/>
      <c r="IF55" s="47"/>
      <c r="IG55" s="48"/>
      <c r="IH55" s="48"/>
      <c r="II55" s="51"/>
      <c r="IJ55" s="47"/>
      <c r="IK55" s="47"/>
      <c r="IL55" s="48"/>
      <c r="IM55" s="48"/>
      <c r="IN55" s="51"/>
      <c r="IO55" s="47"/>
      <c r="IP55" s="47"/>
      <c r="IQ55" s="48"/>
      <c r="IR55" s="48"/>
      <c r="IS55" s="51"/>
      <c r="IT55" s="47"/>
      <c r="IU55" s="47"/>
      <c r="IV55" s="48"/>
      <c r="IW55" s="48"/>
      <c r="IX55" s="51"/>
      <c r="IY55" s="47"/>
      <c r="IZ55" s="47"/>
      <c r="JA55" s="48"/>
      <c r="JB55" s="48"/>
      <c r="JC55" s="51"/>
      <c r="JD55" s="47"/>
      <c r="JE55" s="47"/>
      <c r="JF55" s="48"/>
      <c r="JG55" s="48"/>
      <c r="JH55" s="51"/>
      <c r="JI55" s="47"/>
      <c r="JJ55" s="47"/>
      <c r="JK55" s="48"/>
      <c r="JL55" s="48"/>
      <c r="JM55" s="51"/>
      <c r="JN55" s="47"/>
      <c r="JO55" s="47"/>
      <c r="JP55" s="48"/>
      <c r="JQ55" s="48"/>
      <c r="JR55" s="51"/>
      <c r="JS55" s="47"/>
      <c r="JT55" s="47"/>
      <c r="JU55" s="48"/>
      <c r="JV55" s="48"/>
      <c r="JW55" s="51"/>
      <c r="JX55" s="47"/>
      <c r="JY55" s="47"/>
      <c r="JZ55" s="48"/>
      <c r="KA55" s="48"/>
      <c r="KB55" s="51"/>
      <c r="KC55" s="47"/>
      <c r="KD55" s="47"/>
      <c r="KE55" s="48"/>
      <c r="KF55" s="48"/>
      <c r="KG55" s="51"/>
      <c r="KH55" s="47"/>
      <c r="KI55" s="47"/>
      <c r="KJ55" s="48"/>
      <c r="KK55" s="48"/>
      <c r="KL55" s="51"/>
      <c r="KM55" s="47"/>
      <c r="KN55" s="47"/>
      <c r="KO55" s="48"/>
      <c r="KP55" s="48"/>
      <c r="KQ55" s="51"/>
      <c r="KR55" s="47"/>
      <c r="KS55" s="47"/>
      <c r="KT55" s="48"/>
      <c r="KU55" s="48"/>
      <c r="KV55" s="51"/>
      <c r="KW55" s="47"/>
      <c r="KX55" s="47"/>
      <c r="KY55" s="48"/>
      <c r="KZ55" s="48"/>
      <c r="LA55" s="51"/>
      <c r="LB55" s="47"/>
      <c r="LC55" s="47"/>
      <c r="LD55" s="48"/>
      <c r="LE55" s="48"/>
      <c r="LF55" s="51"/>
      <c r="LG55" s="47"/>
      <c r="LH55" s="47"/>
      <c r="LI55" s="48"/>
      <c r="LJ55" s="48"/>
      <c r="LK55" s="51"/>
      <c r="LL55" s="47"/>
      <c r="LM55" s="47"/>
      <c r="LN55" s="48"/>
      <c r="LO55" s="48"/>
      <c r="LP55" s="51"/>
      <c r="LQ55" s="47"/>
      <c r="LR55" s="47"/>
      <c r="LS55" s="48"/>
      <c r="LT55" s="48"/>
      <c r="LU55" s="51"/>
      <c r="LV55" s="47"/>
      <c r="LW55" s="47"/>
      <c r="LX55" s="48"/>
      <c r="LY55" s="48"/>
      <c r="LZ55" s="51"/>
      <c r="MA55" s="47"/>
      <c r="MB55" s="47"/>
      <c r="MC55" s="48"/>
      <c r="MD55" s="48"/>
      <c r="ME55" s="51"/>
      <c r="MF55" s="47"/>
      <c r="MG55" s="47"/>
      <c r="MH55" s="48"/>
      <c r="MI55" s="48"/>
      <c r="MJ55" s="51"/>
    </row>
    <row r="56" spans="1:348" ht="15.75" customHeight="1">
      <c r="A56" s="80"/>
      <c r="B56" s="80"/>
      <c r="C56" s="80"/>
      <c r="D56" s="80"/>
      <c r="E56" s="80"/>
      <c r="F56" s="80"/>
      <c r="G56" s="80"/>
      <c r="H56" s="80"/>
      <c r="I56" s="81"/>
      <c r="J56" s="81"/>
      <c r="K56" s="81"/>
      <c r="L56" s="81"/>
      <c r="M56" s="80"/>
      <c r="N56" s="80"/>
      <c r="O56" s="82"/>
      <c r="P56" s="82"/>
      <c r="Q56" s="82"/>
      <c r="R56" s="82"/>
      <c r="S56" s="82"/>
      <c r="T56" s="82"/>
      <c r="U56" s="82"/>
      <c r="V56" s="82"/>
      <c r="W56" s="82"/>
      <c r="X56" s="80"/>
      <c r="Y56" s="80"/>
      <c r="Z56" s="80"/>
      <c r="AA56" s="80"/>
      <c r="AB56" s="81"/>
      <c r="AC56" s="81"/>
      <c r="AD56" s="80"/>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ht="15.75" customHeight="1">
      <c r="A57" s="80"/>
      <c r="B57" s="80"/>
      <c r="C57" s="80"/>
      <c r="D57" s="80"/>
      <c r="E57" s="80"/>
      <c r="F57" s="80"/>
      <c r="G57" s="80"/>
      <c r="H57" s="80"/>
      <c r="I57" s="81"/>
      <c r="J57" s="81"/>
      <c r="K57" s="81"/>
      <c r="L57" s="81"/>
      <c r="M57" s="80"/>
      <c r="N57" s="80"/>
      <c r="O57" s="82"/>
      <c r="P57" s="82"/>
      <c r="Q57" s="82"/>
      <c r="R57" s="82"/>
      <c r="S57" s="82"/>
      <c r="T57" s="82"/>
      <c r="U57" s="82"/>
      <c r="V57" s="82"/>
      <c r="W57" s="82"/>
      <c r="X57" s="80"/>
      <c r="Y57" s="80"/>
      <c r="Z57" s="80"/>
      <c r="AA57" s="80"/>
      <c r="AB57" s="81"/>
      <c r="AC57" s="81"/>
      <c r="AD57" s="80"/>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ht="15.75" customHeight="1">
      <c r="A58" s="80"/>
      <c r="B58" s="80"/>
      <c r="C58" s="80"/>
      <c r="D58" s="80"/>
      <c r="E58" s="80"/>
      <c r="F58" s="80"/>
      <c r="G58" s="80"/>
      <c r="H58" s="80"/>
      <c r="I58" s="81"/>
      <c r="J58" s="81"/>
      <c r="K58" s="81"/>
      <c r="L58" s="81"/>
      <c r="M58" s="80"/>
      <c r="N58" s="80"/>
      <c r="O58" s="82"/>
      <c r="P58" s="82"/>
      <c r="Q58" s="82"/>
      <c r="R58" s="82"/>
      <c r="S58" s="82"/>
      <c r="T58" s="82"/>
      <c r="U58" s="82"/>
      <c r="V58" s="82"/>
      <c r="W58" s="82"/>
      <c r="X58" s="80"/>
      <c r="Y58" s="80"/>
      <c r="Z58" s="80"/>
      <c r="AA58" s="80"/>
      <c r="AB58" s="81"/>
      <c r="AC58" s="81"/>
      <c r="AD58" s="80"/>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ht="15.75" customHeight="1">
      <c r="A59" s="80"/>
      <c r="B59" s="80"/>
      <c r="C59" s="80"/>
      <c r="D59" s="80"/>
      <c r="E59" s="80"/>
      <c r="F59" s="80"/>
      <c r="G59" s="80"/>
      <c r="H59" s="80"/>
      <c r="I59" s="81"/>
      <c r="J59" s="81"/>
      <c r="K59" s="81"/>
      <c r="L59" s="81"/>
      <c r="M59" s="80"/>
      <c r="N59" s="80"/>
      <c r="O59" s="82"/>
      <c r="P59" s="82"/>
      <c r="Q59" s="82"/>
      <c r="R59" s="82"/>
      <c r="S59" s="82"/>
      <c r="T59" s="82"/>
      <c r="U59" s="82"/>
      <c r="V59" s="82"/>
      <c r="W59" s="82"/>
      <c r="X59" s="80"/>
      <c r="Y59" s="80"/>
      <c r="Z59" s="80"/>
      <c r="AA59" s="80"/>
      <c r="AB59" s="81"/>
      <c r="AC59" s="81"/>
      <c r="AD59" s="80"/>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ht="15.75" customHeight="1">
      <c r="A60" s="80"/>
      <c r="B60" s="80"/>
      <c r="C60" s="80"/>
      <c r="D60" s="80"/>
      <c r="E60" s="80"/>
      <c r="F60" s="80"/>
      <c r="G60" s="80"/>
      <c r="H60" s="80"/>
      <c r="I60" s="81"/>
      <c r="J60" s="81"/>
      <c r="K60" s="81"/>
      <c r="L60" s="81"/>
      <c r="M60" s="80"/>
      <c r="N60" s="80"/>
      <c r="O60" s="82"/>
      <c r="P60" s="82"/>
      <c r="Q60" s="82"/>
      <c r="R60" s="82"/>
      <c r="S60" s="82"/>
      <c r="T60" s="82"/>
      <c r="U60" s="82"/>
      <c r="V60" s="82"/>
      <c r="W60" s="82"/>
      <c r="X60" s="80"/>
      <c r="Y60" s="80"/>
      <c r="Z60" s="80"/>
      <c r="AA60" s="80"/>
      <c r="AB60" s="81"/>
      <c r="AC60" s="81"/>
      <c r="AD60" s="80"/>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ht="15.75" customHeight="1">
      <c r="A61" s="80"/>
      <c r="B61" s="80"/>
      <c r="C61" s="80"/>
      <c r="D61" s="80"/>
      <c r="E61" s="80"/>
      <c r="F61" s="80"/>
      <c r="G61" s="80"/>
      <c r="H61" s="80"/>
      <c r="I61" s="81"/>
      <c r="J61" s="81"/>
      <c r="K61" s="81"/>
      <c r="L61" s="81"/>
      <c r="M61" s="80"/>
      <c r="N61" s="80"/>
      <c r="O61" s="82"/>
      <c r="P61" s="82"/>
      <c r="Q61" s="82"/>
      <c r="R61" s="82"/>
      <c r="S61" s="82"/>
      <c r="T61" s="82"/>
      <c r="U61" s="82"/>
      <c r="V61" s="82"/>
      <c r="W61" s="82"/>
      <c r="X61" s="80"/>
      <c r="Y61" s="80"/>
      <c r="Z61" s="80"/>
      <c r="AA61" s="80"/>
      <c r="AB61" s="81"/>
      <c r="AC61" s="81"/>
      <c r="AD61" s="80"/>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ht="15.75" customHeight="1">
      <c r="A62" s="80"/>
      <c r="B62" s="80"/>
      <c r="C62" s="80"/>
      <c r="D62" s="80"/>
      <c r="E62" s="80"/>
      <c r="F62" s="80"/>
      <c r="G62" s="80"/>
      <c r="H62" s="80"/>
      <c r="I62" s="81"/>
      <c r="J62" s="81"/>
      <c r="K62" s="81"/>
      <c r="L62" s="81"/>
      <c r="M62" s="80"/>
      <c r="N62" s="80"/>
      <c r="O62" s="82"/>
      <c r="P62" s="82"/>
      <c r="Q62" s="82"/>
      <c r="R62" s="82"/>
      <c r="S62" s="82"/>
      <c r="T62" s="82"/>
      <c r="U62" s="82"/>
      <c r="V62" s="82"/>
      <c r="W62" s="82"/>
      <c r="X62" s="80"/>
      <c r="Y62" s="80"/>
      <c r="Z62" s="80"/>
      <c r="AA62" s="80"/>
      <c r="AB62" s="81"/>
      <c r="AC62" s="81"/>
      <c r="AD62" s="80"/>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ht="15.75" customHeight="1">
      <c r="A63" s="80"/>
      <c r="B63" s="80"/>
      <c r="C63" s="80"/>
      <c r="D63" s="80"/>
      <c r="E63" s="80"/>
      <c r="F63" s="80"/>
      <c r="G63" s="80"/>
      <c r="H63" s="80"/>
      <c r="I63" s="81"/>
      <c r="J63" s="81"/>
      <c r="K63" s="81"/>
      <c r="L63" s="81"/>
      <c r="M63" s="80"/>
      <c r="N63" s="80"/>
      <c r="O63" s="82"/>
      <c r="P63" s="82"/>
      <c r="Q63" s="82"/>
      <c r="R63" s="82"/>
      <c r="S63" s="82"/>
      <c r="T63" s="82"/>
      <c r="U63" s="82"/>
      <c r="V63" s="82"/>
      <c r="W63" s="82"/>
      <c r="X63" s="80"/>
      <c r="Y63" s="80"/>
      <c r="Z63" s="80"/>
      <c r="AA63" s="80"/>
      <c r="AB63" s="81"/>
      <c r="AC63" s="81"/>
      <c r="AD63" s="80"/>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ht="15.75" customHeight="1">
      <c r="A64" s="80"/>
      <c r="B64" s="80"/>
      <c r="C64" s="80"/>
      <c r="D64" s="80"/>
      <c r="E64" s="80"/>
      <c r="F64" s="80"/>
      <c r="G64" s="80"/>
      <c r="H64" s="80"/>
      <c r="I64" s="81"/>
      <c r="J64" s="81"/>
      <c r="K64" s="81"/>
      <c r="L64" s="81"/>
      <c r="M64" s="80"/>
      <c r="N64" s="80"/>
      <c r="O64" s="82"/>
      <c r="P64" s="82"/>
      <c r="Q64" s="82"/>
      <c r="R64" s="82"/>
      <c r="S64" s="82"/>
      <c r="T64" s="82"/>
      <c r="U64" s="82"/>
      <c r="V64" s="82"/>
      <c r="W64" s="82"/>
      <c r="X64" s="80"/>
      <c r="Y64" s="80"/>
      <c r="Z64" s="80"/>
      <c r="AA64" s="80"/>
      <c r="AB64" s="81"/>
      <c r="AC64" s="81"/>
      <c r="AD64" s="80"/>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ht="15.75" customHeight="1">
      <c r="A65" s="80"/>
      <c r="B65" s="80"/>
      <c r="C65" s="80"/>
      <c r="D65" s="80"/>
      <c r="E65" s="80"/>
      <c r="F65" s="80"/>
      <c r="G65" s="80"/>
      <c r="H65" s="80"/>
      <c r="I65" s="81"/>
      <c r="J65" s="81"/>
      <c r="K65" s="81"/>
      <c r="L65" s="81"/>
      <c r="M65" s="80"/>
      <c r="N65" s="80"/>
      <c r="O65" s="82"/>
      <c r="P65" s="82"/>
      <c r="Q65" s="82"/>
      <c r="R65" s="82"/>
      <c r="S65" s="82"/>
      <c r="T65" s="82"/>
      <c r="U65" s="82"/>
      <c r="V65" s="82"/>
      <c r="W65" s="82"/>
      <c r="X65" s="80"/>
      <c r="Y65" s="80"/>
      <c r="Z65" s="80"/>
      <c r="AA65" s="80"/>
      <c r="AB65" s="81"/>
      <c r="AC65" s="81"/>
      <c r="AD65" s="80"/>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ht="15.75" customHeight="1">
      <c r="A66" s="80"/>
      <c r="B66" s="80"/>
      <c r="C66" s="80"/>
      <c r="D66" s="80"/>
      <c r="E66" s="80"/>
      <c r="F66" s="80"/>
      <c r="G66" s="80"/>
      <c r="H66" s="80"/>
      <c r="I66" s="81"/>
      <c r="J66" s="81"/>
      <c r="K66" s="81"/>
      <c r="L66" s="81"/>
      <c r="M66" s="80"/>
      <c r="N66" s="80"/>
      <c r="O66" s="82"/>
      <c r="P66" s="82"/>
      <c r="Q66" s="82"/>
      <c r="R66" s="82"/>
      <c r="S66" s="82"/>
      <c r="T66" s="82"/>
      <c r="U66" s="82"/>
      <c r="V66" s="82"/>
      <c r="W66" s="82"/>
      <c r="X66" s="80"/>
      <c r="Y66" s="80"/>
      <c r="Z66" s="80"/>
      <c r="AA66" s="80"/>
      <c r="AB66" s="81"/>
      <c r="AC66" s="81"/>
      <c r="AD66" s="80"/>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ht="15.75" customHeight="1">
      <c r="A67" s="80"/>
      <c r="B67" s="80"/>
      <c r="C67" s="80"/>
      <c r="D67" s="80"/>
      <c r="E67" s="80"/>
      <c r="F67" s="80"/>
      <c r="G67" s="80"/>
      <c r="H67" s="80"/>
      <c r="I67" s="81"/>
      <c r="J67" s="81"/>
      <c r="K67" s="81"/>
      <c r="L67" s="81"/>
      <c r="M67" s="80"/>
      <c r="N67" s="80"/>
      <c r="O67" s="82"/>
      <c r="P67" s="82"/>
      <c r="Q67" s="82"/>
      <c r="R67" s="82"/>
      <c r="S67" s="82"/>
      <c r="T67" s="82"/>
      <c r="U67" s="82"/>
      <c r="V67" s="82"/>
      <c r="W67" s="82"/>
      <c r="X67" s="80"/>
      <c r="Y67" s="80"/>
      <c r="Z67" s="80"/>
      <c r="AA67" s="80"/>
      <c r="AB67" s="81"/>
      <c r="AC67" s="81"/>
      <c r="AD67" s="80"/>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ht="15.75" customHeight="1">
      <c r="A68" s="80"/>
      <c r="B68" s="80"/>
      <c r="C68" s="80"/>
      <c r="D68" s="80"/>
      <c r="E68" s="80"/>
      <c r="F68" s="80"/>
      <c r="G68" s="80"/>
      <c r="H68" s="80"/>
      <c r="I68" s="81"/>
      <c r="J68" s="81"/>
      <c r="K68" s="81"/>
      <c r="L68" s="81"/>
      <c r="M68" s="80"/>
      <c r="N68" s="80"/>
      <c r="O68" s="82"/>
      <c r="P68" s="82"/>
      <c r="Q68" s="82"/>
      <c r="R68" s="82"/>
      <c r="S68" s="82"/>
      <c r="T68" s="82"/>
      <c r="U68" s="82"/>
      <c r="V68" s="82"/>
      <c r="W68" s="82"/>
      <c r="X68" s="80"/>
      <c r="Y68" s="80"/>
      <c r="Z68" s="80"/>
      <c r="AA68" s="80"/>
      <c r="AB68" s="81"/>
      <c r="AC68" s="81"/>
      <c r="AD68" s="80"/>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ht="15.75" customHeight="1">
      <c r="A69" s="80"/>
      <c r="B69" s="80"/>
      <c r="C69" s="80"/>
      <c r="D69" s="80"/>
      <c r="E69" s="80"/>
      <c r="F69" s="80"/>
      <c r="G69" s="80"/>
      <c r="H69" s="80"/>
      <c r="I69" s="81"/>
      <c r="J69" s="81"/>
      <c r="K69" s="81"/>
      <c r="L69" s="81"/>
      <c r="M69" s="80"/>
      <c r="N69" s="80"/>
      <c r="O69" s="82"/>
      <c r="P69" s="82"/>
      <c r="Q69" s="82"/>
      <c r="R69" s="82"/>
      <c r="S69" s="82"/>
      <c r="T69" s="82"/>
      <c r="U69" s="82"/>
      <c r="V69" s="82"/>
      <c r="W69" s="82"/>
      <c r="X69" s="80"/>
      <c r="Y69" s="80"/>
      <c r="Z69" s="80"/>
      <c r="AA69" s="80"/>
      <c r="AB69" s="81"/>
      <c r="AC69" s="81"/>
      <c r="AD69" s="80"/>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ht="15.75" customHeight="1">
      <c r="A70" s="80"/>
      <c r="B70" s="80"/>
      <c r="C70" s="80"/>
      <c r="D70" s="80"/>
      <c r="E70" s="80"/>
      <c r="F70" s="80"/>
      <c r="G70" s="80"/>
      <c r="H70" s="80"/>
      <c r="I70" s="81"/>
      <c r="J70" s="81"/>
      <c r="K70" s="81"/>
      <c r="L70" s="81"/>
      <c r="M70" s="80"/>
      <c r="N70" s="80"/>
      <c r="O70" s="82"/>
      <c r="P70" s="82"/>
      <c r="Q70" s="82"/>
      <c r="R70" s="82"/>
      <c r="S70" s="82"/>
      <c r="T70" s="82"/>
      <c r="U70" s="82"/>
      <c r="V70" s="82"/>
      <c r="W70" s="82"/>
      <c r="X70" s="80"/>
      <c r="Y70" s="80"/>
      <c r="Z70" s="80"/>
      <c r="AA70" s="80"/>
      <c r="AB70" s="81"/>
      <c r="AC70" s="81"/>
      <c r="AD70" s="80"/>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ht="15.75" customHeight="1">
      <c r="A71" s="80"/>
      <c r="B71" s="80"/>
      <c r="C71" s="80"/>
      <c r="D71" s="80"/>
      <c r="E71" s="80"/>
      <c r="F71" s="80"/>
      <c r="G71" s="80"/>
      <c r="H71" s="80"/>
      <c r="I71" s="81"/>
      <c r="J71" s="81"/>
      <c r="K71" s="81"/>
      <c r="L71" s="81"/>
      <c r="M71" s="80"/>
      <c r="N71" s="80"/>
      <c r="O71" s="82"/>
      <c r="P71" s="82"/>
      <c r="Q71" s="82"/>
      <c r="R71" s="82"/>
      <c r="S71" s="82"/>
      <c r="T71" s="82"/>
      <c r="U71" s="82"/>
      <c r="V71" s="82"/>
      <c r="W71" s="82"/>
      <c r="X71" s="80"/>
      <c r="Y71" s="80"/>
      <c r="Z71" s="80"/>
      <c r="AA71" s="80"/>
      <c r="AB71" s="81"/>
      <c r="AC71" s="81"/>
      <c r="AD71" s="80"/>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ht="15.75" customHeight="1">
      <c r="A72" s="80"/>
      <c r="B72" s="80"/>
      <c r="C72" s="80"/>
      <c r="D72" s="80"/>
      <c r="E72" s="80"/>
      <c r="F72" s="80"/>
      <c r="G72" s="80"/>
      <c r="H72" s="80"/>
      <c r="I72" s="81"/>
      <c r="J72" s="81"/>
      <c r="K72" s="81"/>
      <c r="L72" s="81"/>
      <c r="M72" s="80"/>
      <c r="N72" s="80"/>
      <c r="O72" s="82"/>
      <c r="P72" s="82"/>
      <c r="Q72" s="82"/>
      <c r="R72" s="82"/>
      <c r="S72" s="82"/>
      <c r="T72" s="82"/>
      <c r="U72" s="82"/>
      <c r="V72" s="82"/>
      <c r="W72" s="82"/>
      <c r="X72" s="80"/>
      <c r="Y72" s="80"/>
      <c r="Z72" s="80"/>
      <c r="AA72" s="80"/>
      <c r="AB72" s="81"/>
      <c r="AC72" s="81"/>
      <c r="AD72" s="80"/>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ht="15.75" customHeight="1">
      <c r="A73" s="80"/>
      <c r="B73" s="80"/>
      <c r="C73" s="80"/>
      <c r="D73" s="80"/>
      <c r="E73" s="80"/>
      <c r="F73" s="80"/>
      <c r="G73" s="80"/>
      <c r="H73" s="80"/>
      <c r="I73" s="81"/>
      <c r="J73" s="81"/>
      <c r="K73" s="81"/>
      <c r="L73" s="81"/>
      <c r="M73" s="80"/>
      <c r="N73" s="80"/>
      <c r="O73" s="82"/>
      <c r="P73" s="82"/>
      <c r="Q73" s="82"/>
      <c r="R73" s="82"/>
      <c r="S73" s="82"/>
      <c r="T73" s="82"/>
      <c r="U73" s="82"/>
      <c r="V73" s="82"/>
      <c r="W73" s="82"/>
      <c r="X73" s="80"/>
      <c r="Y73" s="80"/>
      <c r="Z73" s="80"/>
      <c r="AA73" s="80"/>
      <c r="AB73" s="81"/>
      <c r="AC73" s="81"/>
      <c r="AD73" s="80"/>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ht="15.75" customHeight="1">
      <c r="A74" s="80"/>
      <c r="B74" s="80"/>
      <c r="C74" s="80"/>
      <c r="D74" s="80"/>
      <c r="E74" s="80"/>
      <c r="F74" s="80"/>
      <c r="G74" s="80"/>
      <c r="H74" s="80"/>
      <c r="I74" s="81"/>
      <c r="J74" s="81"/>
      <c r="K74" s="81"/>
      <c r="L74" s="81"/>
      <c r="M74" s="80"/>
      <c r="N74" s="80"/>
      <c r="O74" s="82"/>
      <c r="P74" s="82"/>
      <c r="Q74" s="82"/>
      <c r="R74" s="82"/>
      <c r="S74" s="82"/>
      <c r="T74" s="82"/>
      <c r="U74" s="82"/>
      <c r="V74" s="82"/>
      <c r="W74" s="82"/>
      <c r="X74" s="80"/>
      <c r="Y74" s="80"/>
      <c r="Z74" s="80"/>
      <c r="AA74" s="80"/>
      <c r="AB74" s="81"/>
      <c r="AC74" s="81"/>
      <c r="AD74" s="80"/>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ht="15.75" customHeight="1">
      <c r="A75" s="80"/>
      <c r="B75" s="80"/>
      <c r="C75" s="80"/>
      <c r="D75" s="80"/>
      <c r="E75" s="80"/>
      <c r="F75" s="80"/>
      <c r="G75" s="80"/>
      <c r="H75" s="80"/>
      <c r="I75" s="81"/>
      <c r="J75" s="81"/>
      <c r="K75" s="81"/>
      <c r="L75" s="81"/>
      <c r="M75" s="80"/>
      <c r="N75" s="80"/>
      <c r="O75" s="82"/>
      <c r="P75" s="82"/>
      <c r="Q75" s="82"/>
      <c r="R75" s="82"/>
      <c r="S75" s="82"/>
      <c r="T75" s="82"/>
      <c r="U75" s="82"/>
      <c r="V75" s="82"/>
      <c r="W75" s="82"/>
      <c r="X75" s="80"/>
      <c r="Y75" s="80"/>
      <c r="Z75" s="80"/>
      <c r="AA75" s="80"/>
      <c r="AB75" s="81"/>
      <c r="AC75" s="81"/>
      <c r="AD75" s="80"/>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ht="15.75" customHeight="1">
      <c r="A76" s="80"/>
      <c r="B76" s="80"/>
      <c r="C76" s="80"/>
      <c r="D76" s="80"/>
      <c r="E76" s="80"/>
      <c r="F76" s="80"/>
      <c r="G76" s="80"/>
      <c r="H76" s="80"/>
      <c r="I76" s="81"/>
      <c r="J76" s="81"/>
      <c r="K76" s="81"/>
      <c r="L76" s="81"/>
      <c r="M76" s="80"/>
      <c r="N76" s="80"/>
      <c r="O76" s="82"/>
      <c r="P76" s="82"/>
      <c r="Q76" s="82"/>
      <c r="R76" s="82"/>
      <c r="S76" s="82"/>
      <c r="T76" s="82"/>
      <c r="U76" s="82"/>
      <c r="V76" s="82"/>
      <c r="W76" s="82"/>
      <c r="X76" s="80"/>
      <c r="Y76" s="80"/>
      <c r="Z76" s="80"/>
      <c r="AA76" s="80"/>
      <c r="AB76" s="81"/>
      <c r="AC76" s="81"/>
      <c r="AD76" s="80"/>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ht="15.75" customHeight="1">
      <c r="A77" s="80"/>
      <c r="B77" s="80"/>
      <c r="C77" s="80"/>
      <c r="D77" s="80"/>
      <c r="E77" s="80"/>
      <c r="F77" s="80"/>
      <c r="G77" s="80"/>
      <c r="H77" s="80"/>
      <c r="I77" s="81"/>
      <c r="J77" s="81"/>
      <c r="K77" s="81"/>
      <c r="L77" s="81"/>
      <c r="M77" s="80"/>
      <c r="N77" s="80"/>
      <c r="O77" s="82"/>
      <c r="P77" s="82"/>
      <c r="Q77" s="82"/>
      <c r="R77" s="82"/>
      <c r="S77" s="82"/>
      <c r="T77" s="82"/>
      <c r="U77" s="82"/>
      <c r="V77" s="82"/>
      <c r="W77" s="82"/>
      <c r="X77" s="80"/>
      <c r="Y77" s="80"/>
      <c r="Z77" s="80"/>
      <c r="AA77" s="80"/>
      <c r="AB77" s="81"/>
      <c r="AC77" s="81"/>
      <c r="AD77" s="80"/>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ht="15.75" customHeight="1">
      <c r="A78" s="80"/>
      <c r="B78" s="80"/>
      <c r="C78" s="80"/>
      <c r="D78" s="80"/>
      <c r="E78" s="80"/>
      <c r="F78" s="80"/>
      <c r="G78" s="80"/>
      <c r="H78" s="80"/>
      <c r="I78" s="81"/>
      <c r="J78" s="81"/>
      <c r="K78" s="81"/>
      <c r="L78" s="81"/>
      <c r="M78" s="80"/>
      <c r="N78" s="80"/>
      <c r="O78" s="82"/>
      <c r="P78" s="82"/>
      <c r="Q78" s="82"/>
      <c r="R78" s="82"/>
      <c r="S78" s="82"/>
      <c r="T78" s="82"/>
      <c r="U78" s="82"/>
      <c r="V78" s="82"/>
      <c r="W78" s="82"/>
      <c r="X78" s="80"/>
      <c r="Y78" s="80"/>
      <c r="Z78" s="80"/>
      <c r="AA78" s="80"/>
      <c r="AB78" s="81"/>
      <c r="AC78" s="81"/>
      <c r="AD78" s="80"/>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ht="15.75" customHeight="1">
      <c r="A79" s="80"/>
      <c r="B79" s="80"/>
      <c r="C79" s="80"/>
      <c r="D79" s="80"/>
      <c r="E79" s="80"/>
      <c r="F79" s="80"/>
      <c r="G79" s="80"/>
      <c r="H79" s="80"/>
      <c r="I79" s="81"/>
      <c r="J79" s="81"/>
      <c r="K79" s="81"/>
      <c r="L79" s="81"/>
      <c r="M79" s="80"/>
      <c r="N79" s="80"/>
      <c r="O79" s="82"/>
      <c r="P79" s="82"/>
      <c r="Q79" s="82"/>
      <c r="R79" s="82"/>
      <c r="S79" s="82"/>
      <c r="T79" s="82"/>
      <c r="U79" s="82"/>
      <c r="V79" s="82"/>
      <c r="W79" s="82"/>
      <c r="X79" s="80"/>
      <c r="Y79" s="80"/>
      <c r="Z79" s="80"/>
      <c r="AA79" s="80"/>
      <c r="AB79" s="81"/>
      <c r="AC79" s="81"/>
      <c r="AD79" s="80"/>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ht="15.75" customHeight="1">
      <c r="A80" s="80"/>
      <c r="B80" s="80"/>
      <c r="C80" s="80"/>
      <c r="D80" s="80"/>
      <c r="E80" s="80"/>
      <c r="F80" s="80"/>
      <c r="G80" s="80"/>
      <c r="H80" s="80"/>
      <c r="I80" s="81"/>
      <c r="J80" s="81"/>
      <c r="K80" s="81"/>
      <c r="L80" s="81"/>
      <c r="M80" s="80"/>
      <c r="N80" s="80"/>
      <c r="O80" s="82"/>
      <c r="P80" s="82"/>
      <c r="Q80" s="82"/>
      <c r="R80" s="82"/>
      <c r="S80" s="82"/>
      <c r="T80" s="82"/>
      <c r="U80" s="82"/>
      <c r="V80" s="82"/>
      <c r="W80" s="82"/>
      <c r="X80" s="80"/>
      <c r="Y80" s="80"/>
      <c r="Z80" s="80"/>
      <c r="AA80" s="80"/>
      <c r="AB80" s="81"/>
      <c r="AC80" s="81"/>
      <c r="AD80" s="80"/>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ht="15.75" customHeight="1">
      <c r="A81" s="80"/>
      <c r="B81" s="80"/>
      <c r="C81" s="80"/>
      <c r="D81" s="80"/>
      <c r="E81" s="80"/>
      <c r="F81" s="80"/>
      <c r="G81" s="80"/>
      <c r="H81" s="80"/>
      <c r="I81" s="81"/>
      <c r="J81" s="81"/>
      <c r="K81" s="81"/>
      <c r="L81" s="81"/>
      <c r="M81" s="80"/>
      <c r="N81" s="80"/>
      <c r="O81" s="82"/>
      <c r="P81" s="82"/>
      <c r="Q81" s="82"/>
      <c r="R81" s="82"/>
      <c r="S81" s="82"/>
      <c r="T81" s="82"/>
      <c r="U81" s="82"/>
      <c r="V81" s="82"/>
      <c r="W81" s="82"/>
      <c r="X81" s="80"/>
      <c r="Y81" s="80"/>
      <c r="Z81" s="80"/>
      <c r="AA81" s="80"/>
      <c r="AB81" s="81"/>
      <c r="AC81" s="81"/>
      <c r="AD81" s="80"/>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ht="15.75" customHeight="1">
      <c r="A82" s="80"/>
      <c r="B82" s="80"/>
      <c r="C82" s="80"/>
      <c r="D82" s="80"/>
      <c r="E82" s="80"/>
      <c r="F82" s="80"/>
      <c r="G82" s="80"/>
      <c r="H82" s="80"/>
      <c r="I82" s="81"/>
      <c r="J82" s="81"/>
      <c r="K82" s="81"/>
      <c r="L82" s="81"/>
      <c r="M82" s="80"/>
      <c r="N82" s="80"/>
      <c r="O82" s="82"/>
      <c r="P82" s="82"/>
      <c r="Q82" s="82"/>
      <c r="R82" s="82"/>
      <c r="S82" s="82"/>
      <c r="T82" s="82"/>
      <c r="U82" s="82"/>
      <c r="V82" s="82"/>
      <c r="W82" s="82"/>
      <c r="X82" s="80"/>
      <c r="Y82" s="80"/>
      <c r="Z82" s="80"/>
      <c r="AA82" s="80"/>
      <c r="AB82" s="81"/>
      <c r="AC82" s="81"/>
      <c r="AD82" s="80"/>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ht="15.75" customHeight="1">
      <c r="A83" s="80"/>
      <c r="B83" s="80"/>
      <c r="C83" s="80"/>
      <c r="D83" s="80"/>
      <c r="E83" s="80"/>
      <c r="F83" s="80"/>
      <c r="G83" s="80"/>
      <c r="H83" s="80"/>
      <c r="I83" s="81"/>
      <c r="J83" s="81"/>
      <c r="K83" s="81"/>
      <c r="L83" s="81"/>
      <c r="M83" s="80"/>
      <c r="N83" s="80"/>
      <c r="O83" s="82"/>
      <c r="P83" s="82"/>
      <c r="Q83" s="82"/>
      <c r="R83" s="82"/>
      <c r="S83" s="82"/>
      <c r="T83" s="82"/>
      <c r="U83" s="82"/>
      <c r="V83" s="82"/>
      <c r="W83" s="82"/>
      <c r="X83" s="80"/>
      <c r="Y83" s="80"/>
      <c r="Z83" s="80"/>
      <c r="AA83" s="80"/>
      <c r="AB83" s="81"/>
      <c r="AC83" s="81"/>
      <c r="AD83" s="80"/>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ht="15.75" customHeight="1">
      <c r="A84" s="80"/>
      <c r="B84" s="80"/>
      <c r="C84" s="80"/>
      <c r="D84" s="80"/>
      <c r="E84" s="80"/>
      <c r="F84" s="80"/>
      <c r="G84" s="80"/>
      <c r="H84" s="80"/>
      <c r="I84" s="81"/>
      <c r="J84" s="81"/>
      <c r="K84" s="81"/>
      <c r="L84" s="81"/>
      <c r="M84" s="80"/>
      <c r="N84" s="80"/>
      <c r="O84" s="82"/>
      <c r="P84" s="82"/>
      <c r="Q84" s="82"/>
      <c r="R84" s="82"/>
      <c r="S84" s="82"/>
      <c r="T84" s="82"/>
      <c r="U84" s="82"/>
      <c r="V84" s="82"/>
      <c r="W84" s="82"/>
      <c r="X84" s="80"/>
      <c r="Y84" s="80"/>
      <c r="Z84" s="80"/>
      <c r="AA84" s="80"/>
      <c r="AB84" s="81"/>
      <c r="AC84" s="81"/>
      <c r="AD84" s="80"/>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ht="15.75" customHeight="1">
      <c r="A85" s="80"/>
      <c r="B85" s="80"/>
      <c r="C85" s="80"/>
      <c r="D85" s="80"/>
      <c r="E85" s="80"/>
      <c r="F85" s="80"/>
      <c r="G85" s="80"/>
      <c r="H85" s="80"/>
      <c r="I85" s="81"/>
      <c r="J85" s="81"/>
      <c r="K85" s="81"/>
      <c r="L85" s="81"/>
      <c r="M85" s="80"/>
      <c r="N85" s="80"/>
      <c r="O85" s="82"/>
      <c r="P85" s="82"/>
      <c r="Q85" s="82"/>
      <c r="R85" s="82"/>
      <c r="S85" s="82"/>
      <c r="T85" s="82"/>
      <c r="U85" s="82"/>
      <c r="V85" s="82"/>
      <c r="W85" s="82"/>
      <c r="X85" s="80"/>
      <c r="Y85" s="80"/>
      <c r="Z85" s="80"/>
      <c r="AA85" s="80"/>
      <c r="AB85" s="81"/>
      <c r="AC85" s="81"/>
      <c r="AD85" s="80"/>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ht="15.75" customHeight="1">
      <c r="A86" s="80"/>
      <c r="B86" s="80"/>
      <c r="C86" s="80"/>
      <c r="D86" s="80"/>
      <c r="E86" s="80"/>
      <c r="F86" s="80"/>
      <c r="G86" s="80"/>
      <c r="H86" s="80"/>
      <c r="I86" s="81"/>
      <c r="J86" s="81"/>
      <c r="K86" s="81"/>
      <c r="L86" s="81"/>
      <c r="M86" s="80"/>
      <c r="N86" s="80"/>
      <c r="O86" s="82"/>
      <c r="P86" s="82"/>
      <c r="Q86" s="82"/>
      <c r="R86" s="82"/>
      <c r="S86" s="82"/>
      <c r="T86" s="82"/>
      <c r="U86" s="82"/>
      <c r="V86" s="82"/>
      <c r="W86" s="82"/>
      <c r="X86" s="80"/>
      <c r="Y86" s="80"/>
      <c r="Z86" s="80"/>
      <c r="AA86" s="80"/>
      <c r="AB86" s="81"/>
      <c r="AC86" s="81"/>
      <c r="AD86" s="80"/>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ht="15.75" customHeight="1">
      <c r="A87" s="80"/>
      <c r="B87" s="80"/>
      <c r="C87" s="80"/>
      <c r="D87" s="80"/>
      <c r="E87" s="80"/>
      <c r="F87" s="80"/>
      <c r="G87" s="80"/>
      <c r="H87" s="80"/>
      <c r="I87" s="81"/>
      <c r="J87" s="81"/>
      <c r="K87" s="81"/>
      <c r="L87" s="81"/>
      <c r="M87" s="80"/>
      <c r="N87" s="80"/>
      <c r="O87" s="82"/>
      <c r="P87" s="82"/>
      <c r="Q87" s="82"/>
      <c r="R87" s="82"/>
      <c r="S87" s="82"/>
      <c r="T87" s="82"/>
      <c r="U87" s="82"/>
      <c r="V87" s="82"/>
      <c r="W87" s="82"/>
      <c r="X87" s="80"/>
      <c r="Y87" s="80"/>
      <c r="Z87" s="80"/>
      <c r="AA87" s="80"/>
      <c r="AB87" s="81"/>
      <c r="AC87" s="81"/>
      <c r="AD87" s="80"/>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ht="15.75" customHeight="1">
      <c r="A88" s="80"/>
      <c r="B88" s="80"/>
      <c r="C88" s="80"/>
      <c r="D88" s="80"/>
      <c r="E88" s="80"/>
      <c r="F88" s="80"/>
      <c r="G88" s="80"/>
      <c r="H88" s="80"/>
      <c r="I88" s="81"/>
      <c r="J88" s="81"/>
      <c r="K88" s="81"/>
      <c r="L88" s="81"/>
      <c r="M88" s="80"/>
      <c r="N88" s="80"/>
      <c r="O88" s="82"/>
      <c r="P88" s="82"/>
      <c r="Q88" s="82"/>
      <c r="R88" s="82"/>
      <c r="S88" s="82"/>
      <c r="T88" s="82"/>
      <c r="U88" s="82"/>
      <c r="V88" s="82"/>
      <c r="W88" s="82"/>
      <c r="X88" s="80"/>
      <c r="Y88" s="80"/>
      <c r="Z88" s="80"/>
      <c r="AA88" s="80"/>
      <c r="AB88" s="81"/>
      <c r="AC88" s="81"/>
      <c r="AD88" s="80"/>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ht="15.75" customHeight="1">
      <c r="A89" s="80"/>
      <c r="B89" s="80"/>
      <c r="C89" s="80"/>
      <c r="D89" s="80"/>
      <c r="E89" s="80"/>
      <c r="F89" s="80"/>
      <c r="G89" s="80"/>
      <c r="H89" s="80"/>
      <c r="I89" s="81"/>
      <c r="J89" s="81"/>
      <c r="K89" s="81"/>
      <c r="L89" s="81"/>
      <c r="M89" s="80"/>
      <c r="N89" s="80"/>
      <c r="O89" s="82"/>
      <c r="P89" s="82"/>
      <c r="Q89" s="82"/>
      <c r="R89" s="82"/>
      <c r="S89" s="82"/>
      <c r="T89" s="82"/>
      <c r="U89" s="82"/>
      <c r="V89" s="82"/>
      <c r="W89" s="82"/>
      <c r="X89" s="80"/>
      <c r="Y89" s="80"/>
      <c r="Z89" s="80"/>
      <c r="AA89" s="80"/>
      <c r="AB89" s="81"/>
      <c r="AC89" s="81"/>
      <c r="AD89" s="80"/>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ht="15.75" customHeight="1">
      <c r="A90" s="80"/>
      <c r="B90" s="80"/>
      <c r="C90" s="80"/>
      <c r="D90" s="80"/>
      <c r="E90" s="80"/>
      <c r="F90" s="80"/>
      <c r="G90" s="80"/>
      <c r="H90" s="80"/>
      <c r="I90" s="81"/>
      <c r="J90" s="81"/>
      <c r="K90" s="81"/>
      <c r="L90" s="81"/>
      <c r="M90" s="80"/>
      <c r="N90" s="80"/>
      <c r="O90" s="82"/>
      <c r="P90" s="82"/>
      <c r="Q90" s="82"/>
      <c r="R90" s="82"/>
      <c r="S90" s="82"/>
      <c r="T90" s="82"/>
      <c r="U90" s="82"/>
      <c r="V90" s="82"/>
      <c r="W90" s="82"/>
      <c r="X90" s="80"/>
      <c r="Y90" s="80"/>
      <c r="Z90" s="80"/>
      <c r="AA90" s="80"/>
      <c r="AB90" s="81"/>
      <c r="AC90" s="81"/>
      <c r="AD90" s="80"/>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ht="15.75" customHeight="1">
      <c r="A91" s="80"/>
      <c r="B91" s="80"/>
      <c r="C91" s="80"/>
      <c r="D91" s="80"/>
      <c r="E91" s="80"/>
      <c r="F91" s="80"/>
      <c r="G91" s="80"/>
      <c r="H91" s="80"/>
      <c r="I91" s="81"/>
      <c r="J91" s="81"/>
      <c r="K91" s="81"/>
      <c r="L91" s="81"/>
      <c r="M91" s="80"/>
      <c r="N91" s="80"/>
      <c r="O91" s="82"/>
      <c r="P91" s="82"/>
      <c r="Q91" s="82"/>
      <c r="R91" s="82"/>
      <c r="S91" s="82"/>
      <c r="T91" s="82"/>
      <c r="U91" s="82"/>
      <c r="V91" s="82"/>
      <c r="W91" s="82"/>
      <c r="X91" s="80"/>
      <c r="Y91" s="80"/>
      <c r="Z91" s="80"/>
      <c r="AA91" s="80"/>
      <c r="AB91" s="81"/>
      <c r="AC91" s="81"/>
      <c r="AD91" s="80"/>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ht="15.75" customHeight="1">
      <c r="A92" s="80"/>
      <c r="B92" s="80"/>
      <c r="C92" s="80"/>
      <c r="D92" s="80"/>
      <c r="E92" s="80"/>
      <c r="F92" s="80"/>
      <c r="G92" s="80"/>
      <c r="H92" s="80"/>
      <c r="I92" s="81"/>
      <c r="J92" s="81"/>
      <c r="K92" s="81"/>
      <c r="L92" s="81"/>
      <c r="M92" s="80"/>
      <c r="N92" s="80"/>
      <c r="O92" s="82"/>
      <c r="P92" s="82"/>
      <c r="Q92" s="82"/>
      <c r="R92" s="82"/>
      <c r="S92" s="82"/>
      <c r="T92" s="82"/>
      <c r="U92" s="82"/>
      <c r="V92" s="82"/>
      <c r="W92" s="82"/>
      <c r="X92" s="80"/>
      <c r="Y92" s="80"/>
      <c r="Z92" s="80"/>
      <c r="AA92" s="80"/>
      <c r="AB92" s="81"/>
      <c r="AC92" s="81"/>
      <c r="AD92" s="80"/>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ht="15.75" customHeight="1">
      <c r="A93" s="80"/>
      <c r="B93" s="80"/>
      <c r="C93" s="80"/>
      <c r="D93" s="80"/>
      <c r="E93" s="80"/>
      <c r="F93" s="80"/>
      <c r="G93" s="80"/>
      <c r="H93" s="80"/>
      <c r="I93" s="81"/>
      <c r="J93" s="81"/>
      <c r="K93" s="81"/>
      <c r="L93" s="81"/>
      <c r="M93" s="80"/>
      <c r="N93" s="80"/>
      <c r="O93" s="82"/>
      <c r="P93" s="82"/>
      <c r="Q93" s="82"/>
      <c r="R93" s="82"/>
      <c r="S93" s="82"/>
      <c r="T93" s="82"/>
      <c r="U93" s="82"/>
      <c r="V93" s="82"/>
      <c r="W93" s="82"/>
      <c r="X93" s="80"/>
      <c r="Y93" s="80"/>
      <c r="Z93" s="80"/>
      <c r="AA93" s="80"/>
      <c r="AB93" s="81"/>
      <c r="AC93" s="81"/>
      <c r="AD93" s="80"/>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ht="15.75" customHeight="1">
      <c r="A94" s="80"/>
      <c r="B94" s="80"/>
      <c r="C94" s="80"/>
      <c r="D94" s="80"/>
      <c r="E94" s="80"/>
      <c r="F94" s="80"/>
      <c r="G94" s="80"/>
      <c r="H94" s="80"/>
      <c r="I94" s="81"/>
      <c r="J94" s="81"/>
      <c r="K94" s="81"/>
      <c r="L94" s="81"/>
      <c r="M94" s="80"/>
      <c r="N94" s="80"/>
      <c r="O94" s="82"/>
      <c r="P94" s="82"/>
      <c r="Q94" s="82"/>
      <c r="R94" s="82"/>
      <c r="S94" s="82"/>
      <c r="T94" s="82"/>
      <c r="U94" s="82"/>
      <c r="V94" s="82"/>
      <c r="W94" s="82"/>
      <c r="X94" s="80"/>
      <c r="Y94" s="80"/>
      <c r="Z94" s="80"/>
      <c r="AA94" s="80"/>
      <c r="AB94" s="81"/>
      <c r="AC94" s="81"/>
      <c r="AD94" s="80"/>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ht="15.75" customHeight="1">
      <c r="A95" s="80"/>
      <c r="B95" s="80"/>
      <c r="C95" s="80"/>
      <c r="D95" s="80"/>
      <c r="E95" s="80"/>
      <c r="F95" s="80"/>
      <c r="G95" s="80"/>
      <c r="H95" s="80"/>
      <c r="I95" s="81"/>
      <c r="J95" s="81"/>
      <c r="K95" s="81"/>
      <c r="L95" s="81"/>
      <c r="M95" s="80"/>
      <c r="N95" s="80"/>
      <c r="O95" s="82"/>
      <c r="P95" s="82"/>
      <c r="Q95" s="82"/>
      <c r="R95" s="82"/>
      <c r="S95" s="82"/>
      <c r="T95" s="82"/>
      <c r="U95" s="82"/>
      <c r="V95" s="82"/>
      <c r="W95" s="82"/>
      <c r="X95" s="80"/>
      <c r="Y95" s="80"/>
      <c r="Z95" s="80"/>
      <c r="AA95" s="80"/>
      <c r="AB95" s="81"/>
      <c r="AC95" s="81"/>
      <c r="AD95" s="80"/>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ht="15.75" customHeight="1">
      <c r="A96" s="80"/>
      <c r="B96" s="80"/>
      <c r="C96" s="80"/>
      <c r="D96" s="80"/>
      <c r="E96" s="80"/>
      <c r="F96" s="80"/>
      <c r="G96" s="80"/>
      <c r="H96" s="80"/>
      <c r="I96" s="81"/>
      <c r="J96" s="81"/>
      <c r="K96" s="81"/>
      <c r="L96" s="81"/>
      <c r="M96" s="80"/>
      <c r="N96" s="80"/>
      <c r="O96" s="82"/>
      <c r="P96" s="82"/>
      <c r="Q96" s="82"/>
      <c r="R96" s="82"/>
      <c r="S96" s="82"/>
      <c r="T96" s="82"/>
      <c r="U96" s="82"/>
      <c r="V96" s="82"/>
      <c r="W96" s="82"/>
      <c r="X96" s="80"/>
      <c r="Y96" s="80"/>
      <c r="Z96" s="80"/>
      <c r="AA96" s="80"/>
      <c r="AB96" s="81"/>
      <c r="AC96" s="81"/>
      <c r="AD96" s="80"/>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ht="15.75" customHeight="1">
      <c r="A97" s="80"/>
      <c r="B97" s="80"/>
      <c r="C97" s="80"/>
      <c r="D97" s="80"/>
      <c r="E97" s="80"/>
      <c r="F97" s="80"/>
      <c r="G97" s="80"/>
      <c r="H97" s="80"/>
      <c r="I97" s="81"/>
      <c r="J97" s="81"/>
      <c r="K97" s="81"/>
      <c r="L97" s="81"/>
      <c r="M97" s="80"/>
      <c r="N97" s="80"/>
      <c r="O97" s="82"/>
      <c r="P97" s="82"/>
      <c r="Q97" s="82"/>
      <c r="R97" s="82"/>
      <c r="S97" s="82"/>
      <c r="T97" s="82"/>
      <c r="U97" s="82"/>
      <c r="V97" s="82"/>
      <c r="W97" s="82"/>
      <c r="X97" s="80"/>
      <c r="Y97" s="80"/>
      <c r="Z97" s="80"/>
      <c r="AA97" s="80"/>
      <c r="AB97" s="81"/>
      <c r="AC97" s="81"/>
      <c r="AD97" s="80"/>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ht="15.75" customHeight="1">
      <c r="A98" s="80"/>
      <c r="B98" s="80"/>
      <c r="C98" s="80"/>
      <c r="D98" s="80"/>
      <c r="E98" s="80"/>
      <c r="F98" s="80"/>
      <c r="G98" s="80"/>
      <c r="H98" s="80"/>
      <c r="I98" s="81"/>
      <c r="J98" s="81"/>
      <c r="K98" s="81"/>
      <c r="L98" s="81"/>
      <c r="M98" s="80"/>
      <c r="N98" s="80"/>
      <c r="O98" s="82"/>
      <c r="P98" s="82"/>
      <c r="Q98" s="82"/>
      <c r="R98" s="82"/>
      <c r="S98" s="82"/>
      <c r="T98" s="82"/>
      <c r="U98" s="82"/>
      <c r="V98" s="82"/>
      <c r="W98" s="82"/>
      <c r="X98" s="80"/>
      <c r="Y98" s="80"/>
      <c r="Z98" s="80"/>
      <c r="AA98" s="80"/>
      <c r="AB98" s="81"/>
      <c r="AC98" s="81"/>
      <c r="AD98" s="80"/>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ht="15.75" customHeight="1">
      <c r="A99" s="80"/>
      <c r="B99" s="80"/>
      <c r="C99" s="80"/>
      <c r="D99" s="80"/>
      <c r="E99" s="80"/>
      <c r="F99" s="80"/>
      <c r="G99" s="80"/>
      <c r="H99" s="80"/>
      <c r="I99" s="81"/>
      <c r="J99" s="81"/>
      <c r="K99" s="81"/>
      <c r="L99" s="81"/>
      <c r="M99" s="80"/>
      <c r="N99" s="80"/>
      <c r="O99" s="82"/>
      <c r="P99" s="82"/>
      <c r="Q99" s="82"/>
      <c r="R99" s="82"/>
      <c r="S99" s="82"/>
      <c r="T99" s="82"/>
      <c r="U99" s="82"/>
      <c r="V99" s="82"/>
      <c r="W99" s="82"/>
      <c r="X99" s="80"/>
      <c r="Y99" s="80"/>
      <c r="Z99" s="80"/>
      <c r="AA99" s="80"/>
      <c r="AB99" s="81"/>
      <c r="AC99" s="81"/>
      <c r="AD99" s="80"/>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ht="15.75" customHeight="1">
      <c r="A100" s="80"/>
      <c r="B100" s="80"/>
      <c r="C100" s="80"/>
      <c r="D100" s="80"/>
      <c r="E100" s="80"/>
      <c r="F100" s="80"/>
      <c r="G100" s="80"/>
      <c r="H100" s="80"/>
      <c r="I100" s="81"/>
      <c r="J100" s="81"/>
      <c r="K100" s="81"/>
      <c r="L100" s="81"/>
      <c r="M100" s="80"/>
      <c r="N100" s="80"/>
      <c r="O100" s="82"/>
      <c r="P100" s="82"/>
      <c r="Q100" s="82"/>
      <c r="R100" s="82"/>
      <c r="S100" s="82"/>
      <c r="T100" s="82"/>
      <c r="U100" s="82"/>
      <c r="V100" s="82"/>
      <c r="W100" s="82"/>
      <c r="X100" s="80"/>
      <c r="Y100" s="80"/>
      <c r="Z100" s="80"/>
      <c r="AA100" s="80"/>
      <c r="AB100" s="81"/>
      <c r="AC100" s="81"/>
      <c r="AD100" s="80"/>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ht="15.75" customHeight="1">
      <c r="A101" s="80"/>
      <c r="B101" s="80"/>
      <c r="C101" s="80"/>
      <c r="D101" s="80"/>
      <c r="E101" s="80"/>
      <c r="F101" s="80"/>
      <c r="G101" s="80"/>
      <c r="H101" s="80"/>
      <c r="I101" s="81"/>
      <c r="J101" s="81"/>
      <c r="K101" s="81"/>
      <c r="L101" s="81"/>
      <c r="M101" s="80"/>
      <c r="N101" s="80"/>
      <c r="O101" s="82"/>
      <c r="P101" s="82"/>
      <c r="Q101" s="82"/>
      <c r="R101" s="82"/>
      <c r="S101" s="82"/>
      <c r="T101" s="82"/>
      <c r="U101" s="82"/>
      <c r="V101" s="82"/>
      <c r="W101" s="82"/>
      <c r="X101" s="80"/>
      <c r="Y101" s="80"/>
      <c r="Z101" s="80"/>
      <c r="AA101" s="80"/>
      <c r="AB101" s="81"/>
      <c r="AC101" s="81"/>
      <c r="AD101" s="80"/>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ht="15.75" customHeight="1">
      <c r="A102" s="80"/>
      <c r="B102" s="80"/>
      <c r="C102" s="80"/>
      <c r="D102" s="80"/>
      <c r="E102" s="80"/>
      <c r="F102" s="80"/>
      <c r="G102" s="80"/>
      <c r="H102" s="80"/>
      <c r="I102" s="81"/>
      <c r="J102" s="81"/>
      <c r="K102" s="81"/>
      <c r="L102" s="81"/>
      <c r="M102" s="80"/>
      <c r="N102" s="80"/>
      <c r="O102" s="82"/>
      <c r="P102" s="82"/>
      <c r="Q102" s="82"/>
      <c r="R102" s="82"/>
      <c r="S102" s="82"/>
      <c r="T102" s="82"/>
      <c r="U102" s="82"/>
      <c r="V102" s="82"/>
      <c r="W102" s="82"/>
      <c r="X102" s="80"/>
      <c r="Y102" s="80"/>
      <c r="Z102" s="80"/>
      <c r="AA102" s="80"/>
      <c r="AB102" s="81"/>
      <c r="AC102" s="81"/>
      <c r="AD102" s="80"/>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ht="15.75" customHeight="1">
      <c r="A103" s="80"/>
      <c r="B103" s="80"/>
      <c r="C103" s="80"/>
      <c r="D103" s="80"/>
      <c r="E103" s="80"/>
      <c r="F103" s="80"/>
      <c r="G103" s="80"/>
      <c r="H103" s="80"/>
      <c r="I103" s="81"/>
      <c r="J103" s="81"/>
      <c r="K103" s="81"/>
      <c r="L103" s="81"/>
      <c r="M103" s="80"/>
      <c r="N103" s="80"/>
      <c r="O103" s="82"/>
      <c r="P103" s="82"/>
      <c r="Q103" s="82"/>
      <c r="R103" s="82"/>
      <c r="S103" s="82"/>
      <c r="T103" s="82"/>
      <c r="U103" s="82"/>
      <c r="V103" s="82"/>
      <c r="W103" s="82"/>
      <c r="X103" s="80"/>
      <c r="Y103" s="80"/>
      <c r="Z103" s="80"/>
      <c r="AA103" s="80"/>
      <c r="AB103" s="81"/>
      <c r="AC103" s="81"/>
      <c r="AD103" s="80"/>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ht="15.75" customHeight="1">
      <c r="A104" s="80"/>
      <c r="B104" s="80"/>
      <c r="C104" s="80"/>
      <c r="D104" s="80"/>
      <c r="E104" s="80"/>
      <c r="F104" s="80"/>
      <c r="G104" s="80"/>
      <c r="H104" s="80"/>
      <c r="I104" s="81"/>
      <c r="J104" s="81"/>
      <c r="K104" s="81"/>
      <c r="L104" s="81"/>
      <c r="M104" s="80"/>
      <c r="N104" s="80"/>
      <c r="O104" s="82"/>
      <c r="P104" s="82"/>
      <c r="Q104" s="82"/>
      <c r="R104" s="82"/>
      <c r="S104" s="82"/>
      <c r="T104" s="82"/>
      <c r="U104" s="82"/>
      <c r="V104" s="82"/>
      <c r="W104" s="82"/>
      <c r="X104" s="80"/>
      <c r="Y104" s="80"/>
      <c r="Z104" s="80"/>
      <c r="AA104" s="80"/>
      <c r="AB104" s="81"/>
      <c r="AC104" s="81"/>
      <c r="AD104" s="80"/>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ht="15.75" customHeight="1">
      <c r="A105" s="80"/>
      <c r="B105" s="80"/>
      <c r="C105" s="80"/>
      <c r="D105" s="80"/>
      <c r="E105" s="80"/>
      <c r="F105" s="80"/>
      <c r="G105" s="80"/>
      <c r="H105" s="80"/>
      <c r="I105" s="81"/>
      <c r="J105" s="81"/>
      <c r="K105" s="81"/>
      <c r="L105" s="81"/>
      <c r="M105" s="80"/>
      <c r="N105" s="80"/>
      <c r="O105" s="82"/>
      <c r="P105" s="82"/>
      <c r="Q105" s="82"/>
      <c r="R105" s="82"/>
      <c r="S105" s="82"/>
      <c r="T105" s="82"/>
      <c r="U105" s="82"/>
      <c r="V105" s="82"/>
      <c r="W105" s="82"/>
      <c r="X105" s="80"/>
      <c r="Y105" s="80"/>
      <c r="Z105" s="80"/>
      <c r="AA105" s="80"/>
      <c r="AB105" s="81"/>
      <c r="AC105" s="81"/>
      <c r="AD105" s="80"/>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ht="15.75" customHeight="1">
      <c r="A106" s="80"/>
      <c r="B106" s="80"/>
      <c r="C106" s="80"/>
      <c r="D106" s="80"/>
      <c r="E106" s="80"/>
      <c r="F106" s="80"/>
      <c r="G106" s="80"/>
      <c r="H106" s="80"/>
      <c r="I106" s="81"/>
      <c r="J106" s="81"/>
      <c r="K106" s="81"/>
      <c r="L106" s="81"/>
      <c r="M106" s="80"/>
      <c r="N106" s="80"/>
      <c r="O106" s="82"/>
      <c r="P106" s="82"/>
      <c r="Q106" s="82"/>
      <c r="R106" s="82"/>
      <c r="S106" s="82"/>
      <c r="T106" s="82"/>
      <c r="U106" s="82"/>
      <c r="V106" s="82"/>
      <c r="W106" s="82"/>
      <c r="X106" s="80"/>
      <c r="Y106" s="80"/>
      <c r="Z106" s="80"/>
      <c r="AA106" s="80"/>
      <c r="AB106" s="81"/>
      <c r="AC106" s="81"/>
      <c r="AD106" s="80"/>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ht="15.75" customHeight="1">
      <c r="A107" s="80"/>
      <c r="B107" s="80"/>
      <c r="C107" s="80"/>
      <c r="D107" s="80"/>
      <c r="E107" s="80"/>
      <c r="F107" s="80"/>
      <c r="G107" s="80"/>
      <c r="H107" s="80"/>
      <c r="I107" s="81"/>
      <c r="J107" s="81"/>
      <c r="K107" s="81"/>
      <c r="L107" s="81"/>
      <c r="M107" s="80"/>
      <c r="N107" s="80"/>
      <c r="O107" s="82"/>
      <c r="P107" s="82"/>
      <c r="Q107" s="82"/>
      <c r="R107" s="82"/>
      <c r="S107" s="82"/>
      <c r="T107" s="82"/>
      <c r="U107" s="82"/>
      <c r="V107" s="82"/>
      <c r="W107" s="82"/>
      <c r="X107" s="80"/>
      <c r="Y107" s="80"/>
      <c r="Z107" s="80"/>
      <c r="AA107" s="80"/>
      <c r="AB107" s="81"/>
      <c r="AC107" s="81"/>
      <c r="AD107" s="80"/>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ht="15.75" customHeight="1">
      <c r="A108" s="80"/>
      <c r="B108" s="80"/>
      <c r="C108" s="80"/>
      <c r="D108" s="80"/>
      <c r="E108" s="80"/>
      <c r="F108" s="80"/>
      <c r="G108" s="80"/>
      <c r="H108" s="80"/>
      <c r="I108" s="81"/>
      <c r="J108" s="81"/>
      <c r="K108" s="81"/>
      <c r="L108" s="81"/>
      <c r="M108" s="80"/>
      <c r="N108" s="80"/>
      <c r="O108" s="82"/>
      <c r="P108" s="82"/>
      <c r="Q108" s="82"/>
      <c r="R108" s="82"/>
      <c r="S108" s="82"/>
      <c r="T108" s="82"/>
      <c r="U108" s="82"/>
      <c r="V108" s="82"/>
      <c r="W108" s="82"/>
      <c r="X108" s="80"/>
      <c r="Y108" s="80"/>
      <c r="Z108" s="80"/>
      <c r="AA108" s="80"/>
      <c r="AB108" s="81"/>
      <c r="AC108" s="81"/>
      <c r="AD108" s="80"/>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ht="15.75" customHeight="1">
      <c r="A109" s="80"/>
      <c r="B109" s="80"/>
      <c r="C109" s="80"/>
      <c r="D109" s="80"/>
      <c r="E109" s="80"/>
      <c r="F109" s="80"/>
      <c r="G109" s="80"/>
      <c r="H109" s="80"/>
      <c r="I109" s="81"/>
      <c r="J109" s="81"/>
      <c r="K109" s="81"/>
      <c r="L109" s="81"/>
      <c r="M109" s="80"/>
      <c r="N109" s="80"/>
      <c r="O109" s="82"/>
      <c r="P109" s="82"/>
      <c r="Q109" s="82"/>
      <c r="R109" s="82"/>
      <c r="S109" s="82"/>
      <c r="T109" s="82"/>
      <c r="U109" s="82"/>
      <c r="V109" s="82"/>
      <c r="W109" s="82"/>
      <c r="X109" s="80"/>
      <c r="Y109" s="80"/>
      <c r="Z109" s="80"/>
      <c r="AA109" s="80"/>
      <c r="AB109" s="81"/>
      <c r="AC109" s="81"/>
      <c r="AD109" s="80"/>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ht="15.75" customHeight="1">
      <c r="A110" s="80"/>
      <c r="B110" s="80"/>
      <c r="C110" s="80"/>
      <c r="D110" s="80"/>
      <c r="E110" s="80"/>
      <c r="F110" s="80"/>
      <c r="G110" s="80"/>
      <c r="H110" s="80"/>
      <c r="I110" s="81"/>
      <c r="J110" s="81"/>
      <c r="K110" s="81"/>
      <c r="L110" s="81"/>
      <c r="M110" s="80"/>
      <c r="N110" s="80"/>
      <c r="O110" s="82"/>
      <c r="P110" s="82"/>
      <c r="Q110" s="82"/>
      <c r="R110" s="82"/>
      <c r="S110" s="82"/>
      <c r="T110" s="82"/>
      <c r="U110" s="82"/>
      <c r="V110" s="82"/>
      <c r="W110" s="82"/>
      <c r="X110" s="80"/>
      <c r="Y110" s="80"/>
      <c r="Z110" s="80"/>
      <c r="AA110" s="80"/>
      <c r="AB110" s="81"/>
      <c r="AC110" s="81"/>
      <c r="AD110" s="80"/>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ht="15.75" customHeight="1">
      <c r="A111" s="80"/>
      <c r="B111" s="80"/>
      <c r="C111" s="80"/>
      <c r="D111" s="80"/>
      <c r="E111" s="80"/>
      <c r="F111" s="80"/>
      <c r="G111" s="80"/>
      <c r="H111" s="80"/>
      <c r="I111" s="81"/>
      <c r="J111" s="81"/>
      <c r="K111" s="81"/>
      <c r="L111" s="81"/>
      <c r="M111" s="80"/>
      <c r="N111" s="80"/>
      <c r="O111" s="82"/>
      <c r="P111" s="82"/>
      <c r="Q111" s="82"/>
      <c r="R111" s="82"/>
      <c r="S111" s="82"/>
      <c r="T111" s="82"/>
      <c r="U111" s="82"/>
      <c r="V111" s="82"/>
      <c r="W111" s="82"/>
      <c r="X111" s="80"/>
      <c r="Y111" s="80"/>
      <c r="Z111" s="80"/>
      <c r="AA111" s="80"/>
      <c r="AB111" s="81"/>
      <c r="AC111" s="81"/>
      <c r="AD111" s="80"/>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ht="15.75" customHeight="1">
      <c r="A112" s="80"/>
      <c r="B112" s="80"/>
      <c r="C112" s="80"/>
      <c r="D112" s="80"/>
      <c r="E112" s="80"/>
      <c r="F112" s="80"/>
      <c r="G112" s="80"/>
      <c r="H112" s="80"/>
      <c r="I112" s="81"/>
      <c r="J112" s="81"/>
      <c r="K112" s="81"/>
      <c r="L112" s="81"/>
      <c r="M112" s="80"/>
      <c r="N112" s="80"/>
      <c r="O112" s="82"/>
      <c r="P112" s="82"/>
      <c r="Q112" s="82"/>
      <c r="R112" s="82"/>
      <c r="S112" s="82"/>
      <c r="T112" s="82"/>
      <c r="U112" s="82"/>
      <c r="V112" s="82"/>
      <c r="W112" s="82"/>
      <c r="X112" s="80"/>
      <c r="Y112" s="80"/>
      <c r="Z112" s="80"/>
      <c r="AA112" s="80"/>
      <c r="AB112" s="81"/>
      <c r="AC112" s="81"/>
      <c r="AD112" s="80"/>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ht="15.75" customHeight="1">
      <c r="A113" s="80"/>
      <c r="B113" s="80"/>
      <c r="C113" s="80"/>
      <c r="D113" s="80"/>
      <c r="E113" s="80"/>
      <c r="F113" s="80"/>
      <c r="G113" s="80"/>
      <c r="H113" s="80"/>
      <c r="I113" s="81"/>
      <c r="J113" s="81"/>
      <c r="K113" s="81"/>
      <c r="L113" s="81"/>
      <c r="M113" s="80"/>
      <c r="N113" s="80"/>
      <c r="O113" s="82"/>
      <c r="P113" s="82"/>
      <c r="Q113" s="82"/>
      <c r="R113" s="82"/>
      <c r="S113" s="82"/>
      <c r="T113" s="82"/>
      <c r="U113" s="82"/>
      <c r="V113" s="82"/>
      <c r="W113" s="82"/>
      <c r="X113" s="80"/>
      <c r="Y113" s="80"/>
      <c r="Z113" s="80"/>
      <c r="AA113" s="80"/>
      <c r="AB113" s="81"/>
      <c r="AC113" s="81"/>
      <c r="AD113" s="80"/>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ht="15.75" customHeight="1">
      <c r="A114" s="80"/>
      <c r="B114" s="80"/>
      <c r="C114" s="80"/>
      <c r="D114" s="80"/>
      <c r="E114" s="80"/>
      <c r="F114" s="80"/>
      <c r="G114" s="80"/>
      <c r="H114" s="80"/>
      <c r="I114" s="81"/>
      <c r="J114" s="81"/>
      <c r="K114" s="81"/>
      <c r="L114" s="81"/>
      <c r="M114" s="80"/>
      <c r="N114" s="80"/>
      <c r="O114" s="82"/>
      <c r="P114" s="82"/>
      <c r="Q114" s="82"/>
      <c r="R114" s="82"/>
      <c r="S114" s="82"/>
      <c r="T114" s="82"/>
      <c r="U114" s="82"/>
      <c r="V114" s="82"/>
      <c r="W114" s="82"/>
      <c r="X114" s="80"/>
      <c r="Y114" s="80"/>
      <c r="Z114" s="80"/>
      <c r="AA114" s="80"/>
      <c r="AB114" s="81"/>
      <c r="AC114" s="81"/>
      <c r="AD114" s="80"/>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ht="15.75" customHeight="1">
      <c r="A115" s="80"/>
      <c r="B115" s="80"/>
      <c r="C115" s="80"/>
      <c r="D115" s="80"/>
      <c r="E115" s="80"/>
      <c r="F115" s="80"/>
      <c r="G115" s="80"/>
      <c r="H115" s="80"/>
      <c r="I115" s="81"/>
      <c r="J115" s="81"/>
      <c r="K115" s="81"/>
      <c r="L115" s="81"/>
      <c r="M115" s="80"/>
      <c r="N115" s="80"/>
      <c r="O115" s="82"/>
      <c r="P115" s="82"/>
      <c r="Q115" s="82"/>
      <c r="R115" s="82"/>
      <c r="S115" s="82"/>
      <c r="T115" s="82"/>
      <c r="U115" s="82"/>
      <c r="V115" s="82"/>
      <c r="W115" s="82"/>
      <c r="X115" s="80"/>
      <c r="Y115" s="80"/>
      <c r="Z115" s="80"/>
      <c r="AA115" s="80"/>
      <c r="AB115" s="81"/>
      <c r="AC115" s="81"/>
      <c r="AD115" s="80"/>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ht="15.75" customHeight="1">
      <c r="A116" s="80"/>
      <c r="B116" s="80"/>
      <c r="C116" s="80"/>
      <c r="D116" s="80"/>
      <c r="E116" s="80"/>
      <c r="F116" s="80"/>
      <c r="G116" s="80"/>
      <c r="H116" s="80"/>
      <c r="I116" s="81"/>
      <c r="J116" s="81"/>
      <c r="K116" s="81"/>
      <c r="L116" s="81"/>
      <c r="M116" s="80"/>
      <c r="N116" s="80"/>
      <c r="O116" s="82"/>
      <c r="P116" s="82"/>
      <c r="Q116" s="82"/>
      <c r="R116" s="82"/>
      <c r="S116" s="82"/>
      <c r="T116" s="82"/>
      <c r="U116" s="82"/>
      <c r="V116" s="82"/>
      <c r="W116" s="82"/>
      <c r="X116" s="80"/>
      <c r="Y116" s="80"/>
      <c r="Z116" s="80"/>
      <c r="AA116" s="80"/>
      <c r="AB116" s="81"/>
      <c r="AC116" s="81"/>
      <c r="AD116" s="80"/>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ht="15.75" customHeight="1">
      <c r="A117" s="80"/>
      <c r="B117" s="80"/>
      <c r="C117" s="80"/>
      <c r="D117" s="80"/>
      <c r="E117" s="80"/>
      <c r="F117" s="80"/>
      <c r="G117" s="80"/>
      <c r="H117" s="80"/>
      <c r="I117" s="81"/>
      <c r="J117" s="81"/>
      <c r="K117" s="81"/>
      <c r="L117" s="81"/>
      <c r="M117" s="80"/>
      <c r="N117" s="80"/>
      <c r="O117" s="82"/>
      <c r="P117" s="82"/>
      <c r="Q117" s="82"/>
      <c r="R117" s="82"/>
      <c r="S117" s="82"/>
      <c r="T117" s="82"/>
      <c r="U117" s="82"/>
      <c r="V117" s="82"/>
      <c r="W117" s="82"/>
      <c r="X117" s="80"/>
      <c r="Y117" s="80"/>
      <c r="Z117" s="80"/>
      <c r="AA117" s="80"/>
      <c r="AB117" s="81"/>
      <c r="AC117" s="81"/>
      <c r="AD117" s="80"/>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ht="15.75" customHeight="1">
      <c r="A118" s="80"/>
      <c r="B118" s="80"/>
      <c r="C118" s="80"/>
      <c r="D118" s="80"/>
      <c r="E118" s="80"/>
      <c r="F118" s="80"/>
      <c r="G118" s="80"/>
      <c r="H118" s="80"/>
      <c r="I118" s="81"/>
      <c r="J118" s="81"/>
      <c r="K118" s="81"/>
      <c r="L118" s="81"/>
      <c r="M118" s="80"/>
      <c r="N118" s="80"/>
      <c r="O118" s="82"/>
      <c r="P118" s="82"/>
      <c r="Q118" s="82"/>
      <c r="R118" s="82"/>
      <c r="S118" s="82"/>
      <c r="T118" s="82"/>
      <c r="U118" s="82"/>
      <c r="V118" s="82"/>
      <c r="W118" s="82"/>
      <c r="X118" s="80"/>
      <c r="Y118" s="80"/>
      <c r="Z118" s="80"/>
      <c r="AA118" s="80"/>
      <c r="AB118" s="81"/>
      <c r="AC118" s="81"/>
      <c r="AD118" s="80"/>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ht="15.75" customHeight="1">
      <c r="A119" s="80"/>
      <c r="B119" s="80"/>
      <c r="C119" s="80"/>
      <c r="D119" s="80"/>
      <c r="E119" s="80"/>
      <c r="F119" s="80"/>
      <c r="G119" s="80"/>
      <c r="H119" s="80"/>
      <c r="I119" s="81"/>
      <c r="J119" s="81"/>
      <c r="K119" s="81"/>
      <c r="L119" s="81"/>
      <c r="M119" s="80"/>
      <c r="N119" s="80"/>
      <c r="O119" s="82"/>
      <c r="P119" s="82"/>
      <c r="Q119" s="82"/>
      <c r="R119" s="82"/>
      <c r="S119" s="82"/>
      <c r="T119" s="82"/>
      <c r="U119" s="82"/>
      <c r="V119" s="82"/>
      <c r="W119" s="82"/>
      <c r="X119" s="80"/>
      <c r="Y119" s="80"/>
      <c r="Z119" s="80"/>
      <c r="AA119" s="80"/>
      <c r="AB119" s="81"/>
      <c r="AC119" s="81"/>
      <c r="AD119" s="80"/>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ht="15.75" customHeight="1">
      <c r="A120" s="80"/>
      <c r="B120" s="80"/>
      <c r="C120" s="80"/>
      <c r="D120" s="80"/>
      <c r="E120" s="80"/>
      <c r="F120" s="80"/>
      <c r="G120" s="80"/>
      <c r="H120" s="80"/>
      <c r="I120" s="81"/>
      <c r="J120" s="81"/>
      <c r="K120" s="81"/>
      <c r="L120" s="81"/>
      <c r="M120" s="80"/>
      <c r="N120" s="80"/>
      <c r="O120" s="82"/>
      <c r="P120" s="82"/>
      <c r="Q120" s="82"/>
      <c r="R120" s="82"/>
      <c r="S120" s="82"/>
      <c r="T120" s="82"/>
      <c r="U120" s="82"/>
      <c r="V120" s="82"/>
      <c r="W120" s="82"/>
      <c r="X120" s="80"/>
      <c r="Y120" s="80"/>
      <c r="Z120" s="80"/>
      <c r="AA120" s="80"/>
      <c r="AB120" s="81"/>
      <c r="AC120" s="81"/>
      <c r="AD120" s="80"/>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ht="15.75" customHeight="1">
      <c r="A121" s="80"/>
      <c r="B121" s="80"/>
      <c r="C121" s="80"/>
      <c r="D121" s="80"/>
      <c r="E121" s="80"/>
      <c r="F121" s="80"/>
      <c r="G121" s="80"/>
      <c r="H121" s="80"/>
      <c r="I121" s="81"/>
      <c r="J121" s="81"/>
      <c r="K121" s="81"/>
      <c r="L121" s="81"/>
      <c r="M121" s="80"/>
      <c r="N121" s="80"/>
      <c r="O121" s="82"/>
      <c r="P121" s="82"/>
      <c r="Q121" s="82"/>
      <c r="R121" s="82"/>
      <c r="S121" s="82"/>
      <c r="T121" s="82"/>
      <c r="U121" s="82"/>
      <c r="V121" s="82"/>
      <c r="W121" s="82"/>
      <c r="X121" s="80"/>
      <c r="Y121" s="80"/>
      <c r="Z121" s="80"/>
      <c r="AA121" s="80"/>
      <c r="AB121" s="81"/>
      <c r="AC121" s="81"/>
      <c r="AD121" s="80"/>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ht="15.75" customHeight="1">
      <c r="A122" s="80"/>
      <c r="B122" s="80"/>
      <c r="C122" s="80"/>
      <c r="D122" s="80"/>
      <c r="E122" s="80"/>
      <c r="F122" s="80"/>
      <c r="G122" s="80"/>
      <c r="H122" s="80"/>
      <c r="I122" s="81"/>
      <c r="J122" s="81"/>
      <c r="K122" s="81"/>
      <c r="L122" s="81"/>
      <c r="M122" s="80"/>
      <c r="N122" s="80"/>
      <c r="O122" s="82"/>
      <c r="P122" s="82"/>
      <c r="Q122" s="82"/>
      <c r="R122" s="82"/>
      <c r="S122" s="82"/>
      <c r="T122" s="82"/>
      <c r="U122" s="82"/>
      <c r="V122" s="82"/>
      <c r="W122" s="82"/>
      <c r="X122" s="80"/>
      <c r="Y122" s="80"/>
      <c r="Z122" s="80"/>
      <c r="AA122" s="80"/>
      <c r="AB122" s="81"/>
      <c r="AC122" s="81"/>
      <c r="AD122" s="80"/>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ht="15.75" customHeight="1">
      <c r="A123" s="80"/>
      <c r="B123" s="80"/>
      <c r="C123" s="80"/>
      <c r="D123" s="80"/>
      <c r="E123" s="80"/>
      <c r="F123" s="80"/>
      <c r="G123" s="80"/>
      <c r="H123" s="80"/>
      <c r="I123" s="81"/>
      <c r="J123" s="81"/>
      <c r="K123" s="81"/>
      <c r="L123" s="81"/>
      <c r="M123" s="80"/>
      <c r="N123" s="80"/>
      <c r="O123" s="82"/>
      <c r="P123" s="82"/>
      <c r="Q123" s="82"/>
      <c r="R123" s="82"/>
      <c r="S123" s="82"/>
      <c r="T123" s="82"/>
      <c r="U123" s="82"/>
      <c r="V123" s="82"/>
      <c r="W123" s="82"/>
      <c r="X123" s="80"/>
      <c r="Y123" s="80"/>
      <c r="Z123" s="80"/>
      <c r="AA123" s="80"/>
      <c r="AB123" s="81"/>
      <c r="AC123" s="81"/>
      <c r="AD123" s="80"/>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ht="15.75" customHeight="1">
      <c r="A124" s="80"/>
      <c r="B124" s="80"/>
      <c r="C124" s="80"/>
      <c r="D124" s="80"/>
      <c r="E124" s="80"/>
      <c r="F124" s="80"/>
      <c r="G124" s="80"/>
      <c r="H124" s="80"/>
      <c r="I124" s="81"/>
      <c r="J124" s="81"/>
      <c r="K124" s="81"/>
      <c r="L124" s="81"/>
      <c r="M124" s="80"/>
      <c r="N124" s="80"/>
      <c r="O124" s="82"/>
      <c r="P124" s="82"/>
      <c r="Q124" s="82"/>
      <c r="R124" s="82"/>
      <c r="S124" s="82"/>
      <c r="T124" s="82"/>
      <c r="U124" s="82"/>
      <c r="V124" s="82"/>
      <c r="W124" s="82"/>
      <c r="X124" s="80"/>
      <c r="Y124" s="80"/>
      <c r="Z124" s="80"/>
      <c r="AA124" s="80"/>
      <c r="AB124" s="81"/>
      <c r="AC124" s="81"/>
      <c r="AD124" s="80"/>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ht="15.75" customHeight="1">
      <c r="A125" s="80"/>
      <c r="B125" s="80"/>
      <c r="C125" s="80"/>
      <c r="D125" s="80"/>
      <c r="E125" s="80"/>
      <c r="F125" s="80"/>
      <c r="G125" s="80"/>
      <c r="H125" s="80"/>
      <c r="I125" s="81"/>
      <c r="J125" s="81"/>
      <c r="K125" s="81"/>
      <c r="L125" s="81"/>
      <c r="M125" s="80"/>
      <c r="N125" s="80"/>
      <c r="O125" s="82"/>
      <c r="P125" s="82"/>
      <c r="Q125" s="82"/>
      <c r="R125" s="82"/>
      <c r="S125" s="82"/>
      <c r="T125" s="82"/>
      <c r="U125" s="82"/>
      <c r="V125" s="82"/>
      <c r="W125" s="82"/>
      <c r="X125" s="80"/>
      <c r="Y125" s="80"/>
      <c r="Z125" s="80"/>
      <c r="AA125" s="80"/>
      <c r="AB125" s="81"/>
      <c r="AC125" s="81"/>
      <c r="AD125" s="80"/>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ht="15.75" customHeight="1">
      <c r="A126" s="80"/>
      <c r="B126" s="80"/>
      <c r="C126" s="80"/>
      <c r="D126" s="80"/>
      <c r="E126" s="80"/>
      <c r="F126" s="80"/>
      <c r="G126" s="80"/>
      <c r="H126" s="80"/>
      <c r="I126" s="81"/>
      <c r="J126" s="81"/>
      <c r="K126" s="81"/>
      <c r="L126" s="81"/>
      <c r="M126" s="80"/>
      <c r="N126" s="80"/>
      <c r="O126" s="82"/>
      <c r="P126" s="82"/>
      <c r="Q126" s="82"/>
      <c r="R126" s="82"/>
      <c r="S126" s="82"/>
      <c r="T126" s="82"/>
      <c r="U126" s="82"/>
      <c r="V126" s="82"/>
      <c r="W126" s="82"/>
      <c r="X126" s="80"/>
      <c r="Y126" s="80"/>
      <c r="Z126" s="80"/>
      <c r="AA126" s="80"/>
      <c r="AB126" s="81"/>
      <c r="AC126" s="81"/>
      <c r="AD126" s="80"/>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ht="15.75" customHeight="1">
      <c r="A127" s="80"/>
      <c r="B127" s="80"/>
      <c r="C127" s="80"/>
      <c r="D127" s="80"/>
      <c r="E127" s="80"/>
      <c r="F127" s="80"/>
      <c r="G127" s="80"/>
      <c r="H127" s="80"/>
      <c r="I127" s="81"/>
      <c r="J127" s="81"/>
      <c r="K127" s="81"/>
      <c r="L127" s="81"/>
      <c r="M127" s="80"/>
      <c r="N127" s="80"/>
      <c r="O127" s="82"/>
      <c r="P127" s="82"/>
      <c r="Q127" s="82"/>
      <c r="R127" s="82"/>
      <c r="S127" s="82"/>
      <c r="T127" s="82"/>
      <c r="U127" s="82"/>
      <c r="V127" s="82"/>
      <c r="W127" s="82"/>
      <c r="X127" s="80"/>
      <c r="Y127" s="80"/>
      <c r="Z127" s="80"/>
      <c r="AA127" s="80"/>
      <c r="AB127" s="81"/>
      <c r="AC127" s="81"/>
      <c r="AD127" s="80"/>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ht="15.75" customHeight="1">
      <c r="A128" s="80"/>
      <c r="B128" s="80"/>
      <c r="C128" s="80"/>
      <c r="D128" s="80"/>
      <c r="E128" s="80"/>
      <c r="F128" s="80"/>
      <c r="G128" s="80"/>
      <c r="H128" s="80"/>
      <c r="I128" s="81"/>
      <c r="J128" s="81"/>
      <c r="K128" s="81"/>
      <c r="L128" s="81"/>
      <c r="M128" s="80"/>
      <c r="N128" s="80"/>
      <c r="O128" s="82"/>
      <c r="P128" s="82"/>
      <c r="Q128" s="82"/>
      <c r="R128" s="82"/>
      <c r="S128" s="82"/>
      <c r="T128" s="82"/>
      <c r="U128" s="82"/>
      <c r="V128" s="82"/>
      <c r="W128" s="82"/>
      <c r="X128" s="80"/>
      <c r="Y128" s="80"/>
      <c r="Z128" s="80"/>
      <c r="AA128" s="80"/>
      <c r="AB128" s="81"/>
      <c r="AC128" s="81"/>
      <c r="AD128" s="80"/>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ht="15.75" customHeight="1">
      <c r="A129" s="80"/>
      <c r="B129" s="80"/>
      <c r="C129" s="80"/>
      <c r="D129" s="80"/>
      <c r="E129" s="80"/>
      <c r="F129" s="80"/>
      <c r="G129" s="80"/>
      <c r="H129" s="80"/>
      <c r="I129" s="81"/>
      <c r="J129" s="81"/>
      <c r="K129" s="81"/>
      <c r="L129" s="81"/>
      <c r="M129" s="80"/>
      <c r="N129" s="80"/>
      <c r="O129" s="82"/>
      <c r="P129" s="82"/>
      <c r="Q129" s="82"/>
      <c r="R129" s="82"/>
      <c r="S129" s="82"/>
      <c r="T129" s="82"/>
      <c r="U129" s="82"/>
      <c r="V129" s="82"/>
      <c r="W129" s="82"/>
      <c r="X129" s="80"/>
      <c r="Y129" s="80"/>
      <c r="Z129" s="80"/>
      <c r="AA129" s="80"/>
      <c r="AB129" s="81"/>
      <c r="AC129" s="81"/>
      <c r="AD129" s="80"/>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ht="15.75" customHeight="1">
      <c r="A130" s="80"/>
      <c r="B130" s="80"/>
      <c r="C130" s="80"/>
      <c r="D130" s="80"/>
      <c r="E130" s="80"/>
      <c r="F130" s="80"/>
      <c r="G130" s="80"/>
      <c r="H130" s="80"/>
      <c r="I130" s="81"/>
      <c r="J130" s="81"/>
      <c r="K130" s="81"/>
      <c r="L130" s="81"/>
      <c r="M130" s="80"/>
      <c r="N130" s="80"/>
      <c r="O130" s="82"/>
      <c r="P130" s="82"/>
      <c r="Q130" s="82"/>
      <c r="R130" s="82"/>
      <c r="S130" s="82"/>
      <c r="T130" s="82"/>
      <c r="U130" s="82"/>
      <c r="V130" s="82"/>
      <c r="W130" s="82"/>
      <c r="X130" s="80"/>
      <c r="Y130" s="80"/>
      <c r="Z130" s="80"/>
      <c r="AA130" s="80"/>
      <c r="AB130" s="81"/>
      <c r="AC130" s="81"/>
      <c r="AD130" s="80"/>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ht="15.75" customHeight="1">
      <c r="A131" s="80"/>
      <c r="B131" s="80"/>
      <c r="C131" s="80"/>
      <c r="D131" s="80"/>
      <c r="E131" s="80"/>
      <c r="F131" s="80"/>
      <c r="G131" s="80"/>
      <c r="H131" s="80"/>
      <c r="I131" s="81"/>
      <c r="J131" s="81"/>
      <c r="K131" s="81"/>
      <c r="L131" s="81"/>
      <c r="M131" s="80"/>
      <c r="N131" s="80"/>
      <c r="O131" s="82"/>
      <c r="P131" s="82"/>
      <c r="Q131" s="82"/>
      <c r="R131" s="82"/>
      <c r="S131" s="82"/>
      <c r="T131" s="82"/>
      <c r="U131" s="82"/>
      <c r="V131" s="82"/>
      <c r="W131" s="82"/>
      <c r="X131" s="80"/>
      <c r="Y131" s="80"/>
      <c r="Z131" s="80"/>
      <c r="AA131" s="80"/>
      <c r="AB131" s="81"/>
      <c r="AC131" s="81"/>
      <c r="AD131" s="80"/>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ht="15.75" customHeight="1">
      <c r="A132" s="80"/>
      <c r="B132" s="80"/>
      <c r="C132" s="80"/>
      <c r="D132" s="80"/>
      <c r="E132" s="80"/>
      <c r="F132" s="80"/>
      <c r="G132" s="80"/>
      <c r="H132" s="80"/>
      <c r="I132" s="81"/>
      <c r="J132" s="81"/>
      <c r="K132" s="81"/>
      <c r="L132" s="81"/>
      <c r="M132" s="80"/>
      <c r="N132" s="80"/>
      <c r="O132" s="82"/>
      <c r="P132" s="82"/>
      <c r="Q132" s="82"/>
      <c r="R132" s="82"/>
      <c r="S132" s="82"/>
      <c r="T132" s="82"/>
      <c r="U132" s="82"/>
      <c r="V132" s="82"/>
      <c r="W132" s="82"/>
      <c r="X132" s="80"/>
      <c r="Y132" s="80"/>
      <c r="Z132" s="80"/>
      <c r="AA132" s="80"/>
      <c r="AB132" s="81"/>
      <c r="AC132" s="81"/>
      <c r="AD132" s="80"/>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ht="15.75" customHeight="1">
      <c r="A133" s="80"/>
      <c r="B133" s="80"/>
      <c r="C133" s="80"/>
      <c r="D133" s="80"/>
      <c r="E133" s="80"/>
      <c r="F133" s="80"/>
      <c r="G133" s="80"/>
      <c r="H133" s="80"/>
      <c r="I133" s="81"/>
      <c r="J133" s="81"/>
      <c r="K133" s="81"/>
      <c r="L133" s="81"/>
      <c r="M133" s="80"/>
      <c r="N133" s="80"/>
      <c r="O133" s="82"/>
      <c r="P133" s="82"/>
      <c r="Q133" s="82"/>
      <c r="R133" s="82"/>
      <c r="S133" s="82"/>
      <c r="T133" s="82"/>
      <c r="U133" s="82"/>
      <c r="V133" s="82"/>
      <c r="W133" s="82"/>
      <c r="X133" s="80"/>
      <c r="Y133" s="80"/>
      <c r="Z133" s="80"/>
      <c r="AA133" s="80"/>
      <c r="AB133" s="81"/>
      <c r="AC133" s="81"/>
      <c r="AD133" s="80"/>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ht="15.75" customHeight="1">
      <c r="A134" s="80"/>
      <c r="B134" s="80"/>
      <c r="C134" s="80"/>
      <c r="D134" s="80"/>
      <c r="E134" s="80"/>
      <c r="F134" s="80"/>
      <c r="G134" s="80"/>
      <c r="H134" s="80"/>
      <c r="I134" s="81"/>
      <c r="J134" s="81"/>
      <c r="K134" s="81"/>
      <c r="L134" s="81"/>
      <c r="M134" s="80"/>
      <c r="N134" s="80"/>
      <c r="O134" s="82"/>
      <c r="P134" s="82"/>
      <c r="Q134" s="82"/>
      <c r="R134" s="82"/>
      <c r="S134" s="82"/>
      <c r="T134" s="82"/>
      <c r="U134" s="82"/>
      <c r="V134" s="82"/>
      <c r="W134" s="82"/>
      <c r="X134" s="80"/>
      <c r="Y134" s="80"/>
      <c r="Z134" s="80"/>
      <c r="AA134" s="80"/>
      <c r="AB134" s="81"/>
      <c r="AC134" s="81"/>
      <c r="AD134" s="80"/>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ht="15.75" customHeight="1">
      <c r="A135" s="80"/>
      <c r="B135" s="80"/>
      <c r="C135" s="80"/>
      <c r="D135" s="80"/>
      <c r="E135" s="80"/>
      <c r="F135" s="80"/>
      <c r="G135" s="80"/>
      <c r="H135" s="80"/>
      <c r="I135" s="81"/>
      <c r="J135" s="81"/>
      <c r="K135" s="81"/>
      <c r="L135" s="81"/>
      <c r="M135" s="80"/>
      <c r="N135" s="80"/>
      <c r="O135" s="82"/>
      <c r="P135" s="82"/>
      <c r="Q135" s="82"/>
      <c r="R135" s="82"/>
      <c r="S135" s="82"/>
      <c r="T135" s="82"/>
      <c r="U135" s="82"/>
      <c r="V135" s="82"/>
      <c r="W135" s="82"/>
      <c r="X135" s="80"/>
      <c r="Y135" s="80"/>
      <c r="Z135" s="80"/>
      <c r="AA135" s="80"/>
      <c r="AB135" s="81"/>
      <c r="AC135" s="81"/>
      <c r="AD135" s="80"/>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ht="15.75" customHeight="1">
      <c r="A136" s="80"/>
      <c r="B136" s="80"/>
      <c r="C136" s="80"/>
      <c r="D136" s="80"/>
      <c r="E136" s="80"/>
      <c r="F136" s="80"/>
      <c r="G136" s="80"/>
      <c r="H136" s="80"/>
      <c r="I136" s="81"/>
      <c r="J136" s="81"/>
      <c r="K136" s="81"/>
      <c r="L136" s="81"/>
      <c r="M136" s="80"/>
      <c r="N136" s="80"/>
      <c r="O136" s="82"/>
      <c r="P136" s="82"/>
      <c r="Q136" s="82"/>
      <c r="R136" s="82"/>
      <c r="S136" s="82"/>
      <c r="T136" s="82"/>
      <c r="U136" s="82"/>
      <c r="V136" s="82"/>
      <c r="W136" s="82"/>
      <c r="X136" s="80"/>
      <c r="Y136" s="80"/>
      <c r="Z136" s="80"/>
      <c r="AA136" s="80"/>
      <c r="AB136" s="81"/>
      <c r="AC136" s="81"/>
      <c r="AD136" s="80"/>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ht="15.75" customHeight="1">
      <c r="A137" s="80"/>
      <c r="B137" s="80"/>
      <c r="C137" s="80"/>
      <c r="D137" s="80"/>
      <c r="E137" s="80"/>
      <c r="F137" s="80"/>
      <c r="G137" s="80"/>
      <c r="H137" s="80"/>
      <c r="I137" s="81"/>
      <c r="J137" s="81"/>
      <c r="K137" s="81"/>
      <c r="L137" s="81"/>
      <c r="M137" s="80"/>
      <c r="N137" s="80"/>
      <c r="O137" s="82"/>
      <c r="P137" s="82"/>
      <c r="Q137" s="82"/>
      <c r="R137" s="82"/>
      <c r="S137" s="82"/>
      <c r="T137" s="82"/>
      <c r="U137" s="82"/>
      <c r="V137" s="82"/>
      <c r="W137" s="82"/>
      <c r="X137" s="80"/>
      <c r="Y137" s="80"/>
      <c r="Z137" s="80"/>
      <c r="AA137" s="80"/>
      <c r="AB137" s="81"/>
      <c r="AC137" s="81"/>
      <c r="AD137" s="80"/>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ht="15.75" customHeight="1">
      <c r="A138" s="80"/>
      <c r="B138" s="80"/>
      <c r="C138" s="80"/>
      <c r="D138" s="80"/>
      <c r="E138" s="80"/>
      <c r="F138" s="80"/>
      <c r="G138" s="80"/>
      <c r="H138" s="80"/>
      <c r="I138" s="81"/>
      <c r="J138" s="81"/>
      <c r="K138" s="81"/>
      <c r="L138" s="81"/>
      <c r="M138" s="80"/>
      <c r="N138" s="80"/>
      <c r="O138" s="82"/>
      <c r="P138" s="82"/>
      <c r="Q138" s="82"/>
      <c r="R138" s="82"/>
      <c r="S138" s="82"/>
      <c r="T138" s="82"/>
      <c r="U138" s="82"/>
      <c r="V138" s="82"/>
      <c r="W138" s="82"/>
      <c r="X138" s="80"/>
      <c r="Y138" s="80"/>
      <c r="Z138" s="80"/>
      <c r="AA138" s="80"/>
      <c r="AB138" s="81"/>
      <c r="AC138" s="81"/>
      <c r="AD138" s="80"/>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ht="15.75" customHeight="1">
      <c r="A139" s="80"/>
      <c r="B139" s="80"/>
      <c r="C139" s="80"/>
      <c r="D139" s="80"/>
      <c r="E139" s="80"/>
      <c r="F139" s="80"/>
      <c r="G139" s="80"/>
      <c r="H139" s="80"/>
      <c r="I139" s="81"/>
      <c r="J139" s="81"/>
      <c r="K139" s="81"/>
      <c r="L139" s="81"/>
      <c r="M139" s="80"/>
      <c r="N139" s="80"/>
      <c r="O139" s="82"/>
      <c r="P139" s="82"/>
      <c r="Q139" s="82"/>
      <c r="R139" s="82"/>
      <c r="S139" s="82"/>
      <c r="T139" s="82"/>
      <c r="U139" s="82"/>
      <c r="V139" s="82"/>
      <c r="W139" s="82"/>
      <c r="X139" s="80"/>
      <c r="Y139" s="80"/>
      <c r="Z139" s="80"/>
      <c r="AA139" s="80"/>
      <c r="AB139" s="81"/>
      <c r="AC139" s="81"/>
      <c r="AD139" s="80"/>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ht="15.75" customHeight="1">
      <c r="A140" s="80"/>
      <c r="B140" s="80"/>
      <c r="C140" s="80"/>
      <c r="D140" s="80"/>
      <c r="E140" s="80"/>
      <c r="F140" s="80"/>
      <c r="G140" s="80"/>
      <c r="H140" s="80"/>
      <c r="I140" s="81"/>
      <c r="J140" s="81"/>
      <c r="K140" s="81"/>
      <c r="L140" s="81"/>
      <c r="M140" s="80"/>
      <c r="N140" s="80"/>
      <c r="O140" s="82"/>
      <c r="P140" s="82"/>
      <c r="Q140" s="82"/>
      <c r="R140" s="82"/>
      <c r="S140" s="82"/>
      <c r="T140" s="82"/>
      <c r="U140" s="82"/>
      <c r="V140" s="82"/>
      <c r="W140" s="82"/>
      <c r="X140" s="80"/>
      <c r="Y140" s="80"/>
      <c r="Z140" s="80"/>
      <c r="AA140" s="80"/>
      <c r="AB140" s="81"/>
      <c r="AC140" s="81"/>
      <c r="AD140" s="80"/>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ht="15.75" customHeight="1">
      <c r="A141" s="80"/>
      <c r="B141" s="80"/>
      <c r="C141" s="80"/>
      <c r="D141" s="80"/>
      <c r="E141" s="80"/>
      <c r="F141" s="80"/>
      <c r="G141" s="80"/>
      <c r="H141" s="80"/>
      <c r="I141" s="81"/>
      <c r="J141" s="81"/>
      <c r="K141" s="81"/>
      <c r="L141" s="81"/>
      <c r="M141" s="80"/>
      <c r="N141" s="80"/>
      <c r="O141" s="82"/>
      <c r="P141" s="82"/>
      <c r="Q141" s="82"/>
      <c r="R141" s="82"/>
      <c r="S141" s="82"/>
      <c r="T141" s="82"/>
      <c r="U141" s="82"/>
      <c r="V141" s="82"/>
      <c r="W141" s="82"/>
      <c r="X141" s="80"/>
      <c r="Y141" s="80"/>
      <c r="Z141" s="80"/>
      <c r="AA141" s="80"/>
      <c r="AB141" s="81"/>
      <c r="AC141" s="81"/>
      <c r="AD141" s="80"/>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ht="15.75" customHeight="1">
      <c r="A142" s="80"/>
      <c r="B142" s="80"/>
      <c r="C142" s="80"/>
      <c r="D142" s="80"/>
      <c r="E142" s="80"/>
      <c r="F142" s="80"/>
      <c r="G142" s="80"/>
      <c r="H142" s="80"/>
      <c r="I142" s="81"/>
      <c r="J142" s="81"/>
      <c r="K142" s="81"/>
      <c r="L142" s="81"/>
      <c r="M142" s="80"/>
      <c r="N142" s="80"/>
      <c r="O142" s="82"/>
      <c r="P142" s="82"/>
      <c r="Q142" s="82"/>
      <c r="R142" s="82"/>
      <c r="S142" s="82"/>
      <c r="T142" s="82"/>
      <c r="U142" s="82"/>
      <c r="V142" s="82"/>
      <c r="W142" s="82"/>
      <c r="X142" s="80"/>
      <c r="Y142" s="80"/>
      <c r="Z142" s="80"/>
      <c r="AA142" s="80"/>
      <c r="AB142" s="81"/>
      <c r="AC142" s="81"/>
      <c r="AD142" s="80"/>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ht="15.75" customHeight="1">
      <c r="A143" s="80"/>
      <c r="B143" s="80"/>
      <c r="C143" s="80"/>
      <c r="D143" s="80"/>
      <c r="E143" s="80"/>
      <c r="F143" s="80"/>
      <c r="G143" s="80"/>
      <c r="H143" s="80"/>
      <c r="I143" s="81"/>
      <c r="J143" s="81"/>
      <c r="K143" s="81"/>
      <c r="L143" s="81"/>
      <c r="M143" s="80"/>
      <c r="N143" s="80"/>
      <c r="O143" s="82"/>
      <c r="P143" s="82"/>
      <c r="Q143" s="82"/>
      <c r="R143" s="82"/>
      <c r="S143" s="82"/>
      <c r="T143" s="82"/>
      <c r="U143" s="82"/>
      <c r="V143" s="82"/>
      <c r="W143" s="82"/>
      <c r="X143" s="80"/>
      <c r="Y143" s="80"/>
      <c r="Z143" s="80"/>
      <c r="AA143" s="80"/>
      <c r="AB143" s="81"/>
      <c r="AC143" s="81"/>
      <c r="AD143" s="80"/>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ht="15.75" customHeight="1">
      <c r="A144" s="80"/>
      <c r="B144" s="80"/>
      <c r="C144" s="80"/>
      <c r="D144" s="80"/>
      <c r="E144" s="80"/>
      <c r="F144" s="80"/>
      <c r="G144" s="80"/>
      <c r="H144" s="80"/>
      <c r="I144" s="81"/>
      <c r="J144" s="81"/>
      <c r="K144" s="81"/>
      <c r="L144" s="81"/>
      <c r="M144" s="80"/>
      <c r="N144" s="80"/>
      <c r="O144" s="82"/>
      <c r="P144" s="82"/>
      <c r="Q144" s="82"/>
      <c r="R144" s="82"/>
      <c r="S144" s="82"/>
      <c r="T144" s="82"/>
      <c r="U144" s="82"/>
      <c r="V144" s="82"/>
      <c r="W144" s="82"/>
      <c r="X144" s="80"/>
      <c r="Y144" s="80"/>
      <c r="Z144" s="80"/>
      <c r="AA144" s="80"/>
      <c r="AB144" s="81"/>
      <c r="AC144" s="81"/>
      <c r="AD144" s="80"/>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ht="15.75" customHeight="1">
      <c r="A145" s="80"/>
      <c r="B145" s="80"/>
      <c r="C145" s="80"/>
      <c r="D145" s="80"/>
      <c r="E145" s="80"/>
      <c r="F145" s="80"/>
      <c r="G145" s="80"/>
      <c r="H145" s="80"/>
      <c r="I145" s="81"/>
      <c r="J145" s="81"/>
      <c r="K145" s="81"/>
      <c r="L145" s="81"/>
      <c r="M145" s="80"/>
      <c r="N145" s="80"/>
      <c r="O145" s="82"/>
      <c r="P145" s="82"/>
      <c r="Q145" s="82"/>
      <c r="R145" s="82"/>
      <c r="S145" s="82"/>
      <c r="T145" s="82"/>
      <c r="U145" s="82"/>
      <c r="V145" s="82"/>
      <c r="W145" s="82"/>
      <c r="X145" s="80"/>
      <c r="Y145" s="80"/>
      <c r="Z145" s="80"/>
      <c r="AA145" s="80"/>
      <c r="AB145" s="81"/>
      <c r="AC145" s="81"/>
      <c r="AD145" s="80"/>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ht="15.75" customHeight="1">
      <c r="A146" s="80"/>
      <c r="B146" s="80"/>
      <c r="C146" s="80"/>
      <c r="D146" s="80"/>
      <c r="E146" s="80"/>
      <c r="F146" s="80"/>
      <c r="G146" s="80"/>
      <c r="H146" s="80"/>
      <c r="I146" s="81"/>
      <c r="J146" s="81"/>
      <c r="K146" s="81"/>
      <c r="L146" s="81"/>
      <c r="M146" s="80"/>
      <c r="N146" s="80"/>
      <c r="O146" s="82"/>
      <c r="P146" s="82"/>
      <c r="Q146" s="82"/>
      <c r="R146" s="82"/>
      <c r="S146" s="82"/>
      <c r="T146" s="82"/>
      <c r="U146" s="82"/>
      <c r="V146" s="82"/>
      <c r="W146" s="82"/>
      <c r="X146" s="80"/>
      <c r="Y146" s="80"/>
      <c r="Z146" s="80"/>
      <c r="AA146" s="80"/>
      <c r="AB146" s="81"/>
      <c r="AC146" s="81"/>
      <c r="AD146" s="80"/>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ht="15.75" customHeight="1">
      <c r="A147" s="80"/>
      <c r="B147" s="80"/>
      <c r="C147" s="80"/>
      <c r="D147" s="80"/>
      <c r="E147" s="80"/>
      <c r="F147" s="80"/>
      <c r="G147" s="80"/>
      <c r="H147" s="80"/>
      <c r="I147" s="81"/>
      <c r="J147" s="81"/>
      <c r="K147" s="81"/>
      <c r="L147" s="81"/>
      <c r="M147" s="80"/>
      <c r="N147" s="80"/>
      <c r="O147" s="82"/>
      <c r="P147" s="82"/>
      <c r="Q147" s="82"/>
      <c r="R147" s="82"/>
      <c r="S147" s="82"/>
      <c r="T147" s="82"/>
      <c r="U147" s="82"/>
      <c r="V147" s="82"/>
      <c r="W147" s="82"/>
      <c r="X147" s="80"/>
      <c r="Y147" s="80"/>
      <c r="Z147" s="80"/>
      <c r="AA147" s="80"/>
      <c r="AB147" s="81"/>
      <c r="AC147" s="81"/>
      <c r="AD147" s="80"/>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ht="15.75" customHeight="1">
      <c r="A148" s="80"/>
      <c r="B148" s="80"/>
      <c r="C148" s="80"/>
      <c r="D148" s="80"/>
      <c r="E148" s="80"/>
      <c r="F148" s="80"/>
      <c r="G148" s="80"/>
      <c r="H148" s="80"/>
      <c r="I148" s="81"/>
      <c r="J148" s="81"/>
      <c r="K148" s="81"/>
      <c r="L148" s="81"/>
      <c r="M148" s="80"/>
      <c r="N148" s="80"/>
      <c r="O148" s="82"/>
      <c r="P148" s="82"/>
      <c r="Q148" s="82"/>
      <c r="R148" s="82"/>
      <c r="S148" s="82"/>
      <c r="T148" s="82"/>
      <c r="U148" s="82"/>
      <c r="V148" s="82"/>
      <c r="W148" s="82"/>
      <c r="X148" s="80"/>
      <c r="Y148" s="80"/>
      <c r="Z148" s="80"/>
      <c r="AA148" s="80"/>
      <c r="AB148" s="81"/>
      <c r="AC148" s="81"/>
      <c r="AD148" s="80"/>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ht="15.75" customHeight="1">
      <c r="A149" s="80"/>
      <c r="B149" s="80"/>
      <c r="C149" s="80"/>
      <c r="D149" s="80"/>
      <c r="E149" s="80"/>
      <c r="F149" s="80"/>
      <c r="G149" s="80"/>
      <c r="H149" s="80"/>
      <c r="I149" s="81"/>
      <c r="J149" s="81"/>
      <c r="K149" s="81"/>
      <c r="L149" s="81"/>
      <c r="M149" s="80"/>
      <c r="N149" s="80"/>
      <c r="O149" s="82"/>
      <c r="P149" s="82"/>
      <c r="Q149" s="82"/>
      <c r="R149" s="82"/>
      <c r="S149" s="82"/>
      <c r="T149" s="82"/>
      <c r="U149" s="82"/>
      <c r="V149" s="82"/>
      <c r="W149" s="82"/>
      <c r="X149" s="80"/>
      <c r="Y149" s="80"/>
      <c r="Z149" s="80"/>
      <c r="AA149" s="80"/>
      <c r="AB149" s="81"/>
      <c r="AC149" s="81"/>
      <c r="AD149" s="80"/>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ht="15.75" customHeight="1">
      <c r="A150" s="80"/>
      <c r="B150" s="80"/>
      <c r="C150" s="80"/>
      <c r="D150" s="80"/>
      <c r="E150" s="80"/>
      <c r="F150" s="80"/>
      <c r="G150" s="80"/>
      <c r="H150" s="80"/>
      <c r="I150" s="81"/>
      <c r="J150" s="81"/>
      <c r="K150" s="81"/>
      <c r="L150" s="81"/>
      <c r="M150" s="80"/>
      <c r="N150" s="80"/>
      <c r="O150" s="82"/>
      <c r="P150" s="82"/>
      <c r="Q150" s="82"/>
      <c r="R150" s="82"/>
      <c r="S150" s="82"/>
      <c r="T150" s="82"/>
      <c r="U150" s="82"/>
      <c r="V150" s="82"/>
      <c r="W150" s="82"/>
      <c r="X150" s="80"/>
      <c r="Y150" s="80"/>
      <c r="Z150" s="80"/>
      <c r="AA150" s="80"/>
      <c r="AB150" s="81"/>
      <c r="AC150" s="81"/>
      <c r="AD150" s="80"/>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ht="15.75" customHeight="1">
      <c r="A151" s="80"/>
      <c r="B151" s="80"/>
      <c r="C151" s="80"/>
      <c r="D151" s="80"/>
      <c r="E151" s="80"/>
      <c r="F151" s="80"/>
      <c r="G151" s="80"/>
      <c r="H151" s="80"/>
      <c r="I151" s="81"/>
      <c r="J151" s="81"/>
      <c r="K151" s="81"/>
      <c r="L151" s="81"/>
      <c r="M151" s="80"/>
      <c r="N151" s="80"/>
      <c r="O151" s="82"/>
      <c r="P151" s="82"/>
      <c r="Q151" s="82"/>
      <c r="R151" s="82"/>
      <c r="S151" s="82"/>
      <c r="T151" s="82"/>
      <c r="U151" s="82"/>
      <c r="V151" s="82"/>
      <c r="W151" s="82"/>
      <c r="X151" s="80"/>
      <c r="Y151" s="80"/>
      <c r="Z151" s="80"/>
      <c r="AA151" s="80"/>
      <c r="AB151" s="81"/>
      <c r="AC151" s="81"/>
      <c r="AD151" s="80"/>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ht="15.75" customHeight="1">
      <c r="A152" s="80"/>
      <c r="B152" s="80"/>
      <c r="C152" s="80"/>
      <c r="D152" s="80"/>
      <c r="E152" s="80"/>
      <c r="F152" s="80"/>
      <c r="G152" s="80"/>
      <c r="H152" s="80"/>
      <c r="I152" s="81"/>
      <c r="J152" s="81"/>
      <c r="K152" s="81"/>
      <c r="L152" s="81"/>
      <c r="M152" s="80"/>
      <c r="N152" s="80"/>
      <c r="O152" s="82"/>
      <c r="P152" s="82"/>
      <c r="Q152" s="82"/>
      <c r="R152" s="82"/>
      <c r="S152" s="82"/>
      <c r="T152" s="82"/>
      <c r="U152" s="82"/>
      <c r="V152" s="82"/>
      <c r="W152" s="82"/>
      <c r="X152" s="80"/>
      <c r="Y152" s="80"/>
      <c r="Z152" s="80"/>
      <c r="AA152" s="80"/>
      <c r="AB152" s="81"/>
      <c r="AC152" s="81"/>
      <c r="AD152" s="80"/>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ht="15.75" customHeight="1">
      <c r="A153" s="80"/>
      <c r="B153" s="80"/>
      <c r="C153" s="80"/>
      <c r="D153" s="80"/>
      <c r="E153" s="80"/>
      <c r="F153" s="80"/>
      <c r="G153" s="80"/>
      <c r="H153" s="80"/>
      <c r="I153" s="81"/>
      <c r="J153" s="81"/>
      <c r="K153" s="81"/>
      <c r="L153" s="81"/>
      <c r="M153" s="80"/>
      <c r="N153" s="80"/>
      <c r="O153" s="82"/>
      <c r="P153" s="82"/>
      <c r="Q153" s="82"/>
      <c r="R153" s="82"/>
      <c r="S153" s="82"/>
      <c r="T153" s="82"/>
      <c r="U153" s="82"/>
      <c r="V153" s="82"/>
      <c r="W153" s="82"/>
      <c r="X153" s="80"/>
      <c r="Y153" s="80"/>
      <c r="Z153" s="80"/>
      <c r="AA153" s="80"/>
      <c r="AB153" s="81"/>
      <c r="AC153" s="81"/>
      <c r="AD153" s="80"/>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ht="15.75" customHeight="1">
      <c r="A154" s="80"/>
      <c r="B154" s="80"/>
      <c r="C154" s="80"/>
      <c r="D154" s="80"/>
      <c r="E154" s="80"/>
      <c r="F154" s="80"/>
      <c r="G154" s="80"/>
      <c r="H154" s="80"/>
      <c r="I154" s="81"/>
      <c r="J154" s="81"/>
      <c r="K154" s="81"/>
      <c r="L154" s="81"/>
      <c r="M154" s="80"/>
      <c r="N154" s="80"/>
      <c r="O154" s="82"/>
      <c r="P154" s="82"/>
      <c r="Q154" s="82"/>
      <c r="R154" s="82"/>
      <c r="S154" s="82"/>
      <c r="T154" s="82"/>
      <c r="U154" s="82"/>
      <c r="V154" s="82"/>
      <c r="W154" s="82"/>
      <c r="X154" s="80"/>
      <c r="Y154" s="80"/>
      <c r="Z154" s="80"/>
      <c r="AA154" s="80"/>
      <c r="AB154" s="81"/>
      <c r="AC154" s="81"/>
      <c r="AD154" s="80"/>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ht="15.75" customHeight="1">
      <c r="A155" s="80"/>
      <c r="B155" s="80"/>
      <c r="C155" s="80"/>
      <c r="D155" s="80"/>
      <c r="E155" s="80"/>
      <c r="F155" s="80"/>
      <c r="G155" s="80"/>
      <c r="H155" s="80"/>
      <c r="I155" s="81"/>
      <c r="J155" s="81"/>
      <c r="K155" s="81"/>
      <c r="L155" s="81"/>
      <c r="M155" s="80"/>
      <c r="N155" s="80"/>
      <c r="O155" s="82"/>
      <c r="P155" s="82"/>
      <c r="Q155" s="82"/>
      <c r="R155" s="82"/>
      <c r="S155" s="82"/>
      <c r="T155" s="82"/>
      <c r="U155" s="82"/>
      <c r="V155" s="82"/>
      <c r="W155" s="82"/>
      <c r="X155" s="80"/>
      <c r="Y155" s="80"/>
      <c r="Z155" s="80"/>
      <c r="AA155" s="80"/>
      <c r="AB155" s="81"/>
      <c r="AC155" s="81"/>
      <c r="AD155" s="80"/>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ht="15.75" customHeight="1">
      <c r="A156" s="80"/>
      <c r="B156" s="80"/>
      <c r="C156" s="80"/>
      <c r="D156" s="80"/>
      <c r="E156" s="80"/>
      <c r="F156" s="80"/>
      <c r="G156" s="80"/>
      <c r="H156" s="80"/>
      <c r="I156" s="81"/>
      <c r="J156" s="81"/>
      <c r="K156" s="81"/>
      <c r="L156" s="81"/>
      <c r="M156" s="80"/>
      <c r="N156" s="80"/>
      <c r="O156" s="82"/>
      <c r="P156" s="82"/>
      <c r="Q156" s="82"/>
      <c r="R156" s="82"/>
      <c r="S156" s="82"/>
      <c r="T156" s="82"/>
      <c r="U156" s="82"/>
      <c r="V156" s="82"/>
      <c r="W156" s="82"/>
      <c r="X156" s="80"/>
      <c r="Y156" s="80"/>
      <c r="Z156" s="80"/>
      <c r="AA156" s="80"/>
      <c r="AB156" s="81"/>
      <c r="AC156" s="81"/>
      <c r="AD156" s="80"/>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ht="15.75" customHeight="1">
      <c r="A157" s="80"/>
      <c r="B157" s="80"/>
      <c r="C157" s="80"/>
      <c r="D157" s="80"/>
      <c r="E157" s="80"/>
      <c r="F157" s="80"/>
      <c r="G157" s="80"/>
      <c r="H157" s="80"/>
      <c r="I157" s="81"/>
      <c r="J157" s="81"/>
      <c r="K157" s="81"/>
      <c r="L157" s="81"/>
      <c r="M157" s="80"/>
      <c r="N157" s="80"/>
      <c r="O157" s="82"/>
      <c r="P157" s="82"/>
      <c r="Q157" s="82"/>
      <c r="R157" s="82"/>
      <c r="S157" s="82"/>
      <c r="T157" s="82"/>
      <c r="U157" s="82"/>
      <c r="V157" s="82"/>
      <c r="W157" s="82"/>
      <c r="X157" s="80"/>
      <c r="Y157" s="80"/>
      <c r="Z157" s="80"/>
      <c r="AA157" s="80"/>
      <c r="AB157" s="81"/>
      <c r="AC157" s="81"/>
      <c r="AD157" s="80"/>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ht="15.75" customHeight="1">
      <c r="A158" s="80"/>
      <c r="B158" s="80"/>
      <c r="C158" s="80"/>
      <c r="D158" s="80"/>
      <c r="E158" s="80"/>
      <c r="F158" s="80"/>
      <c r="G158" s="80"/>
      <c r="H158" s="80"/>
      <c r="I158" s="81"/>
      <c r="J158" s="81"/>
      <c r="K158" s="81"/>
      <c r="L158" s="81"/>
      <c r="M158" s="80"/>
      <c r="N158" s="80"/>
      <c r="O158" s="82"/>
      <c r="P158" s="82"/>
      <c r="Q158" s="82"/>
      <c r="R158" s="82"/>
      <c r="S158" s="82"/>
      <c r="T158" s="82"/>
      <c r="U158" s="82"/>
      <c r="V158" s="82"/>
      <c r="W158" s="82"/>
      <c r="X158" s="80"/>
      <c r="Y158" s="80"/>
      <c r="Z158" s="80"/>
      <c r="AA158" s="80"/>
      <c r="AB158" s="81"/>
      <c r="AC158" s="81"/>
      <c r="AD158" s="80"/>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ht="15.75" customHeight="1">
      <c r="A159" s="80"/>
      <c r="B159" s="80"/>
      <c r="C159" s="80"/>
      <c r="D159" s="80"/>
      <c r="E159" s="80"/>
      <c r="F159" s="80"/>
      <c r="G159" s="80"/>
      <c r="H159" s="80"/>
      <c r="I159" s="81"/>
      <c r="J159" s="81"/>
      <c r="K159" s="81"/>
      <c r="L159" s="81"/>
      <c r="M159" s="80"/>
      <c r="N159" s="80"/>
      <c r="O159" s="82"/>
      <c r="P159" s="82"/>
      <c r="Q159" s="82"/>
      <c r="R159" s="82"/>
      <c r="S159" s="82"/>
      <c r="T159" s="82"/>
      <c r="U159" s="82"/>
      <c r="V159" s="82"/>
      <c r="W159" s="82"/>
      <c r="X159" s="80"/>
      <c r="Y159" s="80"/>
      <c r="Z159" s="80"/>
      <c r="AA159" s="80"/>
      <c r="AB159" s="81"/>
      <c r="AC159" s="81"/>
      <c r="AD159" s="80"/>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ht="15.75" customHeight="1">
      <c r="A160" s="80"/>
      <c r="B160" s="80"/>
      <c r="C160" s="80"/>
      <c r="D160" s="80"/>
      <c r="E160" s="80"/>
      <c r="F160" s="80"/>
      <c r="G160" s="80"/>
      <c r="H160" s="80"/>
      <c r="I160" s="81"/>
      <c r="J160" s="81"/>
      <c r="K160" s="81"/>
      <c r="L160" s="81"/>
      <c r="M160" s="80"/>
      <c r="N160" s="80"/>
      <c r="O160" s="82"/>
      <c r="P160" s="82"/>
      <c r="Q160" s="82"/>
      <c r="R160" s="82"/>
      <c r="S160" s="82"/>
      <c r="T160" s="82"/>
      <c r="U160" s="82"/>
      <c r="V160" s="82"/>
      <c r="W160" s="82"/>
      <c r="X160" s="80"/>
      <c r="Y160" s="80"/>
      <c r="Z160" s="80"/>
      <c r="AA160" s="80"/>
      <c r="AB160" s="81"/>
      <c r="AC160" s="81"/>
      <c r="AD160" s="80"/>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ht="15.75" customHeight="1">
      <c r="A161" s="80"/>
      <c r="B161" s="80"/>
      <c r="C161" s="80"/>
      <c r="D161" s="80"/>
      <c r="E161" s="80"/>
      <c r="F161" s="80"/>
      <c r="G161" s="80"/>
      <c r="H161" s="80"/>
      <c r="I161" s="81"/>
      <c r="J161" s="81"/>
      <c r="K161" s="81"/>
      <c r="L161" s="81"/>
      <c r="M161" s="80"/>
      <c r="N161" s="80"/>
      <c r="O161" s="82"/>
      <c r="P161" s="82"/>
      <c r="Q161" s="82"/>
      <c r="R161" s="82"/>
      <c r="S161" s="82"/>
      <c r="T161" s="82"/>
      <c r="U161" s="82"/>
      <c r="V161" s="82"/>
      <c r="W161" s="82"/>
      <c r="X161" s="80"/>
      <c r="Y161" s="80"/>
      <c r="Z161" s="80"/>
      <c r="AA161" s="80"/>
      <c r="AB161" s="81"/>
      <c r="AC161" s="81"/>
      <c r="AD161" s="80"/>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ht="15.75" customHeight="1">
      <c r="A162" s="80"/>
      <c r="B162" s="80"/>
      <c r="C162" s="80"/>
      <c r="D162" s="80"/>
      <c r="E162" s="80"/>
      <c r="F162" s="80"/>
      <c r="G162" s="80"/>
      <c r="H162" s="80"/>
      <c r="I162" s="81"/>
      <c r="J162" s="81"/>
      <c r="K162" s="81"/>
      <c r="L162" s="81"/>
      <c r="M162" s="80"/>
      <c r="N162" s="80"/>
      <c r="O162" s="82"/>
      <c r="P162" s="82"/>
      <c r="Q162" s="82"/>
      <c r="R162" s="82"/>
      <c r="S162" s="82"/>
      <c r="T162" s="82"/>
      <c r="U162" s="82"/>
      <c r="V162" s="82"/>
      <c r="W162" s="82"/>
      <c r="X162" s="80"/>
      <c r="Y162" s="80"/>
      <c r="Z162" s="80"/>
      <c r="AA162" s="80"/>
      <c r="AB162" s="81"/>
      <c r="AC162" s="81"/>
      <c r="AD162" s="80"/>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ht="15.75" customHeight="1">
      <c r="A163" s="80"/>
      <c r="B163" s="80"/>
      <c r="C163" s="80"/>
      <c r="D163" s="80"/>
      <c r="E163" s="80"/>
      <c r="F163" s="80"/>
      <c r="G163" s="80"/>
      <c r="H163" s="80"/>
      <c r="I163" s="81"/>
      <c r="J163" s="81"/>
      <c r="K163" s="81"/>
      <c r="L163" s="81"/>
      <c r="M163" s="80"/>
      <c r="N163" s="80"/>
      <c r="O163" s="82"/>
      <c r="P163" s="82"/>
      <c r="Q163" s="82"/>
      <c r="R163" s="82"/>
      <c r="S163" s="82"/>
      <c r="T163" s="82"/>
      <c r="U163" s="82"/>
      <c r="V163" s="82"/>
      <c r="W163" s="82"/>
      <c r="X163" s="80"/>
      <c r="Y163" s="80"/>
      <c r="Z163" s="80"/>
      <c r="AA163" s="80"/>
      <c r="AB163" s="81"/>
      <c r="AC163" s="81"/>
      <c r="AD163" s="80"/>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ht="15.75" customHeight="1">
      <c r="A164" s="80"/>
      <c r="B164" s="80"/>
      <c r="C164" s="80"/>
      <c r="D164" s="80"/>
      <c r="E164" s="80"/>
      <c r="F164" s="80"/>
      <c r="G164" s="80"/>
      <c r="H164" s="80"/>
      <c r="I164" s="81"/>
      <c r="J164" s="81"/>
      <c r="K164" s="81"/>
      <c r="L164" s="81"/>
      <c r="M164" s="80"/>
      <c r="N164" s="80"/>
      <c r="O164" s="82"/>
      <c r="P164" s="82"/>
      <c r="Q164" s="82"/>
      <c r="R164" s="82"/>
      <c r="S164" s="82"/>
      <c r="T164" s="82"/>
      <c r="U164" s="82"/>
      <c r="V164" s="82"/>
      <c r="W164" s="82"/>
      <c r="X164" s="80"/>
      <c r="Y164" s="80"/>
      <c r="Z164" s="80"/>
      <c r="AA164" s="80"/>
      <c r="AB164" s="81"/>
      <c r="AC164" s="81"/>
      <c r="AD164" s="80"/>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ht="15.75" customHeight="1">
      <c r="A165" s="80"/>
      <c r="B165" s="80"/>
      <c r="C165" s="80"/>
      <c r="D165" s="80"/>
      <c r="E165" s="80"/>
      <c r="F165" s="80"/>
      <c r="G165" s="80"/>
      <c r="H165" s="80"/>
      <c r="I165" s="81"/>
      <c r="J165" s="81"/>
      <c r="K165" s="81"/>
      <c r="L165" s="81"/>
      <c r="M165" s="80"/>
      <c r="N165" s="80"/>
      <c r="O165" s="82"/>
      <c r="P165" s="82"/>
      <c r="Q165" s="82"/>
      <c r="R165" s="82"/>
      <c r="S165" s="82"/>
      <c r="T165" s="82"/>
      <c r="U165" s="82"/>
      <c r="V165" s="82"/>
      <c r="W165" s="82"/>
      <c r="X165" s="80"/>
      <c r="Y165" s="80"/>
      <c r="Z165" s="80"/>
      <c r="AA165" s="80"/>
      <c r="AB165" s="81"/>
      <c r="AC165" s="81"/>
      <c r="AD165" s="80"/>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ht="15.75" customHeight="1">
      <c r="A166" s="80"/>
      <c r="B166" s="80"/>
      <c r="C166" s="80"/>
      <c r="D166" s="80"/>
      <c r="E166" s="80"/>
      <c r="F166" s="80"/>
      <c r="G166" s="80"/>
      <c r="H166" s="80"/>
      <c r="I166" s="81"/>
      <c r="J166" s="81"/>
      <c r="K166" s="81"/>
      <c r="L166" s="81"/>
      <c r="M166" s="80"/>
      <c r="N166" s="80"/>
      <c r="O166" s="82"/>
      <c r="P166" s="82"/>
      <c r="Q166" s="82"/>
      <c r="R166" s="82"/>
      <c r="S166" s="82"/>
      <c r="T166" s="82"/>
      <c r="U166" s="82"/>
      <c r="V166" s="82"/>
      <c r="W166" s="82"/>
      <c r="X166" s="80"/>
      <c r="Y166" s="80"/>
      <c r="Z166" s="80"/>
      <c r="AA166" s="80"/>
      <c r="AB166" s="81"/>
      <c r="AC166" s="81"/>
      <c r="AD166" s="80"/>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ht="15.75" customHeight="1">
      <c r="A167" s="80"/>
      <c r="B167" s="80"/>
      <c r="C167" s="80"/>
      <c r="D167" s="80"/>
      <c r="E167" s="80"/>
      <c r="F167" s="80"/>
      <c r="G167" s="80"/>
      <c r="H167" s="80"/>
      <c r="I167" s="81"/>
      <c r="J167" s="81"/>
      <c r="K167" s="81"/>
      <c r="L167" s="81"/>
      <c r="M167" s="80"/>
      <c r="N167" s="80"/>
      <c r="O167" s="82"/>
      <c r="P167" s="82"/>
      <c r="Q167" s="82"/>
      <c r="R167" s="82"/>
      <c r="S167" s="82"/>
      <c r="T167" s="82"/>
      <c r="U167" s="82"/>
      <c r="V167" s="82"/>
      <c r="W167" s="82"/>
      <c r="X167" s="80"/>
      <c r="Y167" s="80"/>
      <c r="Z167" s="80"/>
      <c r="AA167" s="80"/>
      <c r="AB167" s="81"/>
      <c r="AC167" s="81"/>
      <c r="AD167" s="80"/>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ht="15.75" customHeight="1">
      <c r="A168" s="80"/>
      <c r="B168" s="80"/>
      <c r="C168" s="80"/>
      <c r="D168" s="80"/>
      <c r="E168" s="80"/>
      <c r="F168" s="80"/>
      <c r="G168" s="80"/>
      <c r="H168" s="80"/>
      <c r="I168" s="81"/>
      <c r="J168" s="81"/>
      <c r="K168" s="81"/>
      <c r="L168" s="81"/>
      <c r="M168" s="80"/>
      <c r="N168" s="80"/>
      <c r="O168" s="82"/>
      <c r="P168" s="82"/>
      <c r="Q168" s="82"/>
      <c r="R168" s="82"/>
      <c r="S168" s="82"/>
      <c r="T168" s="82"/>
      <c r="U168" s="82"/>
      <c r="V168" s="82"/>
      <c r="W168" s="82"/>
      <c r="X168" s="80"/>
      <c r="Y168" s="80"/>
      <c r="Z168" s="80"/>
      <c r="AA168" s="80"/>
      <c r="AB168" s="81"/>
      <c r="AC168" s="81"/>
      <c r="AD168" s="80"/>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ht="15.75" customHeight="1">
      <c r="A169" s="80"/>
      <c r="B169" s="80"/>
      <c r="C169" s="80"/>
      <c r="D169" s="80"/>
      <c r="E169" s="80"/>
      <c r="F169" s="80"/>
      <c r="G169" s="80"/>
      <c r="H169" s="80"/>
      <c r="I169" s="81"/>
      <c r="J169" s="81"/>
      <c r="K169" s="81"/>
      <c r="L169" s="81"/>
      <c r="M169" s="80"/>
      <c r="N169" s="80"/>
      <c r="O169" s="82"/>
      <c r="P169" s="82"/>
      <c r="Q169" s="82"/>
      <c r="R169" s="82"/>
      <c r="S169" s="82"/>
      <c r="T169" s="82"/>
      <c r="U169" s="82"/>
      <c r="V169" s="82"/>
      <c r="W169" s="82"/>
      <c r="X169" s="80"/>
      <c r="Y169" s="80"/>
      <c r="Z169" s="80"/>
      <c r="AA169" s="80"/>
      <c r="AB169" s="81"/>
      <c r="AC169" s="81"/>
      <c r="AD169" s="80"/>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ht="15.75" customHeight="1">
      <c r="A170" s="80"/>
      <c r="B170" s="80"/>
      <c r="C170" s="80"/>
      <c r="D170" s="80"/>
      <c r="E170" s="80"/>
      <c r="F170" s="80"/>
      <c r="G170" s="80"/>
      <c r="H170" s="80"/>
      <c r="I170" s="81"/>
      <c r="J170" s="81"/>
      <c r="K170" s="81"/>
      <c r="L170" s="81"/>
      <c r="M170" s="80"/>
      <c r="N170" s="80"/>
      <c r="O170" s="82"/>
      <c r="P170" s="82"/>
      <c r="Q170" s="82"/>
      <c r="R170" s="82"/>
      <c r="S170" s="82"/>
      <c r="T170" s="82"/>
      <c r="U170" s="82"/>
      <c r="V170" s="82"/>
      <c r="W170" s="82"/>
      <c r="X170" s="80"/>
      <c r="Y170" s="80"/>
      <c r="Z170" s="80"/>
      <c r="AA170" s="80"/>
      <c r="AB170" s="81"/>
      <c r="AC170" s="81"/>
      <c r="AD170" s="80"/>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ht="15.75" customHeight="1">
      <c r="A171" s="80"/>
      <c r="B171" s="80"/>
      <c r="C171" s="80"/>
      <c r="D171" s="80"/>
      <c r="E171" s="80"/>
      <c r="F171" s="80"/>
      <c r="G171" s="80"/>
      <c r="H171" s="80"/>
      <c r="I171" s="81"/>
      <c r="J171" s="81"/>
      <c r="K171" s="81"/>
      <c r="L171" s="81"/>
      <c r="M171" s="80"/>
      <c r="N171" s="80"/>
      <c r="O171" s="82"/>
      <c r="P171" s="82"/>
      <c r="Q171" s="82"/>
      <c r="R171" s="82"/>
      <c r="S171" s="82"/>
      <c r="T171" s="82"/>
      <c r="U171" s="82"/>
      <c r="V171" s="82"/>
      <c r="W171" s="82"/>
      <c r="X171" s="80"/>
      <c r="Y171" s="80"/>
      <c r="Z171" s="80"/>
      <c r="AA171" s="80"/>
      <c r="AB171" s="81"/>
      <c r="AC171" s="81"/>
      <c r="AD171" s="80"/>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ht="15.75" customHeight="1">
      <c r="A172" s="80"/>
      <c r="B172" s="80"/>
      <c r="C172" s="80"/>
      <c r="D172" s="80"/>
      <c r="E172" s="80"/>
      <c r="F172" s="80"/>
      <c r="G172" s="80"/>
      <c r="H172" s="80"/>
      <c r="I172" s="81"/>
      <c r="J172" s="81"/>
      <c r="K172" s="81"/>
      <c r="L172" s="81"/>
      <c r="M172" s="80"/>
      <c r="N172" s="80"/>
      <c r="O172" s="82"/>
      <c r="P172" s="82"/>
      <c r="Q172" s="82"/>
      <c r="R172" s="82"/>
      <c r="S172" s="82"/>
      <c r="T172" s="82"/>
      <c r="U172" s="82"/>
      <c r="V172" s="82"/>
      <c r="W172" s="82"/>
      <c r="X172" s="80"/>
      <c r="Y172" s="80"/>
      <c r="Z172" s="80"/>
      <c r="AA172" s="80"/>
      <c r="AB172" s="81"/>
      <c r="AC172" s="81"/>
      <c r="AD172" s="80"/>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ht="15.75" customHeight="1">
      <c r="A173" s="80"/>
      <c r="B173" s="80"/>
      <c r="C173" s="80"/>
      <c r="D173" s="80"/>
      <c r="E173" s="80"/>
      <c r="F173" s="80"/>
      <c r="G173" s="80"/>
      <c r="H173" s="80"/>
      <c r="I173" s="81"/>
      <c r="J173" s="81"/>
      <c r="K173" s="81"/>
      <c r="L173" s="81"/>
      <c r="M173" s="80"/>
      <c r="N173" s="80"/>
      <c r="O173" s="82"/>
      <c r="P173" s="82"/>
      <c r="Q173" s="82"/>
      <c r="R173" s="82"/>
      <c r="S173" s="82"/>
      <c r="T173" s="82"/>
      <c r="U173" s="82"/>
      <c r="V173" s="82"/>
      <c r="W173" s="82"/>
      <c r="X173" s="80"/>
      <c r="Y173" s="80"/>
      <c r="Z173" s="80"/>
      <c r="AA173" s="80"/>
      <c r="AB173" s="81"/>
      <c r="AC173" s="81"/>
      <c r="AD173" s="80"/>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ht="15.75" customHeight="1">
      <c r="A174" s="80"/>
      <c r="B174" s="80"/>
      <c r="C174" s="80"/>
      <c r="D174" s="80"/>
      <c r="E174" s="80"/>
      <c r="F174" s="80"/>
      <c r="G174" s="80"/>
      <c r="H174" s="80"/>
      <c r="I174" s="81"/>
      <c r="J174" s="81"/>
      <c r="K174" s="81"/>
      <c r="L174" s="81"/>
      <c r="M174" s="80"/>
      <c r="N174" s="80"/>
      <c r="O174" s="82"/>
      <c r="P174" s="82"/>
      <c r="Q174" s="82"/>
      <c r="R174" s="82"/>
      <c r="S174" s="82"/>
      <c r="T174" s="82"/>
      <c r="U174" s="82"/>
      <c r="V174" s="82"/>
      <c r="W174" s="82"/>
      <c r="X174" s="80"/>
      <c r="Y174" s="80"/>
      <c r="Z174" s="80"/>
      <c r="AA174" s="80"/>
      <c r="AB174" s="81"/>
      <c r="AC174" s="81"/>
      <c r="AD174" s="80"/>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ht="15.75" customHeight="1">
      <c r="A175" s="80"/>
      <c r="B175" s="80"/>
      <c r="C175" s="80"/>
      <c r="D175" s="80"/>
      <c r="E175" s="80"/>
      <c r="F175" s="80"/>
      <c r="G175" s="80"/>
      <c r="H175" s="80"/>
      <c r="I175" s="81"/>
      <c r="J175" s="81"/>
      <c r="K175" s="81"/>
      <c r="L175" s="81"/>
      <c r="M175" s="80"/>
      <c r="N175" s="80"/>
      <c r="O175" s="82"/>
      <c r="P175" s="82"/>
      <c r="Q175" s="82"/>
      <c r="R175" s="82"/>
      <c r="S175" s="82"/>
      <c r="T175" s="82"/>
      <c r="U175" s="82"/>
      <c r="V175" s="82"/>
      <c r="W175" s="82"/>
      <c r="X175" s="80"/>
      <c r="Y175" s="80"/>
      <c r="Z175" s="80"/>
      <c r="AA175" s="80"/>
      <c r="AB175" s="81"/>
      <c r="AC175" s="81"/>
      <c r="AD175" s="80"/>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ht="15.75" customHeight="1">
      <c r="A176" s="80"/>
      <c r="B176" s="80"/>
      <c r="C176" s="80"/>
      <c r="D176" s="80"/>
      <c r="E176" s="80"/>
      <c r="F176" s="80"/>
      <c r="G176" s="80"/>
      <c r="H176" s="80"/>
      <c r="I176" s="81"/>
      <c r="J176" s="81"/>
      <c r="K176" s="81"/>
      <c r="L176" s="81"/>
      <c r="M176" s="80"/>
      <c r="N176" s="80"/>
      <c r="O176" s="82"/>
      <c r="P176" s="82"/>
      <c r="Q176" s="82"/>
      <c r="R176" s="82"/>
      <c r="S176" s="82"/>
      <c r="T176" s="82"/>
      <c r="U176" s="82"/>
      <c r="V176" s="82"/>
      <c r="W176" s="82"/>
      <c r="X176" s="80"/>
      <c r="Y176" s="80"/>
      <c r="Z176" s="80"/>
      <c r="AA176" s="80"/>
      <c r="AB176" s="81"/>
      <c r="AC176" s="81"/>
      <c r="AD176" s="80"/>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ht="15.75" customHeight="1">
      <c r="A177" s="80"/>
      <c r="B177" s="80"/>
      <c r="C177" s="80"/>
      <c r="D177" s="80"/>
      <c r="E177" s="80"/>
      <c r="F177" s="80"/>
      <c r="G177" s="80"/>
      <c r="H177" s="80"/>
      <c r="I177" s="81"/>
      <c r="J177" s="81"/>
      <c r="K177" s="81"/>
      <c r="L177" s="81"/>
      <c r="M177" s="80"/>
      <c r="N177" s="80"/>
      <c r="O177" s="82"/>
      <c r="P177" s="82"/>
      <c r="Q177" s="82"/>
      <c r="R177" s="82"/>
      <c r="S177" s="82"/>
      <c r="T177" s="82"/>
      <c r="U177" s="82"/>
      <c r="V177" s="82"/>
      <c r="W177" s="82"/>
      <c r="X177" s="80"/>
      <c r="Y177" s="80"/>
      <c r="Z177" s="80"/>
      <c r="AA177" s="80"/>
      <c r="AB177" s="81"/>
      <c r="AC177" s="81"/>
      <c r="AD177" s="80"/>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ht="15.75" customHeight="1">
      <c r="A178" s="80"/>
      <c r="B178" s="80"/>
      <c r="C178" s="80"/>
      <c r="D178" s="80"/>
      <c r="E178" s="80"/>
      <c r="F178" s="80"/>
      <c r="G178" s="80"/>
      <c r="H178" s="80"/>
      <c r="I178" s="81"/>
      <c r="J178" s="81"/>
      <c r="K178" s="81"/>
      <c r="L178" s="81"/>
      <c r="M178" s="80"/>
      <c r="N178" s="80"/>
      <c r="O178" s="82"/>
      <c r="P178" s="82"/>
      <c r="Q178" s="82"/>
      <c r="R178" s="82"/>
      <c r="S178" s="82"/>
      <c r="T178" s="82"/>
      <c r="U178" s="82"/>
      <c r="V178" s="82"/>
      <c r="W178" s="82"/>
      <c r="X178" s="80"/>
      <c r="Y178" s="80"/>
      <c r="Z178" s="80"/>
      <c r="AA178" s="80"/>
      <c r="AB178" s="81"/>
      <c r="AC178" s="81"/>
      <c r="AD178" s="80"/>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ht="15.75" customHeight="1">
      <c r="A179" s="80"/>
      <c r="B179" s="80"/>
      <c r="C179" s="80"/>
      <c r="D179" s="80"/>
      <c r="E179" s="80"/>
      <c r="F179" s="80"/>
      <c r="G179" s="80"/>
      <c r="H179" s="80"/>
      <c r="I179" s="81"/>
      <c r="J179" s="81"/>
      <c r="K179" s="81"/>
      <c r="L179" s="81"/>
      <c r="M179" s="80"/>
      <c r="N179" s="80"/>
      <c r="O179" s="82"/>
      <c r="P179" s="82"/>
      <c r="Q179" s="82"/>
      <c r="R179" s="82"/>
      <c r="S179" s="82"/>
      <c r="T179" s="82"/>
      <c r="U179" s="82"/>
      <c r="V179" s="82"/>
      <c r="W179" s="82"/>
      <c r="X179" s="80"/>
      <c r="Y179" s="80"/>
      <c r="Z179" s="80"/>
      <c r="AA179" s="80"/>
      <c r="AB179" s="81"/>
      <c r="AC179" s="81"/>
      <c r="AD179" s="80"/>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ht="15.75" customHeight="1">
      <c r="A180" s="80"/>
      <c r="B180" s="80"/>
      <c r="C180" s="80"/>
      <c r="D180" s="80"/>
      <c r="E180" s="80"/>
      <c r="F180" s="80"/>
      <c r="G180" s="80"/>
      <c r="H180" s="80"/>
      <c r="I180" s="81"/>
      <c r="J180" s="81"/>
      <c r="K180" s="81"/>
      <c r="L180" s="81"/>
      <c r="M180" s="80"/>
      <c r="N180" s="80"/>
      <c r="O180" s="82"/>
      <c r="P180" s="82"/>
      <c r="Q180" s="82"/>
      <c r="R180" s="82"/>
      <c r="S180" s="82"/>
      <c r="T180" s="82"/>
      <c r="U180" s="82"/>
      <c r="V180" s="82"/>
      <c r="W180" s="82"/>
      <c r="X180" s="80"/>
      <c r="Y180" s="80"/>
      <c r="Z180" s="80"/>
      <c r="AA180" s="80"/>
      <c r="AB180" s="81"/>
      <c r="AC180" s="81"/>
      <c r="AD180" s="80"/>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ht="15.75" customHeight="1">
      <c r="A181" s="80"/>
      <c r="B181" s="80"/>
      <c r="C181" s="80"/>
      <c r="D181" s="80"/>
      <c r="E181" s="80"/>
      <c r="F181" s="80"/>
      <c r="G181" s="80"/>
      <c r="H181" s="80"/>
      <c r="I181" s="81"/>
      <c r="J181" s="81"/>
      <c r="K181" s="81"/>
      <c r="L181" s="81"/>
      <c r="M181" s="80"/>
      <c r="N181" s="80"/>
      <c r="O181" s="82"/>
      <c r="P181" s="82"/>
      <c r="Q181" s="82"/>
      <c r="R181" s="82"/>
      <c r="S181" s="82"/>
      <c r="T181" s="82"/>
      <c r="U181" s="82"/>
      <c r="V181" s="82"/>
      <c r="W181" s="82"/>
      <c r="X181" s="80"/>
      <c r="Y181" s="80"/>
      <c r="Z181" s="80"/>
      <c r="AA181" s="80"/>
      <c r="AB181" s="81"/>
      <c r="AC181" s="81"/>
      <c r="AD181" s="80"/>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ht="15.75" customHeight="1">
      <c r="A182" s="80"/>
      <c r="B182" s="80"/>
      <c r="C182" s="80"/>
      <c r="D182" s="80"/>
      <c r="E182" s="80"/>
      <c r="F182" s="80"/>
      <c r="G182" s="80"/>
      <c r="H182" s="80"/>
      <c r="I182" s="81"/>
      <c r="J182" s="81"/>
      <c r="K182" s="81"/>
      <c r="L182" s="81"/>
      <c r="M182" s="80"/>
      <c r="N182" s="80"/>
      <c r="O182" s="82"/>
      <c r="P182" s="82"/>
      <c r="Q182" s="82"/>
      <c r="R182" s="82"/>
      <c r="S182" s="82"/>
      <c r="T182" s="82"/>
      <c r="U182" s="82"/>
      <c r="V182" s="82"/>
      <c r="W182" s="82"/>
      <c r="X182" s="80"/>
      <c r="Y182" s="80"/>
      <c r="Z182" s="80"/>
      <c r="AA182" s="80"/>
      <c r="AB182" s="81"/>
      <c r="AC182" s="81"/>
      <c r="AD182" s="80"/>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ht="15.75" customHeight="1">
      <c r="A183" s="80"/>
      <c r="B183" s="80"/>
      <c r="C183" s="80"/>
      <c r="D183" s="80"/>
      <c r="E183" s="80"/>
      <c r="F183" s="80"/>
      <c r="G183" s="80"/>
      <c r="H183" s="80"/>
      <c r="I183" s="81"/>
      <c r="J183" s="81"/>
      <c r="K183" s="81"/>
      <c r="L183" s="81"/>
      <c r="M183" s="80"/>
      <c r="N183" s="80"/>
      <c r="O183" s="82"/>
      <c r="P183" s="82"/>
      <c r="Q183" s="82"/>
      <c r="R183" s="82"/>
      <c r="S183" s="82"/>
      <c r="T183" s="82"/>
      <c r="U183" s="82"/>
      <c r="V183" s="82"/>
      <c r="W183" s="82"/>
      <c r="X183" s="80"/>
      <c r="Y183" s="80"/>
      <c r="Z183" s="80"/>
      <c r="AA183" s="80"/>
      <c r="AB183" s="81"/>
      <c r="AC183" s="81"/>
      <c r="AD183" s="80"/>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ht="15.75" customHeight="1">
      <c r="A184" s="80"/>
      <c r="B184" s="80"/>
      <c r="C184" s="80"/>
      <c r="D184" s="80"/>
      <c r="E184" s="80"/>
      <c r="F184" s="80"/>
      <c r="G184" s="80"/>
      <c r="H184" s="80"/>
      <c r="I184" s="81"/>
      <c r="J184" s="81"/>
      <c r="K184" s="81"/>
      <c r="L184" s="81"/>
      <c r="M184" s="80"/>
      <c r="N184" s="80"/>
      <c r="O184" s="82"/>
      <c r="P184" s="82"/>
      <c r="Q184" s="82"/>
      <c r="R184" s="82"/>
      <c r="S184" s="82"/>
      <c r="T184" s="82"/>
      <c r="U184" s="82"/>
      <c r="V184" s="82"/>
      <c r="W184" s="82"/>
      <c r="X184" s="80"/>
      <c r="Y184" s="80"/>
      <c r="Z184" s="80"/>
      <c r="AA184" s="80"/>
      <c r="AB184" s="81"/>
      <c r="AC184" s="81"/>
      <c r="AD184" s="80"/>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ht="15.75" customHeight="1">
      <c r="A185" s="80"/>
      <c r="B185" s="80"/>
      <c r="C185" s="80"/>
      <c r="D185" s="80"/>
      <c r="E185" s="80"/>
      <c r="F185" s="80"/>
      <c r="G185" s="80"/>
      <c r="H185" s="80"/>
      <c r="I185" s="81"/>
      <c r="J185" s="81"/>
      <c r="K185" s="81"/>
      <c r="L185" s="81"/>
      <c r="M185" s="80"/>
      <c r="N185" s="80"/>
      <c r="O185" s="82"/>
      <c r="P185" s="82"/>
      <c r="Q185" s="82"/>
      <c r="R185" s="82"/>
      <c r="S185" s="82"/>
      <c r="T185" s="82"/>
      <c r="U185" s="82"/>
      <c r="V185" s="82"/>
      <c r="W185" s="82"/>
      <c r="X185" s="80"/>
      <c r="Y185" s="80"/>
      <c r="Z185" s="80"/>
      <c r="AA185" s="80"/>
      <c r="AB185" s="81"/>
      <c r="AC185" s="81"/>
      <c r="AD185" s="80"/>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ht="15.75" customHeight="1">
      <c r="A186" s="80"/>
      <c r="B186" s="80"/>
      <c r="C186" s="80"/>
      <c r="D186" s="80"/>
      <c r="E186" s="80"/>
      <c r="F186" s="80"/>
      <c r="G186" s="80"/>
      <c r="H186" s="80"/>
      <c r="I186" s="81"/>
      <c r="J186" s="81"/>
      <c r="K186" s="81"/>
      <c r="L186" s="81"/>
      <c r="M186" s="80"/>
      <c r="N186" s="80"/>
      <c r="O186" s="82"/>
      <c r="P186" s="82"/>
      <c r="Q186" s="82"/>
      <c r="R186" s="82"/>
      <c r="S186" s="82"/>
      <c r="T186" s="82"/>
      <c r="U186" s="82"/>
      <c r="V186" s="82"/>
      <c r="W186" s="82"/>
      <c r="X186" s="80"/>
      <c r="Y186" s="80"/>
      <c r="Z186" s="80"/>
      <c r="AA186" s="80"/>
      <c r="AB186" s="81"/>
      <c r="AC186" s="81"/>
      <c r="AD186" s="80"/>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ht="15.75" customHeight="1">
      <c r="A187" s="80"/>
      <c r="B187" s="80"/>
      <c r="C187" s="80"/>
      <c r="D187" s="80"/>
      <c r="E187" s="80"/>
      <c r="F187" s="80"/>
      <c r="G187" s="80"/>
      <c r="H187" s="80"/>
      <c r="I187" s="81"/>
      <c r="J187" s="81"/>
      <c r="K187" s="81"/>
      <c r="L187" s="81"/>
      <c r="M187" s="80"/>
      <c r="N187" s="80"/>
      <c r="O187" s="82"/>
      <c r="P187" s="82"/>
      <c r="Q187" s="82"/>
      <c r="R187" s="82"/>
      <c r="S187" s="82"/>
      <c r="T187" s="82"/>
      <c r="U187" s="82"/>
      <c r="V187" s="82"/>
      <c r="W187" s="82"/>
      <c r="X187" s="80"/>
      <c r="Y187" s="80"/>
      <c r="Z187" s="80"/>
      <c r="AA187" s="80"/>
      <c r="AB187" s="81"/>
      <c r="AC187" s="81"/>
      <c r="AD187" s="80"/>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ht="15.75" customHeight="1">
      <c r="A188" s="80"/>
      <c r="B188" s="80"/>
      <c r="C188" s="80"/>
      <c r="D188" s="80"/>
      <c r="E188" s="80"/>
      <c r="F188" s="80"/>
      <c r="G188" s="80"/>
      <c r="H188" s="80"/>
      <c r="I188" s="81"/>
      <c r="J188" s="81"/>
      <c r="K188" s="81"/>
      <c r="L188" s="81"/>
      <c r="M188" s="80"/>
      <c r="N188" s="80"/>
      <c r="O188" s="82"/>
      <c r="P188" s="82"/>
      <c r="Q188" s="82"/>
      <c r="R188" s="82"/>
      <c r="S188" s="82"/>
      <c r="T188" s="82"/>
      <c r="U188" s="82"/>
      <c r="V188" s="82"/>
      <c r="W188" s="82"/>
      <c r="X188" s="80"/>
      <c r="Y188" s="80"/>
      <c r="Z188" s="80"/>
      <c r="AA188" s="80"/>
      <c r="AB188" s="81"/>
      <c r="AC188" s="81"/>
      <c r="AD188" s="80"/>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ht="15.75" customHeight="1">
      <c r="A189" s="80"/>
      <c r="B189" s="80"/>
      <c r="C189" s="80"/>
      <c r="D189" s="80"/>
      <c r="E189" s="80"/>
      <c r="F189" s="80"/>
      <c r="G189" s="80"/>
      <c r="H189" s="80"/>
      <c r="I189" s="81"/>
      <c r="J189" s="81"/>
      <c r="K189" s="81"/>
      <c r="L189" s="81"/>
      <c r="M189" s="80"/>
      <c r="N189" s="80"/>
      <c r="O189" s="82"/>
      <c r="P189" s="82"/>
      <c r="Q189" s="82"/>
      <c r="R189" s="82"/>
      <c r="S189" s="82"/>
      <c r="T189" s="82"/>
      <c r="U189" s="82"/>
      <c r="V189" s="82"/>
      <c r="W189" s="82"/>
      <c r="X189" s="80"/>
      <c r="Y189" s="80"/>
      <c r="Z189" s="80"/>
      <c r="AA189" s="80"/>
      <c r="AB189" s="81"/>
      <c r="AC189" s="81"/>
      <c r="AD189" s="80"/>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ht="15.75" customHeight="1">
      <c r="A190" s="80"/>
      <c r="B190" s="80"/>
      <c r="C190" s="80"/>
      <c r="D190" s="80"/>
      <c r="E190" s="80"/>
      <c r="F190" s="80"/>
      <c r="G190" s="80"/>
      <c r="H190" s="80"/>
      <c r="I190" s="81"/>
      <c r="J190" s="81"/>
      <c r="K190" s="81"/>
      <c r="L190" s="81"/>
      <c r="M190" s="80"/>
      <c r="N190" s="80"/>
      <c r="O190" s="82"/>
      <c r="P190" s="82"/>
      <c r="Q190" s="82"/>
      <c r="R190" s="82"/>
      <c r="S190" s="82"/>
      <c r="T190" s="82"/>
      <c r="U190" s="82"/>
      <c r="V190" s="82"/>
      <c r="W190" s="82"/>
      <c r="X190" s="80"/>
      <c r="Y190" s="80"/>
      <c r="Z190" s="80"/>
      <c r="AA190" s="80"/>
      <c r="AB190" s="81"/>
      <c r="AC190" s="81"/>
      <c r="AD190" s="80"/>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ht="15.75" customHeight="1">
      <c r="A191" s="80"/>
      <c r="B191" s="80"/>
      <c r="C191" s="80"/>
      <c r="D191" s="80"/>
      <c r="E191" s="80"/>
      <c r="F191" s="80"/>
      <c r="G191" s="80"/>
      <c r="H191" s="80"/>
      <c r="I191" s="81"/>
      <c r="J191" s="81"/>
      <c r="K191" s="81"/>
      <c r="L191" s="81"/>
      <c r="M191" s="80"/>
      <c r="N191" s="80"/>
      <c r="O191" s="82"/>
      <c r="P191" s="82"/>
      <c r="Q191" s="82"/>
      <c r="R191" s="82"/>
      <c r="S191" s="82"/>
      <c r="T191" s="82"/>
      <c r="U191" s="82"/>
      <c r="V191" s="82"/>
      <c r="W191" s="82"/>
      <c r="X191" s="80"/>
      <c r="Y191" s="80"/>
      <c r="Z191" s="80"/>
      <c r="AA191" s="80"/>
      <c r="AB191" s="81"/>
      <c r="AC191" s="81"/>
      <c r="AD191" s="80"/>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ht="15.75" customHeight="1">
      <c r="A192" s="80"/>
      <c r="B192" s="80"/>
      <c r="C192" s="80"/>
      <c r="D192" s="80"/>
      <c r="E192" s="80"/>
      <c r="F192" s="80"/>
      <c r="G192" s="80"/>
      <c r="H192" s="80"/>
      <c r="I192" s="81"/>
      <c r="J192" s="81"/>
      <c r="K192" s="81"/>
      <c r="L192" s="81"/>
      <c r="M192" s="80"/>
      <c r="N192" s="80"/>
      <c r="O192" s="82"/>
      <c r="P192" s="82"/>
      <c r="Q192" s="82"/>
      <c r="R192" s="82"/>
      <c r="S192" s="82"/>
      <c r="T192" s="82"/>
      <c r="U192" s="82"/>
      <c r="V192" s="82"/>
      <c r="W192" s="82"/>
      <c r="X192" s="80"/>
      <c r="Y192" s="80"/>
      <c r="Z192" s="80"/>
      <c r="AA192" s="80"/>
      <c r="AB192" s="81"/>
      <c r="AC192" s="81"/>
      <c r="AD192" s="80"/>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ht="15.75" customHeight="1">
      <c r="A193" s="80"/>
      <c r="B193" s="80"/>
      <c r="C193" s="80"/>
      <c r="D193" s="80"/>
      <c r="E193" s="80"/>
      <c r="F193" s="80"/>
      <c r="G193" s="80"/>
      <c r="H193" s="80"/>
      <c r="I193" s="81"/>
      <c r="J193" s="81"/>
      <c r="K193" s="81"/>
      <c r="L193" s="81"/>
      <c r="M193" s="80"/>
      <c r="N193" s="80"/>
      <c r="O193" s="82"/>
      <c r="P193" s="82"/>
      <c r="Q193" s="82"/>
      <c r="R193" s="82"/>
      <c r="S193" s="82"/>
      <c r="T193" s="82"/>
      <c r="U193" s="82"/>
      <c r="V193" s="82"/>
      <c r="W193" s="82"/>
      <c r="X193" s="80"/>
      <c r="Y193" s="80"/>
      <c r="Z193" s="80"/>
      <c r="AA193" s="80"/>
      <c r="AB193" s="81"/>
      <c r="AC193" s="81"/>
      <c r="AD193" s="80"/>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ht="15.75" customHeight="1">
      <c r="A194" s="80"/>
      <c r="B194" s="80"/>
      <c r="C194" s="80"/>
      <c r="D194" s="80"/>
      <c r="E194" s="80"/>
      <c r="F194" s="80"/>
      <c r="G194" s="80"/>
      <c r="H194" s="80"/>
      <c r="I194" s="81"/>
      <c r="J194" s="81"/>
      <c r="K194" s="81"/>
      <c r="L194" s="81"/>
      <c r="M194" s="80"/>
      <c r="N194" s="80"/>
      <c r="O194" s="82"/>
      <c r="P194" s="82"/>
      <c r="Q194" s="82"/>
      <c r="R194" s="82"/>
      <c r="S194" s="82"/>
      <c r="T194" s="82"/>
      <c r="U194" s="82"/>
      <c r="V194" s="82"/>
      <c r="W194" s="82"/>
      <c r="X194" s="80"/>
      <c r="Y194" s="80"/>
      <c r="Z194" s="80"/>
      <c r="AA194" s="80"/>
      <c r="AB194" s="81"/>
      <c r="AC194" s="81"/>
      <c r="AD194" s="80"/>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ht="15.75" customHeight="1">
      <c r="A195" s="80"/>
      <c r="B195" s="80"/>
      <c r="C195" s="80"/>
      <c r="D195" s="80"/>
      <c r="E195" s="80"/>
      <c r="F195" s="80"/>
      <c r="G195" s="80"/>
      <c r="H195" s="80"/>
      <c r="I195" s="81"/>
      <c r="J195" s="81"/>
      <c r="K195" s="81"/>
      <c r="L195" s="81"/>
      <c r="M195" s="80"/>
      <c r="N195" s="80"/>
      <c r="O195" s="82"/>
      <c r="P195" s="82"/>
      <c r="Q195" s="82"/>
      <c r="R195" s="82"/>
      <c r="S195" s="82"/>
      <c r="T195" s="82"/>
      <c r="U195" s="82"/>
      <c r="V195" s="82"/>
      <c r="W195" s="82"/>
      <c r="X195" s="80"/>
      <c r="Y195" s="80"/>
      <c r="Z195" s="80"/>
      <c r="AA195" s="80"/>
      <c r="AB195" s="81"/>
      <c r="AC195" s="81"/>
      <c r="AD195" s="80"/>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ht="15.75" customHeight="1">
      <c r="A196" s="80"/>
      <c r="B196" s="80"/>
      <c r="C196" s="80"/>
      <c r="D196" s="80"/>
      <c r="E196" s="80"/>
      <c r="F196" s="80"/>
      <c r="G196" s="80"/>
      <c r="H196" s="80"/>
      <c r="I196" s="81"/>
      <c r="J196" s="81"/>
      <c r="K196" s="81"/>
      <c r="L196" s="81"/>
      <c r="M196" s="80"/>
      <c r="N196" s="80"/>
      <c r="O196" s="82"/>
      <c r="P196" s="82"/>
      <c r="Q196" s="82"/>
      <c r="R196" s="82"/>
      <c r="S196" s="82"/>
      <c r="T196" s="82"/>
      <c r="U196" s="82"/>
      <c r="V196" s="82"/>
      <c r="W196" s="82"/>
      <c r="X196" s="80"/>
      <c r="Y196" s="80"/>
      <c r="Z196" s="80"/>
      <c r="AA196" s="80"/>
      <c r="AB196" s="81"/>
      <c r="AC196" s="81"/>
      <c r="AD196" s="80"/>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ht="15.75" customHeight="1">
      <c r="A197" s="80"/>
      <c r="B197" s="80"/>
      <c r="C197" s="80"/>
      <c r="D197" s="80"/>
      <c r="E197" s="80"/>
      <c r="F197" s="80"/>
      <c r="G197" s="80"/>
      <c r="H197" s="80"/>
      <c r="I197" s="81"/>
      <c r="J197" s="81"/>
      <c r="K197" s="81"/>
      <c r="L197" s="81"/>
      <c r="M197" s="80"/>
      <c r="N197" s="80"/>
      <c r="O197" s="82"/>
      <c r="P197" s="82"/>
      <c r="Q197" s="82"/>
      <c r="R197" s="82"/>
      <c r="S197" s="82"/>
      <c r="T197" s="82"/>
      <c r="U197" s="82"/>
      <c r="V197" s="82"/>
      <c r="W197" s="82"/>
      <c r="X197" s="80"/>
      <c r="Y197" s="80"/>
      <c r="Z197" s="80"/>
      <c r="AA197" s="80"/>
      <c r="AB197" s="81"/>
      <c r="AC197" s="81"/>
      <c r="AD197" s="80"/>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ht="15.75" customHeight="1">
      <c r="A198" s="80"/>
      <c r="B198" s="80"/>
      <c r="C198" s="80"/>
      <c r="D198" s="80"/>
      <c r="E198" s="80"/>
      <c r="F198" s="80"/>
      <c r="G198" s="80"/>
      <c r="H198" s="80"/>
      <c r="I198" s="81"/>
      <c r="J198" s="81"/>
      <c r="K198" s="81"/>
      <c r="L198" s="81"/>
      <c r="M198" s="80"/>
      <c r="N198" s="80"/>
      <c r="O198" s="82"/>
      <c r="P198" s="82"/>
      <c r="Q198" s="82"/>
      <c r="R198" s="82"/>
      <c r="S198" s="82"/>
      <c r="T198" s="82"/>
      <c r="U198" s="82"/>
      <c r="V198" s="82"/>
      <c r="W198" s="82"/>
      <c r="X198" s="80"/>
      <c r="Y198" s="80"/>
      <c r="Z198" s="80"/>
      <c r="AA198" s="80"/>
      <c r="AB198" s="81"/>
      <c r="AC198" s="81"/>
      <c r="AD198" s="80"/>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ht="15.75" customHeight="1">
      <c r="A199" s="80"/>
      <c r="B199" s="80"/>
      <c r="C199" s="80"/>
      <c r="D199" s="80"/>
      <c r="E199" s="80"/>
      <c r="F199" s="80"/>
      <c r="G199" s="80"/>
      <c r="H199" s="80"/>
      <c r="I199" s="81"/>
      <c r="J199" s="81"/>
      <c r="K199" s="81"/>
      <c r="L199" s="81"/>
      <c r="M199" s="80"/>
      <c r="N199" s="80"/>
      <c r="O199" s="82"/>
      <c r="P199" s="82"/>
      <c r="Q199" s="82"/>
      <c r="R199" s="82"/>
      <c r="S199" s="82"/>
      <c r="T199" s="82"/>
      <c r="U199" s="82"/>
      <c r="V199" s="82"/>
      <c r="W199" s="82"/>
      <c r="X199" s="80"/>
      <c r="Y199" s="80"/>
      <c r="Z199" s="80"/>
      <c r="AA199" s="80"/>
      <c r="AB199" s="81"/>
      <c r="AC199" s="81"/>
      <c r="AD199" s="80"/>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ht="15.75" customHeight="1">
      <c r="A200" s="80"/>
      <c r="B200" s="80"/>
      <c r="C200" s="80"/>
      <c r="D200" s="80"/>
      <c r="E200" s="80"/>
      <c r="F200" s="80"/>
      <c r="G200" s="80"/>
      <c r="H200" s="80"/>
      <c r="I200" s="81"/>
      <c r="J200" s="81"/>
      <c r="K200" s="81"/>
      <c r="L200" s="81"/>
      <c r="M200" s="80"/>
      <c r="N200" s="80"/>
      <c r="O200" s="82"/>
      <c r="P200" s="82"/>
      <c r="Q200" s="82"/>
      <c r="R200" s="82"/>
      <c r="S200" s="82"/>
      <c r="T200" s="82"/>
      <c r="U200" s="82"/>
      <c r="V200" s="82"/>
      <c r="W200" s="82"/>
      <c r="X200" s="80"/>
      <c r="Y200" s="80"/>
      <c r="Z200" s="80"/>
      <c r="AA200" s="80"/>
      <c r="AB200" s="81"/>
      <c r="AC200" s="81"/>
      <c r="AD200" s="80"/>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ht="15.75" customHeight="1">
      <c r="A201" s="80"/>
      <c r="B201" s="80"/>
      <c r="C201" s="80"/>
      <c r="D201" s="80"/>
      <c r="E201" s="80"/>
      <c r="F201" s="80"/>
      <c r="G201" s="80"/>
      <c r="H201" s="80"/>
      <c r="I201" s="81"/>
      <c r="J201" s="81"/>
      <c r="K201" s="81"/>
      <c r="L201" s="81"/>
      <c r="M201" s="80"/>
      <c r="N201" s="80"/>
      <c r="O201" s="82"/>
      <c r="P201" s="82"/>
      <c r="Q201" s="82"/>
      <c r="R201" s="82"/>
      <c r="S201" s="82"/>
      <c r="T201" s="82"/>
      <c r="U201" s="82"/>
      <c r="V201" s="82"/>
      <c r="W201" s="82"/>
      <c r="X201" s="80"/>
      <c r="Y201" s="80"/>
      <c r="Z201" s="80"/>
      <c r="AA201" s="80"/>
      <c r="AB201" s="81"/>
      <c r="AC201" s="81"/>
      <c r="AD201" s="80"/>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ht="15.75" customHeight="1">
      <c r="A202" s="80"/>
      <c r="B202" s="80"/>
      <c r="C202" s="80"/>
      <c r="D202" s="80"/>
      <c r="E202" s="80"/>
      <c r="F202" s="80"/>
      <c r="G202" s="80"/>
      <c r="H202" s="80"/>
      <c r="I202" s="81"/>
      <c r="J202" s="81"/>
      <c r="K202" s="81"/>
      <c r="L202" s="81"/>
      <c r="M202" s="80"/>
      <c r="N202" s="80"/>
      <c r="O202" s="82"/>
      <c r="P202" s="82"/>
      <c r="Q202" s="82"/>
      <c r="R202" s="82"/>
      <c r="S202" s="82"/>
      <c r="T202" s="82"/>
      <c r="U202" s="82"/>
      <c r="V202" s="82"/>
      <c r="W202" s="82"/>
      <c r="X202" s="80"/>
      <c r="Y202" s="80"/>
      <c r="Z202" s="80"/>
      <c r="AA202" s="80"/>
      <c r="AB202" s="81"/>
      <c r="AC202" s="81"/>
      <c r="AD202" s="80"/>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ht="15.75" customHeight="1">
      <c r="A203" s="80"/>
      <c r="B203" s="80"/>
      <c r="C203" s="80"/>
      <c r="D203" s="80"/>
      <c r="E203" s="80"/>
      <c r="F203" s="80"/>
      <c r="G203" s="80"/>
      <c r="H203" s="80"/>
      <c r="I203" s="81"/>
      <c r="J203" s="81"/>
      <c r="K203" s="81"/>
      <c r="L203" s="81"/>
      <c r="M203" s="80"/>
      <c r="N203" s="80"/>
      <c r="O203" s="82"/>
      <c r="P203" s="82"/>
      <c r="Q203" s="82"/>
      <c r="R203" s="82"/>
      <c r="S203" s="82"/>
      <c r="T203" s="82"/>
      <c r="U203" s="82"/>
      <c r="V203" s="82"/>
      <c r="W203" s="82"/>
      <c r="X203" s="80"/>
      <c r="Y203" s="80"/>
      <c r="Z203" s="80"/>
      <c r="AA203" s="80"/>
      <c r="AB203" s="81"/>
      <c r="AC203" s="81"/>
      <c r="AD203" s="80"/>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ht="15.75" customHeight="1">
      <c r="A204" s="80"/>
      <c r="B204" s="80"/>
      <c r="C204" s="80"/>
      <c r="D204" s="80"/>
      <c r="E204" s="80"/>
      <c r="F204" s="80"/>
      <c r="G204" s="80"/>
      <c r="H204" s="80"/>
      <c r="I204" s="81"/>
      <c r="J204" s="81"/>
      <c r="K204" s="81"/>
      <c r="L204" s="81"/>
      <c r="M204" s="80"/>
      <c r="N204" s="80"/>
      <c r="O204" s="82"/>
      <c r="P204" s="82"/>
      <c r="Q204" s="82"/>
      <c r="R204" s="82"/>
      <c r="S204" s="82"/>
      <c r="T204" s="82"/>
      <c r="U204" s="82"/>
      <c r="V204" s="82"/>
      <c r="W204" s="82"/>
      <c r="X204" s="80"/>
      <c r="Y204" s="80"/>
      <c r="Z204" s="80"/>
      <c r="AA204" s="80"/>
      <c r="AB204" s="81"/>
      <c r="AC204" s="81"/>
      <c r="AD204" s="80"/>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ht="15.75" customHeight="1">
      <c r="A205" s="80"/>
      <c r="B205" s="80"/>
      <c r="C205" s="80"/>
      <c r="D205" s="80"/>
      <c r="E205" s="80"/>
      <c r="F205" s="80"/>
      <c r="G205" s="80"/>
      <c r="H205" s="80"/>
      <c r="I205" s="81"/>
      <c r="J205" s="81"/>
      <c r="K205" s="81"/>
      <c r="L205" s="81"/>
      <c r="M205" s="80"/>
      <c r="N205" s="80"/>
      <c r="O205" s="82"/>
      <c r="P205" s="82"/>
      <c r="Q205" s="82"/>
      <c r="R205" s="82"/>
      <c r="S205" s="82"/>
      <c r="T205" s="82"/>
      <c r="U205" s="82"/>
      <c r="V205" s="82"/>
      <c r="W205" s="82"/>
      <c r="X205" s="80"/>
      <c r="Y205" s="80"/>
      <c r="Z205" s="80"/>
      <c r="AA205" s="80"/>
      <c r="AB205" s="81"/>
      <c r="AC205" s="81"/>
      <c r="AD205" s="80"/>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ht="15.75" customHeight="1">
      <c r="A206" s="80"/>
      <c r="B206" s="80"/>
      <c r="C206" s="80"/>
      <c r="D206" s="80"/>
      <c r="E206" s="80"/>
      <c r="F206" s="80"/>
      <c r="G206" s="80"/>
      <c r="H206" s="80"/>
      <c r="I206" s="81"/>
      <c r="J206" s="81"/>
      <c r="K206" s="81"/>
      <c r="L206" s="81"/>
      <c r="M206" s="80"/>
      <c r="N206" s="80"/>
      <c r="O206" s="82"/>
      <c r="P206" s="82"/>
      <c r="Q206" s="82"/>
      <c r="R206" s="82"/>
      <c r="S206" s="82"/>
      <c r="T206" s="82"/>
      <c r="U206" s="82"/>
      <c r="V206" s="82"/>
      <c r="W206" s="82"/>
      <c r="X206" s="80"/>
      <c r="Y206" s="80"/>
      <c r="Z206" s="80"/>
      <c r="AA206" s="80"/>
      <c r="AB206" s="81"/>
      <c r="AC206" s="81"/>
      <c r="AD206" s="80"/>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ht="15.75" customHeight="1">
      <c r="A207" s="80"/>
      <c r="B207" s="80"/>
      <c r="C207" s="80"/>
      <c r="D207" s="80"/>
      <c r="E207" s="80"/>
      <c r="F207" s="80"/>
      <c r="G207" s="80"/>
      <c r="H207" s="80"/>
      <c r="I207" s="81"/>
      <c r="J207" s="81"/>
      <c r="K207" s="81"/>
      <c r="L207" s="81"/>
      <c r="M207" s="80"/>
      <c r="N207" s="80"/>
      <c r="O207" s="82"/>
      <c r="P207" s="82"/>
      <c r="Q207" s="82"/>
      <c r="R207" s="82"/>
      <c r="S207" s="82"/>
      <c r="T207" s="82"/>
      <c r="U207" s="82"/>
      <c r="V207" s="82"/>
      <c r="W207" s="82"/>
      <c r="X207" s="80"/>
      <c r="Y207" s="80"/>
      <c r="Z207" s="80"/>
      <c r="AA207" s="80"/>
      <c r="AB207" s="81"/>
      <c r="AC207" s="81"/>
      <c r="AD207" s="80"/>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ht="15.75" customHeight="1">
      <c r="A208" s="80"/>
      <c r="B208" s="80"/>
      <c r="C208" s="80"/>
      <c r="D208" s="80"/>
      <c r="E208" s="80"/>
      <c r="F208" s="80"/>
      <c r="G208" s="80"/>
      <c r="H208" s="80"/>
      <c r="I208" s="81"/>
      <c r="J208" s="81"/>
      <c r="K208" s="81"/>
      <c r="L208" s="81"/>
      <c r="M208" s="80"/>
      <c r="N208" s="80"/>
      <c r="O208" s="82"/>
      <c r="P208" s="82"/>
      <c r="Q208" s="82"/>
      <c r="R208" s="82"/>
      <c r="S208" s="82"/>
      <c r="T208" s="82"/>
      <c r="U208" s="82"/>
      <c r="V208" s="82"/>
      <c r="W208" s="82"/>
      <c r="X208" s="80"/>
      <c r="Y208" s="80"/>
      <c r="Z208" s="80"/>
      <c r="AA208" s="80"/>
      <c r="AB208" s="81"/>
      <c r="AC208" s="81"/>
      <c r="AD208" s="80"/>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ht="15.75" customHeight="1">
      <c r="A209" s="80"/>
      <c r="B209" s="80"/>
      <c r="C209" s="80"/>
      <c r="D209" s="80"/>
      <c r="E209" s="80"/>
      <c r="F209" s="80"/>
      <c r="G209" s="80"/>
      <c r="H209" s="80"/>
      <c r="I209" s="81"/>
      <c r="J209" s="81"/>
      <c r="K209" s="81"/>
      <c r="L209" s="81"/>
      <c r="M209" s="80"/>
      <c r="N209" s="80"/>
      <c r="O209" s="82"/>
      <c r="P209" s="82"/>
      <c r="Q209" s="82"/>
      <c r="R209" s="82"/>
      <c r="S209" s="82"/>
      <c r="T209" s="82"/>
      <c r="U209" s="82"/>
      <c r="V209" s="82"/>
      <c r="W209" s="82"/>
      <c r="X209" s="80"/>
      <c r="Y209" s="80"/>
      <c r="Z209" s="80"/>
      <c r="AA209" s="80"/>
      <c r="AB209" s="81"/>
      <c r="AC209" s="81"/>
      <c r="AD209" s="80"/>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ht="15.75" customHeight="1">
      <c r="A210" s="80"/>
      <c r="B210" s="80"/>
      <c r="C210" s="80"/>
      <c r="D210" s="80"/>
      <c r="E210" s="80"/>
      <c r="F210" s="80"/>
      <c r="G210" s="80"/>
      <c r="H210" s="80"/>
      <c r="I210" s="81"/>
      <c r="J210" s="81"/>
      <c r="K210" s="81"/>
      <c r="L210" s="81"/>
      <c r="M210" s="80"/>
      <c r="N210" s="80"/>
      <c r="O210" s="82"/>
      <c r="P210" s="82"/>
      <c r="Q210" s="82"/>
      <c r="R210" s="82"/>
      <c r="S210" s="82"/>
      <c r="T210" s="82"/>
      <c r="U210" s="82"/>
      <c r="V210" s="82"/>
      <c r="W210" s="82"/>
      <c r="X210" s="80"/>
      <c r="Y210" s="80"/>
      <c r="Z210" s="80"/>
      <c r="AA210" s="80"/>
      <c r="AB210" s="81"/>
      <c r="AC210" s="81"/>
      <c r="AD210" s="80"/>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ht="15.75" customHeight="1">
      <c r="A211" s="80"/>
      <c r="B211" s="80"/>
      <c r="C211" s="80"/>
      <c r="D211" s="80"/>
      <c r="E211" s="80"/>
      <c r="F211" s="80"/>
      <c r="G211" s="80"/>
      <c r="H211" s="80"/>
      <c r="I211" s="81"/>
      <c r="J211" s="81"/>
      <c r="K211" s="81"/>
      <c r="L211" s="81"/>
      <c r="M211" s="80"/>
      <c r="N211" s="80"/>
      <c r="O211" s="82"/>
      <c r="P211" s="82"/>
      <c r="Q211" s="82"/>
      <c r="R211" s="82"/>
      <c r="S211" s="82"/>
      <c r="T211" s="82"/>
      <c r="U211" s="82"/>
      <c r="V211" s="82"/>
      <c r="W211" s="82"/>
      <c r="X211" s="80"/>
      <c r="Y211" s="80"/>
      <c r="Z211" s="80"/>
      <c r="AA211" s="80"/>
      <c r="AB211" s="81"/>
      <c r="AC211" s="81"/>
      <c r="AD211" s="80"/>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ht="15.75" customHeight="1">
      <c r="A212" s="80"/>
      <c r="B212" s="80"/>
      <c r="C212" s="80"/>
      <c r="D212" s="80"/>
      <c r="E212" s="80"/>
      <c r="F212" s="80"/>
      <c r="G212" s="80"/>
      <c r="H212" s="80"/>
      <c r="I212" s="81"/>
      <c r="J212" s="81"/>
      <c r="K212" s="81"/>
      <c r="L212" s="81"/>
      <c r="M212" s="80"/>
      <c r="N212" s="80"/>
      <c r="O212" s="82"/>
      <c r="P212" s="82"/>
      <c r="Q212" s="82"/>
      <c r="R212" s="82"/>
      <c r="S212" s="82"/>
      <c r="T212" s="82"/>
      <c r="U212" s="82"/>
      <c r="V212" s="82"/>
      <c r="W212" s="82"/>
      <c r="X212" s="80"/>
      <c r="Y212" s="80"/>
      <c r="Z212" s="80"/>
      <c r="AA212" s="80"/>
      <c r="AB212" s="81"/>
      <c r="AC212" s="81"/>
      <c r="AD212" s="80"/>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ht="15.75" customHeight="1">
      <c r="A213" s="80"/>
      <c r="B213" s="80"/>
      <c r="C213" s="80"/>
      <c r="D213" s="80"/>
      <c r="E213" s="80"/>
      <c r="F213" s="80"/>
      <c r="G213" s="80"/>
      <c r="H213" s="80"/>
      <c r="I213" s="81"/>
      <c r="J213" s="81"/>
      <c r="K213" s="81"/>
      <c r="L213" s="81"/>
      <c r="M213" s="80"/>
      <c r="N213" s="80"/>
      <c r="O213" s="82"/>
      <c r="P213" s="82"/>
      <c r="Q213" s="82"/>
      <c r="R213" s="82"/>
      <c r="S213" s="82"/>
      <c r="T213" s="82"/>
      <c r="U213" s="82"/>
      <c r="V213" s="82"/>
      <c r="W213" s="82"/>
      <c r="X213" s="80"/>
      <c r="Y213" s="80"/>
      <c r="Z213" s="80"/>
      <c r="AA213" s="80"/>
      <c r="AB213" s="81"/>
      <c r="AC213" s="81"/>
      <c r="AD213" s="80"/>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ht="15.75" customHeight="1">
      <c r="A214" s="80"/>
      <c r="B214" s="80"/>
      <c r="C214" s="80"/>
      <c r="D214" s="80"/>
      <c r="E214" s="80"/>
      <c r="F214" s="80"/>
      <c r="G214" s="80"/>
      <c r="H214" s="80"/>
      <c r="I214" s="81"/>
      <c r="J214" s="81"/>
      <c r="K214" s="81"/>
      <c r="L214" s="81"/>
      <c r="M214" s="80"/>
      <c r="N214" s="80"/>
      <c r="O214" s="82"/>
      <c r="P214" s="82"/>
      <c r="Q214" s="82"/>
      <c r="R214" s="82"/>
      <c r="S214" s="82"/>
      <c r="T214" s="82"/>
      <c r="U214" s="82"/>
      <c r="V214" s="82"/>
      <c r="W214" s="82"/>
      <c r="X214" s="80"/>
      <c r="Y214" s="80"/>
      <c r="Z214" s="80"/>
      <c r="AA214" s="80"/>
      <c r="AB214" s="81"/>
      <c r="AC214" s="81"/>
      <c r="AD214" s="80"/>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ht="15.75" customHeight="1">
      <c r="A215" s="80"/>
      <c r="B215" s="80"/>
      <c r="C215" s="80"/>
      <c r="D215" s="80"/>
      <c r="E215" s="80"/>
      <c r="F215" s="80"/>
      <c r="G215" s="80"/>
      <c r="H215" s="80"/>
      <c r="I215" s="81"/>
      <c r="J215" s="81"/>
      <c r="K215" s="81"/>
      <c r="L215" s="81"/>
      <c r="M215" s="80"/>
      <c r="N215" s="80"/>
      <c r="O215" s="82"/>
      <c r="P215" s="82"/>
      <c r="Q215" s="82"/>
      <c r="R215" s="82"/>
      <c r="S215" s="82"/>
      <c r="T215" s="82"/>
      <c r="U215" s="82"/>
      <c r="V215" s="82"/>
      <c r="W215" s="82"/>
      <c r="X215" s="80"/>
      <c r="Y215" s="80"/>
      <c r="Z215" s="80"/>
      <c r="AA215" s="80"/>
      <c r="AB215" s="81"/>
      <c r="AC215" s="81"/>
      <c r="AD215" s="80"/>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ht="15.75" customHeight="1">
      <c r="A216" s="80"/>
      <c r="B216" s="80"/>
      <c r="C216" s="80"/>
      <c r="D216" s="80"/>
      <c r="E216" s="80"/>
      <c r="F216" s="80"/>
      <c r="G216" s="80"/>
      <c r="H216" s="80"/>
      <c r="I216" s="81"/>
      <c r="J216" s="81"/>
      <c r="K216" s="81"/>
      <c r="L216" s="81"/>
      <c r="M216" s="80"/>
      <c r="N216" s="80"/>
      <c r="O216" s="82"/>
      <c r="P216" s="82"/>
      <c r="Q216" s="82"/>
      <c r="R216" s="82"/>
      <c r="S216" s="82"/>
      <c r="T216" s="82"/>
      <c r="U216" s="82"/>
      <c r="V216" s="82"/>
      <c r="W216" s="82"/>
      <c r="X216" s="80"/>
      <c r="Y216" s="80"/>
      <c r="Z216" s="80"/>
      <c r="AA216" s="80"/>
      <c r="AB216" s="81"/>
      <c r="AC216" s="81"/>
      <c r="AD216" s="80"/>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ht="15.75" customHeight="1">
      <c r="A217" s="80"/>
      <c r="B217" s="80"/>
      <c r="C217" s="80"/>
      <c r="D217" s="80"/>
      <c r="E217" s="80"/>
      <c r="F217" s="80"/>
      <c r="G217" s="80"/>
      <c r="H217" s="80"/>
      <c r="I217" s="81"/>
      <c r="J217" s="81"/>
      <c r="K217" s="81"/>
      <c r="L217" s="81"/>
      <c r="M217" s="80"/>
      <c r="N217" s="80"/>
      <c r="O217" s="82"/>
      <c r="P217" s="82"/>
      <c r="Q217" s="82"/>
      <c r="R217" s="82"/>
      <c r="S217" s="82"/>
      <c r="T217" s="82"/>
      <c r="U217" s="82"/>
      <c r="V217" s="82"/>
      <c r="W217" s="82"/>
      <c r="X217" s="80"/>
      <c r="Y217" s="80"/>
      <c r="Z217" s="80"/>
      <c r="AA217" s="80"/>
      <c r="AB217" s="81"/>
      <c r="AC217" s="81"/>
      <c r="AD217" s="80"/>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ht="15.75" customHeight="1">
      <c r="A218" s="80"/>
      <c r="B218" s="80"/>
      <c r="C218" s="80"/>
      <c r="D218" s="80"/>
      <c r="E218" s="80"/>
      <c r="F218" s="80"/>
      <c r="G218" s="80"/>
      <c r="H218" s="80"/>
      <c r="I218" s="81"/>
      <c r="J218" s="81"/>
      <c r="K218" s="81"/>
      <c r="L218" s="81"/>
      <c r="M218" s="80"/>
      <c r="N218" s="80"/>
      <c r="O218" s="82"/>
      <c r="P218" s="82"/>
      <c r="Q218" s="82"/>
      <c r="R218" s="82"/>
      <c r="S218" s="82"/>
      <c r="T218" s="82"/>
      <c r="U218" s="82"/>
      <c r="V218" s="82"/>
      <c r="W218" s="82"/>
      <c r="X218" s="80"/>
      <c r="Y218" s="80"/>
      <c r="Z218" s="80"/>
      <c r="AA218" s="80"/>
      <c r="AB218" s="81"/>
      <c r="AC218" s="81"/>
      <c r="AD218" s="80"/>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ht="15.75" customHeight="1">
      <c r="A219" s="80"/>
      <c r="B219" s="80"/>
      <c r="C219" s="80"/>
      <c r="D219" s="80"/>
      <c r="E219" s="80"/>
      <c r="F219" s="80"/>
      <c r="G219" s="80"/>
      <c r="H219" s="80"/>
      <c r="I219" s="81"/>
      <c r="J219" s="81"/>
      <c r="K219" s="81"/>
      <c r="L219" s="81"/>
      <c r="M219" s="80"/>
      <c r="N219" s="80"/>
      <c r="O219" s="82"/>
      <c r="P219" s="82"/>
      <c r="Q219" s="82"/>
      <c r="R219" s="82"/>
      <c r="S219" s="82"/>
      <c r="T219" s="82"/>
      <c r="U219" s="82"/>
      <c r="V219" s="82"/>
      <c r="W219" s="82"/>
      <c r="X219" s="80"/>
      <c r="Y219" s="80"/>
      <c r="Z219" s="80"/>
      <c r="AA219" s="80"/>
      <c r="AB219" s="81"/>
      <c r="AC219" s="81"/>
      <c r="AD219" s="80"/>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ht="15.75" customHeight="1">
      <c r="A220" s="80"/>
      <c r="B220" s="80"/>
      <c r="C220" s="80"/>
      <c r="D220" s="80"/>
      <c r="E220" s="80"/>
      <c r="F220" s="80"/>
      <c r="G220" s="80"/>
      <c r="H220" s="80"/>
      <c r="I220" s="81"/>
      <c r="J220" s="81"/>
      <c r="K220" s="81"/>
      <c r="L220" s="81"/>
      <c r="M220" s="80"/>
      <c r="N220" s="80"/>
      <c r="O220" s="82"/>
      <c r="P220" s="82"/>
      <c r="Q220" s="82"/>
      <c r="R220" s="82"/>
      <c r="S220" s="82"/>
      <c r="T220" s="82"/>
      <c r="U220" s="82"/>
      <c r="V220" s="82"/>
      <c r="W220" s="82"/>
      <c r="X220" s="80"/>
      <c r="Y220" s="80"/>
      <c r="Z220" s="80"/>
      <c r="AA220" s="80"/>
      <c r="AB220" s="81"/>
      <c r="AC220" s="81"/>
      <c r="AD220" s="80"/>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ht="15.75" customHeight="1">
      <c r="A221" s="80"/>
      <c r="B221" s="80"/>
      <c r="C221" s="80"/>
      <c r="D221" s="80"/>
      <c r="E221" s="80"/>
      <c r="F221" s="80"/>
      <c r="G221" s="80"/>
      <c r="H221" s="80"/>
      <c r="I221" s="81"/>
      <c r="J221" s="81"/>
      <c r="K221" s="81"/>
      <c r="L221" s="81"/>
      <c r="M221" s="80"/>
      <c r="N221" s="80"/>
      <c r="O221" s="82"/>
      <c r="P221" s="82"/>
      <c r="Q221" s="82"/>
      <c r="R221" s="82"/>
      <c r="S221" s="82"/>
      <c r="T221" s="82"/>
      <c r="U221" s="82"/>
      <c r="V221" s="82"/>
      <c r="W221" s="82"/>
      <c r="X221" s="80"/>
      <c r="Y221" s="80"/>
      <c r="Z221" s="80"/>
      <c r="AA221" s="80"/>
      <c r="AB221" s="81"/>
      <c r="AC221" s="81"/>
      <c r="AD221" s="80"/>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ht="15.75" customHeight="1">
      <c r="A222" s="80"/>
      <c r="B222" s="80"/>
      <c r="C222" s="80"/>
      <c r="D222" s="80"/>
      <c r="E222" s="80"/>
      <c r="F222" s="80"/>
      <c r="G222" s="80"/>
      <c r="H222" s="80"/>
      <c r="I222" s="81"/>
      <c r="J222" s="81"/>
      <c r="K222" s="81"/>
      <c r="L222" s="81"/>
      <c r="M222" s="80"/>
      <c r="N222" s="80"/>
      <c r="O222" s="82"/>
      <c r="P222" s="82"/>
      <c r="Q222" s="82"/>
      <c r="R222" s="82"/>
      <c r="S222" s="82"/>
      <c r="T222" s="82"/>
      <c r="U222" s="82"/>
      <c r="V222" s="82"/>
      <c r="W222" s="82"/>
      <c r="X222" s="80"/>
      <c r="Y222" s="80"/>
      <c r="Z222" s="80"/>
      <c r="AA222" s="80"/>
      <c r="AB222" s="81"/>
      <c r="AC222" s="81"/>
      <c r="AD222" s="80"/>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ht="15.75" customHeight="1">
      <c r="A223" s="80"/>
      <c r="B223" s="80"/>
      <c r="C223" s="80"/>
      <c r="D223" s="80"/>
      <c r="E223" s="80"/>
      <c r="F223" s="80"/>
      <c r="G223" s="80"/>
      <c r="H223" s="80"/>
      <c r="I223" s="81"/>
      <c r="J223" s="81"/>
      <c r="K223" s="81"/>
      <c r="L223" s="81"/>
      <c r="M223" s="80"/>
      <c r="N223" s="80"/>
      <c r="O223" s="82"/>
      <c r="P223" s="82"/>
      <c r="Q223" s="82"/>
      <c r="R223" s="82"/>
      <c r="S223" s="82"/>
      <c r="T223" s="82"/>
      <c r="U223" s="82"/>
      <c r="V223" s="82"/>
      <c r="W223" s="82"/>
      <c r="X223" s="80"/>
      <c r="Y223" s="80"/>
      <c r="Z223" s="80"/>
      <c r="AA223" s="80"/>
      <c r="AB223" s="81"/>
      <c r="AC223" s="81"/>
      <c r="AD223" s="80"/>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ht="15.75" customHeight="1">
      <c r="A224" s="80"/>
      <c r="B224" s="80"/>
      <c r="C224" s="80"/>
      <c r="D224" s="80"/>
      <c r="E224" s="80"/>
      <c r="F224" s="80"/>
      <c r="G224" s="80"/>
      <c r="H224" s="80"/>
      <c r="I224" s="81"/>
      <c r="J224" s="81"/>
      <c r="K224" s="81"/>
      <c r="L224" s="81"/>
      <c r="M224" s="80"/>
      <c r="N224" s="80"/>
      <c r="O224" s="82"/>
      <c r="P224" s="82"/>
      <c r="Q224" s="82"/>
      <c r="R224" s="82"/>
      <c r="S224" s="82"/>
      <c r="T224" s="82"/>
      <c r="U224" s="82"/>
      <c r="V224" s="82"/>
      <c r="W224" s="82"/>
      <c r="X224" s="80"/>
      <c r="Y224" s="80"/>
      <c r="Z224" s="80"/>
      <c r="AA224" s="80"/>
      <c r="AB224" s="81"/>
      <c r="AC224" s="81"/>
      <c r="AD224" s="80"/>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ht="15.75" customHeight="1">
      <c r="A225" s="80"/>
      <c r="B225" s="80"/>
      <c r="C225" s="80"/>
      <c r="D225" s="80"/>
      <c r="E225" s="80"/>
      <c r="F225" s="80"/>
      <c r="G225" s="80"/>
      <c r="H225" s="80"/>
      <c r="I225" s="81"/>
      <c r="J225" s="81"/>
      <c r="K225" s="81"/>
      <c r="L225" s="81"/>
      <c r="M225" s="80"/>
      <c r="N225" s="80"/>
      <c r="O225" s="82"/>
      <c r="P225" s="82"/>
      <c r="Q225" s="82"/>
      <c r="R225" s="82"/>
      <c r="S225" s="82"/>
      <c r="T225" s="82"/>
      <c r="U225" s="82"/>
      <c r="V225" s="82"/>
      <c r="W225" s="82"/>
      <c r="X225" s="80"/>
      <c r="Y225" s="80"/>
      <c r="Z225" s="80"/>
      <c r="AA225" s="80"/>
      <c r="AB225" s="81"/>
      <c r="AC225" s="81"/>
      <c r="AD225" s="80"/>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ht="15.75" customHeight="1">
      <c r="A226" s="80"/>
      <c r="B226" s="80"/>
      <c r="C226" s="80"/>
      <c r="D226" s="80"/>
      <c r="E226" s="80"/>
      <c r="F226" s="80"/>
      <c r="G226" s="80"/>
      <c r="H226" s="80"/>
      <c r="I226" s="81"/>
      <c r="J226" s="81"/>
      <c r="K226" s="81"/>
      <c r="L226" s="81"/>
      <c r="M226" s="80"/>
      <c r="N226" s="80"/>
      <c r="O226" s="82"/>
      <c r="P226" s="82"/>
      <c r="Q226" s="82"/>
      <c r="R226" s="82"/>
      <c r="S226" s="82"/>
      <c r="T226" s="82"/>
      <c r="U226" s="82"/>
      <c r="V226" s="82"/>
      <c r="W226" s="82"/>
      <c r="X226" s="80"/>
      <c r="Y226" s="80"/>
      <c r="Z226" s="80"/>
      <c r="AA226" s="80"/>
      <c r="AB226" s="81"/>
      <c r="AC226" s="81"/>
      <c r="AD226" s="80"/>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ht="15.75" customHeight="1">
      <c r="A227" s="80"/>
      <c r="B227" s="80"/>
      <c r="C227" s="80"/>
      <c r="D227" s="80"/>
      <c r="E227" s="80"/>
      <c r="F227" s="80"/>
      <c r="G227" s="80"/>
      <c r="H227" s="80"/>
      <c r="I227" s="81"/>
      <c r="J227" s="81"/>
      <c r="K227" s="81"/>
      <c r="L227" s="81"/>
      <c r="M227" s="80"/>
      <c r="N227" s="80"/>
      <c r="O227" s="82"/>
      <c r="P227" s="82"/>
      <c r="Q227" s="82"/>
      <c r="R227" s="82"/>
      <c r="S227" s="82"/>
      <c r="T227" s="82"/>
      <c r="U227" s="82"/>
      <c r="V227" s="82"/>
      <c r="W227" s="82"/>
      <c r="X227" s="80"/>
      <c r="Y227" s="80"/>
      <c r="Z227" s="80"/>
      <c r="AA227" s="80"/>
      <c r="AB227" s="81"/>
      <c r="AC227" s="81"/>
      <c r="AD227" s="80"/>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ht="15.75" customHeight="1">
      <c r="A228" s="80"/>
      <c r="B228" s="80"/>
      <c r="C228" s="80"/>
      <c r="D228" s="80"/>
      <c r="E228" s="80"/>
      <c r="F228" s="80"/>
      <c r="G228" s="80"/>
      <c r="H228" s="80"/>
      <c r="I228" s="81"/>
      <c r="J228" s="81"/>
      <c r="K228" s="81"/>
      <c r="L228" s="81"/>
      <c r="M228" s="80"/>
      <c r="N228" s="80"/>
      <c r="O228" s="82"/>
      <c r="P228" s="82"/>
      <c r="Q228" s="82"/>
      <c r="R228" s="82"/>
      <c r="S228" s="82"/>
      <c r="T228" s="82"/>
      <c r="U228" s="82"/>
      <c r="V228" s="82"/>
      <c r="W228" s="82"/>
      <c r="X228" s="80"/>
      <c r="Y228" s="80"/>
      <c r="Z228" s="80"/>
      <c r="AA228" s="80"/>
      <c r="AB228" s="81"/>
      <c r="AC228" s="81"/>
      <c r="AD228" s="80"/>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ht="15.75" customHeight="1">
      <c r="A229" s="80"/>
      <c r="B229" s="80"/>
      <c r="C229" s="80"/>
      <c r="D229" s="80"/>
      <c r="E229" s="80"/>
      <c r="F229" s="80"/>
      <c r="G229" s="80"/>
      <c r="H229" s="80"/>
      <c r="I229" s="81"/>
      <c r="J229" s="81"/>
      <c r="K229" s="81"/>
      <c r="L229" s="81"/>
      <c r="M229" s="80"/>
      <c r="N229" s="80"/>
      <c r="O229" s="82"/>
      <c r="P229" s="82"/>
      <c r="Q229" s="82"/>
      <c r="R229" s="82"/>
      <c r="S229" s="82"/>
      <c r="T229" s="82"/>
      <c r="U229" s="82"/>
      <c r="V229" s="82"/>
      <c r="W229" s="82"/>
      <c r="X229" s="80"/>
      <c r="Y229" s="80"/>
      <c r="Z229" s="80"/>
      <c r="AA229" s="80"/>
      <c r="AB229" s="81"/>
      <c r="AC229" s="81"/>
      <c r="AD229" s="80"/>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ht="15.75" customHeight="1">
      <c r="A230" s="80"/>
      <c r="B230" s="80"/>
      <c r="C230" s="80"/>
      <c r="D230" s="80"/>
      <c r="E230" s="80"/>
      <c r="F230" s="80"/>
      <c r="G230" s="80"/>
      <c r="H230" s="80"/>
      <c r="I230" s="81"/>
      <c r="J230" s="81"/>
      <c r="K230" s="81"/>
      <c r="L230" s="81"/>
      <c r="M230" s="80"/>
      <c r="N230" s="80"/>
      <c r="O230" s="82"/>
      <c r="P230" s="82"/>
      <c r="Q230" s="82"/>
      <c r="R230" s="82"/>
      <c r="S230" s="82"/>
      <c r="T230" s="82"/>
      <c r="U230" s="82"/>
      <c r="V230" s="82"/>
      <c r="W230" s="82"/>
      <c r="X230" s="80"/>
      <c r="Y230" s="80"/>
      <c r="Z230" s="80"/>
      <c r="AA230" s="80"/>
      <c r="AB230" s="81"/>
      <c r="AC230" s="81"/>
      <c r="AD230" s="80"/>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ht="15.75" customHeight="1">
      <c r="A231" s="80"/>
      <c r="B231" s="80"/>
      <c r="C231" s="80"/>
      <c r="D231" s="80"/>
      <c r="E231" s="80"/>
      <c r="F231" s="80"/>
      <c r="G231" s="80"/>
      <c r="H231" s="80"/>
      <c r="I231" s="81"/>
      <c r="J231" s="81"/>
      <c r="K231" s="81"/>
      <c r="L231" s="81"/>
      <c r="M231" s="80"/>
      <c r="N231" s="80"/>
      <c r="O231" s="82"/>
      <c r="P231" s="82"/>
      <c r="Q231" s="82"/>
      <c r="R231" s="82"/>
      <c r="S231" s="82"/>
      <c r="T231" s="82"/>
      <c r="U231" s="82"/>
      <c r="V231" s="82"/>
      <c r="W231" s="82"/>
      <c r="X231" s="80"/>
      <c r="Y231" s="80"/>
      <c r="Z231" s="80"/>
      <c r="AA231" s="80"/>
      <c r="AB231" s="81"/>
      <c r="AC231" s="81"/>
      <c r="AD231" s="80"/>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ht="15.75" customHeight="1">
      <c r="A232" s="80"/>
      <c r="B232" s="80"/>
      <c r="C232" s="80"/>
      <c r="D232" s="80"/>
      <c r="E232" s="80"/>
      <c r="F232" s="80"/>
      <c r="G232" s="80"/>
      <c r="H232" s="80"/>
      <c r="I232" s="81"/>
      <c r="J232" s="81"/>
      <c r="K232" s="81"/>
      <c r="L232" s="81"/>
      <c r="M232" s="80"/>
      <c r="N232" s="80"/>
      <c r="O232" s="82"/>
      <c r="P232" s="82"/>
      <c r="Q232" s="82"/>
      <c r="R232" s="82"/>
      <c r="S232" s="82"/>
      <c r="T232" s="82"/>
      <c r="U232" s="82"/>
      <c r="V232" s="82"/>
      <c r="W232" s="82"/>
      <c r="X232" s="80"/>
      <c r="Y232" s="80"/>
      <c r="Z232" s="80"/>
      <c r="AA232" s="80"/>
      <c r="AB232" s="81"/>
      <c r="AC232" s="81"/>
      <c r="AD232" s="80"/>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ht="15.75" customHeight="1">
      <c r="A233" s="80"/>
      <c r="B233" s="80"/>
      <c r="C233" s="80"/>
      <c r="D233" s="80"/>
      <c r="E233" s="80"/>
      <c r="F233" s="80"/>
      <c r="G233" s="80"/>
      <c r="H233" s="80"/>
      <c r="I233" s="81"/>
      <c r="J233" s="81"/>
      <c r="K233" s="81"/>
      <c r="L233" s="81"/>
      <c r="M233" s="80"/>
      <c r="N233" s="80"/>
      <c r="O233" s="82"/>
      <c r="P233" s="82"/>
      <c r="Q233" s="82"/>
      <c r="R233" s="82"/>
      <c r="S233" s="82"/>
      <c r="T233" s="82"/>
      <c r="U233" s="82"/>
      <c r="V233" s="82"/>
      <c r="W233" s="82"/>
      <c r="X233" s="80"/>
      <c r="Y233" s="80"/>
      <c r="Z233" s="80"/>
      <c r="AA233" s="80"/>
      <c r="AB233" s="81"/>
      <c r="AC233" s="81"/>
      <c r="AD233" s="80"/>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ht="15.75" customHeight="1">
      <c r="A234" s="80"/>
      <c r="B234" s="80"/>
      <c r="C234" s="80"/>
      <c r="D234" s="80"/>
      <c r="E234" s="80"/>
      <c r="F234" s="80"/>
      <c r="G234" s="80"/>
      <c r="H234" s="80"/>
      <c r="I234" s="81"/>
      <c r="J234" s="81"/>
      <c r="K234" s="81"/>
      <c r="L234" s="81"/>
      <c r="M234" s="80"/>
      <c r="N234" s="80"/>
      <c r="O234" s="82"/>
      <c r="P234" s="82"/>
      <c r="Q234" s="82"/>
      <c r="R234" s="82"/>
      <c r="S234" s="82"/>
      <c r="T234" s="82"/>
      <c r="U234" s="82"/>
      <c r="V234" s="82"/>
      <c r="W234" s="82"/>
      <c r="X234" s="80"/>
      <c r="Y234" s="80"/>
      <c r="Z234" s="80"/>
      <c r="AA234" s="80"/>
      <c r="AB234" s="81"/>
      <c r="AC234" s="81"/>
      <c r="AD234" s="80"/>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ht="15.75" customHeight="1">
      <c r="A235" s="80"/>
      <c r="B235" s="80"/>
      <c r="C235" s="80"/>
      <c r="D235" s="80"/>
      <c r="E235" s="80"/>
      <c r="F235" s="80"/>
      <c r="G235" s="80"/>
      <c r="H235" s="80"/>
      <c r="I235" s="81"/>
      <c r="J235" s="81"/>
      <c r="K235" s="81"/>
      <c r="L235" s="81"/>
      <c r="M235" s="80"/>
      <c r="N235" s="80"/>
      <c r="O235" s="82"/>
      <c r="P235" s="82"/>
      <c r="Q235" s="82"/>
      <c r="R235" s="82"/>
      <c r="S235" s="82"/>
      <c r="T235" s="82"/>
      <c r="U235" s="82"/>
      <c r="V235" s="82"/>
      <c r="W235" s="82"/>
      <c r="X235" s="80"/>
      <c r="Y235" s="80"/>
      <c r="Z235" s="80"/>
      <c r="AA235" s="80"/>
      <c r="AB235" s="81"/>
      <c r="AC235" s="81"/>
      <c r="AD235" s="80"/>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ht="15.75" customHeight="1">
      <c r="A236" s="80"/>
      <c r="B236" s="80"/>
      <c r="C236" s="80"/>
      <c r="D236" s="80"/>
      <c r="E236" s="80"/>
      <c r="F236" s="80"/>
      <c r="G236" s="80"/>
      <c r="H236" s="80"/>
      <c r="I236" s="81"/>
      <c r="J236" s="81"/>
      <c r="K236" s="81"/>
      <c r="L236" s="81"/>
      <c r="M236" s="80"/>
      <c r="N236" s="80"/>
      <c r="O236" s="82"/>
      <c r="P236" s="82"/>
      <c r="Q236" s="82"/>
      <c r="R236" s="82"/>
      <c r="S236" s="82"/>
      <c r="T236" s="82"/>
      <c r="U236" s="82"/>
      <c r="V236" s="82"/>
      <c r="W236" s="82"/>
      <c r="X236" s="80"/>
      <c r="Y236" s="80"/>
      <c r="Z236" s="80"/>
      <c r="AA236" s="80"/>
      <c r="AB236" s="81"/>
      <c r="AC236" s="81"/>
      <c r="AD236" s="80"/>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ht="15.75" customHeight="1">
      <c r="A237" s="80"/>
      <c r="B237" s="80"/>
      <c r="C237" s="80"/>
      <c r="D237" s="80"/>
      <c r="E237" s="80"/>
      <c r="F237" s="80"/>
      <c r="G237" s="80"/>
      <c r="H237" s="80"/>
      <c r="I237" s="81"/>
      <c r="J237" s="81"/>
      <c r="K237" s="81"/>
      <c r="L237" s="81"/>
      <c r="M237" s="80"/>
      <c r="N237" s="80"/>
      <c r="O237" s="82"/>
      <c r="P237" s="82"/>
      <c r="Q237" s="82"/>
      <c r="R237" s="82"/>
      <c r="S237" s="82"/>
      <c r="T237" s="82"/>
      <c r="U237" s="82"/>
      <c r="V237" s="82"/>
      <c r="W237" s="82"/>
      <c r="X237" s="80"/>
      <c r="Y237" s="80"/>
      <c r="Z237" s="80"/>
      <c r="AA237" s="80"/>
      <c r="AB237" s="81"/>
      <c r="AC237" s="81"/>
      <c r="AD237" s="80"/>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ht="15.75" customHeight="1">
      <c r="A238" s="80"/>
      <c r="B238" s="80"/>
      <c r="C238" s="80"/>
      <c r="D238" s="80"/>
      <c r="E238" s="80"/>
      <c r="F238" s="80"/>
      <c r="G238" s="80"/>
      <c r="H238" s="80"/>
      <c r="I238" s="81"/>
      <c r="J238" s="81"/>
      <c r="K238" s="81"/>
      <c r="L238" s="81"/>
      <c r="M238" s="80"/>
      <c r="N238" s="80"/>
      <c r="O238" s="82"/>
      <c r="P238" s="82"/>
      <c r="Q238" s="82"/>
      <c r="R238" s="82"/>
      <c r="S238" s="82"/>
      <c r="T238" s="82"/>
      <c r="U238" s="82"/>
      <c r="V238" s="82"/>
      <c r="W238" s="82"/>
      <c r="X238" s="80"/>
      <c r="Y238" s="80"/>
      <c r="Z238" s="80"/>
      <c r="AA238" s="80"/>
      <c r="AB238" s="81"/>
      <c r="AC238" s="81"/>
      <c r="AD238" s="80"/>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ht="15.75" customHeight="1">
      <c r="A239" s="80"/>
      <c r="B239" s="80"/>
      <c r="C239" s="80"/>
      <c r="D239" s="80"/>
      <c r="E239" s="80"/>
      <c r="F239" s="80"/>
      <c r="G239" s="80"/>
      <c r="H239" s="80"/>
      <c r="I239" s="81"/>
      <c r="J239" s="81"/>
      <c r="K239" s="81"/>
      <c r="L239" s="81"/>
      <c r="M239" s="80"/>
      <c r="N239" s="80"/>
      <c r="O239" s="82"/>
      <c r="P239" s="82"/>
      <c r="Q239" s="82"/>
      <c r="R239" s="82"/>
      <c r="S239" s="82"/>
      <c r="T239" s="82"/>
      <c r="U239" s="82"/>
      <c r="V239" s="82"/>
      <c r="W239" s="82"/>
      <c r="X239" s="80"/>
      <c r="Y239" s="80"/>
      <c r="Z239" s="80"/>
      <c r="AA239" s="80"/>
      <c r="AB239" s="81"/>
      <c r="AC239" s="81"/>
      <c r="AD239" s="80"/>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ht="15.75" customHeight="1">
      <c r="A240" s="80"/>
      <c r="B240" s="80"/>
      <c r="C240" s="80"/>
      <c r="D240" s="80"/>
      <c r="E240" s="80"/>
      <c r="F240" s="80"/>
      <c r="G240" s="80"/>
      <c r="H240" s="80"/>
      <c r="I240" s="81"/>
      <c r="J240" s="81"/>
      <c r="K240" s="81"/>
      <c r="L240" s="81"/>
      <c r="M240" s="80"/>
      <c r="N240" s="80"/>
      <c r="O240" s="82"/>
      <c r="P240" s="82"/>
      <c r="Q240" s="82"/>
      <c r="R240" s="82"/>
      <c r="S240" s="82"/>
      <c r="T240" s="82"/>
      <c r="U240" s="82"/>
      <c r="V240" s="82"/>
      <c r="W240" s="82"/>
      <c r="X240" s="80"/>
      <c r="Y240" s="80"/>
      <c r="Z240" s="80"/>
      <c r="AA240" s="80"/>
      <c r="AB240" s="81"/>
      <c r="AC240" s="81"/>
      <c r="AD240" s="80"/>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ht="15.75" customHeight="1">
      <c r="A241" s="80"/>
      <c r="B241" s="80"/>
      <c r="C241" s="80"/>
      <c r="D241" s="80"/>
      <c r="E241" s="80"/>
      <c r="F241" s="80"/>
      <c r="G241" s="80"/>
      <c r="H241" s="80"/>
      <c r="I241" s="81"/>
      <c r="J241" s="81"/>
      <c r="K241" s="81"/>
      <c r="L241" s="81"/>
      <c r="M241" s="80"/>
      <c r="N241" s="80"/>
      <c r="O241" s="82"/>
      <c r="P241" s="82"/>
      <c r="Q241" s="82"/>
      <c r="R241" s="82"/>
      <c r="S241" s="82"/>
      <c r="T241" s="82"/>
      <c r="U241" s="82"/>
      <c r="V241" s="82"/>
      <c r="W241" s="82"/>
      <c r="X241" s="80"/>
      <c r="Y241" s="80"/>
      <c r="Z241" s="80"/>
      <c r="AA241" s="80"/>
      <c r="AB241" s="81"/>
      <c r="AC241" s="81"/>
      <c r="AD241" s="80"/>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ht="15.75" customHeight="1">
      <c r="A242" s="80"/>
      <c r="B242" s="80"/>
      <c r="C242" s="80"/>
      <c r="D242" s="80"/>
      <c r="E242" s="80"/>
      <c r="F242" s="80"/>
      <c r="G242" s="80"/>
      <c r="H242" s="80"/>
      <c r="I242" s="81"/>
      <c r="J242" s="81"/>
      <c r="K242" s="81"/>
      <c r="L242" s="81"/>
      <c r="M242" s="80"/>
      <c r="N242" s="80"/>
      <c r="O242" s="82"/>
      <c r="P242" s="82"/>
      <c r="Q242" s="82"/>
      <c r="R242" s="82"/>
      <c r="S242" s="82"/>
      <c r="T242" s="82"/>
      <c r="U242" s="82"/>
      <c r="V242" s="82"/>
      <c r="W242" s="82"/>
      <c r="X242" s="80"/>
      <c r="Y242" s="80"/>
      <c r="Z242" s="80"/>
      <c r="AA242" s="80"/>
      <c r="AB242" s="81"/>
      <c r="AC242" s="81"/>
      <c r="AD242" s="80"/>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ht="15.75" customHeight="1">
      <c r="A243" s="80"/>
      <c r="B243" s="80"/>
      <c r="C243" s="80"/>
      <c r="D243" s="80"/>
      <c r="E243" s="80"/>
      <c r="F243" s="80"/>
      <c r="G243" s="80"/>
      <c r="H243" s="80"/>
      <c r="I243" s="81"/>
      <c r="J243" s="81"/>
      <c r="K243" s="81"/>
      <c r="L243" s="81"/>
      <c r="M243" s="80"/>
      <c r="N243" s="80"/>
      <c r="O243" s="82"/>
      <c r="P243" s="82"/>
      <c r="Q243" s="82"/>
      <c r="R243" s="82"/>
      <c r="S243" s="82"/>
      <c r="T243" s="82"/>
      <c r="U243" s="82"/>
      <c r="V243" s="82"/>
      <c r="W243" s="82"/>
      <c r="X243" s="80"/>
      <c r="Y243" s="80"/>
      <c r="Z243" s="80"/>
      <c r="AA243" s="80"/>
      <c r="AB243" s="81"/>
      <c r="AC243" s="81"/>
      <c r="AD243" s="80"/>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ht="15.75" customHeight="1">
      <c r="A244" s="80"/>
      <c r="B244" s="80"/>
      <c r="C244" s="80"/>
      <c r="D244" s="80"/>
      <c r="E244" s="80"/>
      <c r="F244" s="80"/>
      <c r="G244" s="80"/>
      <c r="H244" s="80"/>
      <c r="I244" s="81"/>
      <c r="J244" s="81"/>
      <c r="K244" s="81"/>
      <c r="L244" s="81"/>
      <c r="M244" s="80"/>
      <c r="N244" s="80"/>
      <c r="O244" s="82"/>
      <c r="P244" s="82"/>
      <c r="Q244" s="82"/>
      <c r="R244" s="82"/>
      <c r="S244" s="82"/>
      <c r="T244" s="82"/>
      <c r="U244" s="82"/>
      <c r="V244" s="82"/>
      <c r="W244" s="82"/>
      <c r="X244" s="80"/>
      <c r="Y244" s="80"/>
      <c r="Z244" s="80"/>
      <c r="AA244" s="80"/>
      <c r="AB244" s="81"/>
      <c r="AC244" s="81"/>
      <c r="AD244" s="80"/>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ht="15.75" customHeight="1">
      <c r="A245" s="80"/>
      <c r="B245" s="80"/>
      <c r="C245" s="80"/>
      <c r="D245" s="80"/>
      <c r="E245" s="80"/>
      <c r="F245" s="80"/>
      <c r="G245" s="80"/>
      <c r="H245" s="80"/>
      <c r="I245" s="81"/>
      <c r="J245" s="81"/>
      <c r="K245" s="81"/>
      <c r="L245" s="81"/>
      <c r="M245" s="80"/>
      <c r="N245" s="80"/>
      <c r="O245" s="82"/>
      <c r="P245" s="82"/>
      <c r="Q245" s="82"/>
      <c r="R245" s="82"/>
      <c r="S245" s="82"/>
      <c r="T245" s="82"/>
      <c r="U245" s="82"/>
      <c r="V245" s="82"/>
      <c r="W245" s="82"/>
      <c r="X245" s="80"/>
      <c r="Y245" s="80"/>
      <c r="Z245" s="80"/>
      <c r="AA245" s="80"/>
      <c r="AB245" s="81"/>
      <c r="AC245" s="81"/>
      <c r="AD245" s="80"/>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ht="15.75" customHeight="1">
      <c r="A246" s="80"/>
      <c r="B246" s="80"/>
      <c r="C246" s="80"/>
      <c r="D246" s="80"/>
      <c r="E246" s="80"/>
      <c r="F246" s="80"/>
      <c r="G246" s="80"/>
      <c r="H246" s="80"/>
      <c r="I246" s="81"/>
      <c r="J246" s="81"/>
      <c r="K246" s="81"/>
      <c r="L246" s="81"/>
      <c r="M246" s="80"/>
      <c r="N246" s="80"/>
      <c r="O246" s="82"/>
      <c r="P246" s="82"/>
      <c r="Q246" s="82"/>
      <c r="R246" s="82"/>
      <c r="S246" s="82"/>
      <c r="T246" s="82"/>
      <c r="U246" s="82"/>
      <c r="V246" s="82"/>
      <c r="W246" s="82"/>
      <c r="X246" s="80"/>
      <c r="Y246" s="80"/>
      <c r="Z246" s="80"/>
      <c r="AA246" s="80"/>
      <c r="AB246" s="81"/>
      <c r="AC246" s="81"/>
      <c r="AD246" s="80"/>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ht="15.75" customHeight="1">
      <c r="A247" s="80"/>
      <c r="B247" s="80"/>
      <c r="C247" s="80"/>
      <c r="D247" s="80"/>
      <c r="E247" s="80"/>
      <c r="F247" s="80"/>
      <c r="G247" s="80"/>
      <c r="H247" s="80"/>
      <c r="I247" s="81"/>
      <c r="J247" s="81"/>
      <c r="K247" s="81"/>
      <c r="L247" s="81"/>
      <c r="M247" s="80"/>
      <c r="N247" s="80"/>
      <c r="O247" s="82"/>
      <c r="P247" s="82"/>
      <c r="Q247" s="82"/>
      <c r="R247" s="82"/>
      <c r="S247" s="82"/>
      <c r="T247" s="82"/>
      <c r="U247" s="82"/>
      <c r="V247" s="82"/>
      <c r="W247" s="82"/>
      <c r="X247" s="80"/>
      <c r="Y247" s="80"/>
      <c r="Z247" s="80"/>
      <c r="AA247" s="80"/>
      <c r="AB247" s="81"/>
      <c r="AC247" s="81"/>
      <c r="AD247" s="80"/>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ht="15.75" customHeight="1">
      <c r="A248" s="80"/>
      <c r="B248" s="80"/>
      <c r="C248" s="80"/>
      <c r="D248" s="80"/>
      <c r="E248" s="80"/>
      <c r="F248" s="80"/>
      <c r="G248" s="80"/>
      <c r="H248" s="80"/>
      <c r="I248" s="81"/>
      <c r="J248" s="81"/>
      <c r="K248" s="81"/>
      <c r="L248" s="81"/>
      <c r="M248" s="80"/>
      <c r="N248" s="80"/>
      <c r="O248" s="82"/>
      <c r="P248" s="82"/>
      <c r="Q248" s="82"/>
      <c r="R248" s="82"/>
      <c r="S248" s="82"/>
      <c r="T248" s="82"/>
      <c r="U248" s="82"/>
      <c r="V248" s="82"/>
      <c r="W248" s="82"/>
      <c r="X248" s="80"/>
      <c r="Y248" s="80"/>
      <c r="Z248" s="80"/>
      <c r="AA248" s="80"/>
      <c r="AB248" s="81"/>
      <c r="AC248" s="81"/>
      <c r="AD248" s="80"/>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ht="15.75" customHeight="1">
      <c r="A249" s="80"/>
      <c r="B249" s="80"/>
      <c r="C249" s="80"/>
      <c r="D249" s="80"/>
      <c r="E249" s="80"/>
      <c r="F249" s="80"/>
      <c r="G249" s="80"/>
      <c r="H249" s="80"/>
      <c r="I249" s="81"/>
      <c r="J249" s="81"/>
      <c r="K249" s="81"/>
      <c r="L249" s="81"/>
      <c r="M249" s="80"/>
      <c r="N249" s="80"/>
      <c r="O249" s="82"/>
      <c r="P249" s="82"/>
      <c r="Q249" s="82"/>
      <c r="R249" s="82"/>
      <c r="S249" s="82"/>
      <c r="T249" s="82"/>
      <c r="U249" s="82"/>
      <c r="V249" s="82"/>
      <c r="W249" s="82"/>
      <c r="X249" s="80"/>
      <c r="Y249" s="80"/>
      <c r="Z249" s="80"/>
      <c r="AA249" s="80"/>
      <c r="AB249" s="81"/>
      <c r="AC249" s="81"/>
      <c r="AD249" s="80"/>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ht="15.75" customHeight="1">
      <c r="A250" s="80"/>
      <c r="B250" s="80"/>
      <c r="C250" s="80"/>
      <c r="D250" s="80"/>
      <c r="E250" s="80"/>
      <c r="F250" s="80"/>
      <c r="G250" s="80"/>
      <c r="H250" s="80"/>
      <c r="I250" s="81"/>
      <c r="J250" s="81"/>
      <c r="K250" s="81"/>
      <c r="L250" s="81"/>
      <c r="M250" s="80"/>
      <c r="N250" s="80"/>
      <c r="O250" s="82"/>
      <c r="P250" s="82"/>
      <c r="Q250" s="82"/>
      <c r="R250" s="82"/>
      <c r="S250" s="82"/>
      <c r="T250" s="82"/>
      <c r="U250" s="82"/>
      <c r="V250" s="82"/>
      <c r="W250" s="82"/>
      <c r="X250" s="80"/>
      <c r="Y250" s="80"/>
      <c r="Z250" s="80"/>
      <c r="AA250" s="80"/>
      <c r="AB250" s="81"/>
      <c r="AC250" s="81"/>
      <c r="AD250" s="80"/>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ht="15.75" customHeight="1">
      <c r="A251" s="80"/>
      <c r="B251" s="80"/>
      <c r="C251" s="80"/>
      <c r="D251" s="80"/>
      <c r="E251" s="80"/>
      <c r="F251" s="80"/>
      <c r="G251" s="80"/>
      <c r="H251" s="80"/>
      <c r="I251" s="81"/>
      <c r="J251" s="81"/>
      <c r="K251" s="81"/>
      <c r="L251" s="81"/>
      <c r="M251" s="80"/>
      <c r="N251" s="80"/>
      <c r="O251" s="82"/>
      <c r="P251" s="82"/>
      <c r="Q251" s="82"/>
      <c r="R251" s="82"/>
      <c r="S251" s="82"/>
      <c r="T251" s="82"/>
      <c r="U251" s="82"/>
      <c r="V251" s="82"/>
      <c r="W251" s="82"/>
      <c r="X251" s="80"/>
      <c r="Y251" s="80"/>
      <c r="Z251" s="80"/>
      <c r="AA251" s="80"/>
      <c r="AB251" s="81"/>
      <c r="AC251" s="81"/>
      <c r="AD251" s="80"/>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ht="15.75" customHeight="1">
      <c r="A252" s="80"/>
      <c r="B252" s="80"/>
      <c r="C252" s="80"/>
      <c r="D252" s="80"/>
      <c r="E252" s="80"/>
      <c r="F252" s="80"/>
      <c r="G252" s="80"/>
      <c r="H252" s="80"/>
      <c r="I252" s="81"/>
      <c r="J252" s="81"/>
      <c r="K252" s="81"/>
      <c r="L252" s="81"/>
      <c r="M252" s="80"/>
      <c r="N252" s="80"/>
      <c r="O252" s="82"/>
      <c r="P252" s="82"/>
      <c r="Q252" s="82"/>
      <c r="R252" s="82"/>
      <c r="S252" s="82"/>
      <c r="T252" s="82"/>
      <c r="U252" s="82"/>
      <c r="V252" s="82"/>
      <c r="W252" s="82"/>
      <c r="X252" s="80"/>
      <c r="Y252" s="80"/>
      <c r="Z252" s="80"/>
      <c r="AA252" s="80"/>
      <c r="AB252" s="81"/>
      <c r="AC252" s="81"/>
      <c r="AD252" s="80"/>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ht="15.75" customHeight="1">
      <c r="A253" s="80"/>
      <c r="B253" s="80"/>
      <c r="C253" s="80"/>
      <c r="D253" s="80"/>
      <c r="E253" s="80"/>
      <c r="F253" s="80"/>
      <c r="G253" s="80"/>
      <c r="H253" s="80"/>
      <c r="I253" s="81"/>
      <c r="J253" s="81"/>
      <c r="K253" s="81"/>
      <c r="L253" s="81"/>
      <c r="M253" s="80"/>
      <c r="N253" s="80"/>
      <c r="O253" s="82"/>
      <c r="P253" s="82"/>
      <c r="Q253" s="82"/>
      <c r="R253" s="82"/>
      <c r="S253" s="82"/>
      <c r="T253" s="82"/>
      <c r="U253" s="82"/>
      <c r="V253" s="82"/>
      <c r="W253" s="82"/>
      <c r="X253" s="80"/>
      <c r="Y253" s="80"/>
      <c r="Z253" s="80"/>
      <c r="AA253" s="80"/>
      <c r="AB253" s="81"/>
      <c r="AC253" s="81"/>
      <c r="AD253" s="80"/>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ht="15.75" customHeight="1">
      <c r="A254" s="80"/>
      <c r="B254" s="80"/>
      <c r="C254" s="80"/>
      <c r="D254" s="80"/>
      <c r="E254" s="80"/>
      <c r="F254" s="80"/>
      <c r="G254" s="80"/>
      <c r="H254" s="80"/>
      <c r="I254" s="81"/>
      <c r="J254" s="81"/>
      <c r="K254" s="81"/>
      <c r="L254" s="81"/>
      <c r="M254" s="80"/>
      <c r="N254" s="80"/>
      <c r="O254" s="82"/>
      <c r="P254" s="82"/>
      <c r="Q254" s="82"/>
      <c r="R254" s="82"/>
      <c r="S254" s="82"/>
      <c r="T254" s="82"/>
      <c r="U254" s="82"/>
      <c r="V254" s="82"/>
      <c r="W254" s="82"/>
      <c r="X254" s="80"/>
      <c r="Y254" s="80"/>
      <c r="Z254" s="80"/>
      <c r="AA254" s="80"/>
      <c r="AB254" s="81"/>
      <c r="AC254" s="81"/>
      <c r="AD254" s="80"/>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ht="15.75" customHeight="1">
      <c r="A255" s="80"/>
      <c r="B255" s="80"/>
      <c r="C255" s="80"/>
      <c r="D255" s="80"/>
      <c r="E255" s="80"/>
      <c r="F255" s="80"/>
      <c r="G255" s="80"/>
      <c r="H255" s="80"/>
      <c r="I255" s="81"/>
      <c r="J255" s="81"/>
      <c r="K255" s="81"/>
      <c r="L255" s="81"/>
      <c r="M255" s="80"/>
      <c r="N255" s="80"/>
      <c r="O255" s="82"/>
      <c r="P255" s="82"/>
      <c r="Q255" s="82"/>
      <c r="R255" s="82"/>
      <c r="S255" s="82"/>
      <c r="T255" s="82"/>
      <c r="U255" s="82"/>
      <c r="V255" s="82"/>
      <c r="W255" s="82"/>
      <c r="X255" s="80"/>
      <c r="Y255" s="80"/>
      <c r="Z255" s="80"/>
      <c r="AA255" s="80"/>
      <c r="AB255" s="81"/>
      <c r="AC255" s="81"/>
      <c r="AD255" s="80"/>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ht="15.75" customHeight="1">
      <c r="A256" s="80"/>
      <c r="B256" s="80"/>
      <c r="C256" s="80"/>
      <c r="D256" s="80"/>
      <c r="E256" s="80"/>
      <c r="F256" s="80"/>
      <c r="G256" s="80"/>
      <c r="H256" s="80"/>
      <c r="I256" s="81"/>
      <c r="J256" s="81"/>
      <c r="K256" s="81"/>
      <c r="L256" s="81"/>
      <c r="M256" s="80"/>
      <c r="N256" s="80"/>
      <c r="O256" s="82"/>
      <c r="P256" s="82"/>
      <c r="Q256" s="82"/>
      <c r="R256" s="82"/>
      <c r="S256" s="82"/>
      <c r="T256" s="82"/>
      <c r="U256" s="82"/>
      <c r="V256" s="82"/>
      <c r="W256" s="82"/>
      <c r="X256" s="80"/>
      <c r="Y256" s="80"/>
      <c r="Z256" s="80"/>
      <c r="AA256" s="80"/>
      <c r="AB256" s="81"/>
      <c r="AC256" s="81"/>
      <c r="AD256" s="80"/>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ht="15.75" customHeight="1">
      <c r="A257" s="80"/>
      <c r="B257" s="80"/>
      <c r="C257" s="80"/>
      <c r="D257" s="80"/>
      <c r="E257" s="80"/>
      <c r="F257" s="80"/>
      <c r="G257" s="80"/>
      <c r="H257" s="80"/>
      <c r="I257" s="81"/>
      <c r="J257" s="81"/>
      <c r="K257" s="81"/>
      <c r="L257" s="81"/>
      <c r="M257" s="80"/>
      <c r="N257" s="80"/>
      <c r="O257" s="82"/>
      <c r="P257" s="82"/>
      <c r="Q257" s="82"/>
      <c r="R257" s="82"/>
      <c r="S257" s="82"/>
      <c r="T257" s="82"/>
      <c r="U257" s="82"/>
      <c r="V257" s="82"/>
      <c r="W257" s="82"/>
      <c r="X257" s="80"/>
      <c r="Y257" s="80"/>
      <c r="Z257" s="80"/>
      <c r="AA257" s="80"/>
      <c r="AB257" s="81"/>
      <c r="AC257" s="81"/>
      <c r="AD257" s="80"/>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ht="15.75" customHeight="1">
      <c r="A258" s="80"/>
      <c r="B258" s="80"/>
      <c r="C258" s="80"/>
      <c r="D258" s="80"/>
      <c r="E258" s="80"/>
      <c r="F258" s="80"/>
      <c r="G258" s="80"/>
      <c r="H258" s="80"/>
      <c r="I258" s="81"/>
      <c r="J258" s="81"/>
      <c r="K258" s="81"/>
      <c r="L258" s="81"/>
      <c r="M258" s="80"/>
      <c r="N258" s="80"/>
      <c r="O258" s="82"/>
      <c r="P258" s="82"/>
      <c r="Q258" s="82"/>
      <c r="R258" s="82"/>
      <c r="S258" s="82"/>
      <c r="T258" s="82"/>
      <c r="U258" s="82"/>
      <c r="V258" s="82"/>
      <c r="W258" s="82"/>
      <c r="X258" s="80"/>
      <c r="Y258" s="80"/>
      <c r="Z258" s="80"/>
      <c r="AA258" s="80"/>
      <c r="AB258" s="81"/>
      <c r="AC258" s="81"/>
      <c r="AD258" s="80"/>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ht="15.75" customHeight="1">
      <c r="A259" s="80"/>
      <c r="B259" s="80"/>
      <c r="C259" s="80"/>
      <c r="D259" s="80"/>
      <c r="E259" s="80"/>
      <c r="F259" s="80"/>
      <c r="G259" s="80"/>
      <c r="H259" s="80"/>
      <c r="I259" s="81"/>
      <c r="J259" s="81"/>
      <c r="K259" s="81"/>
      <c r="L259" s="81"/>
      <c r="M259" s="80"/>
      <c r="N259" s="80"/>
      <c r="O259" s="82"/>
      <c r="P259" s="82"/>
      <c r="Q259" s="82"/>
      <c r="R259" s="82"/>
      <c r="S259" s="82"/>
      <c r="T259" s="82"/>
      <c r="U259" s="82"/>
      <c r="V259" s="82"/>
      <c r="W259" s="82"/>
      <c r="X259" s="80"/>
      <c r="Y259" s="80"/>
      <c r="Z259" s="80"/>
      <c r="AA259" s="80"/>
      <c r="AB259" s="81"/>
      <c r="AC259" s="81"/>
      <c r="AD259" s="80"/>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ht="15.75" customHeight="1">
      <c r="A260" s="80"/>
      <c r="B260" s="80"/>
      <c r="C260" s="80"/>
      <c r="D260" s="80"/>
      <c r="E260" s="80"/>
      <c r="F260" s="80"/>
      <c r="G260" s="80"/>
      <c r="H260" s="80"/>
      <c r="I260" s="81"/>
      <c r="J260" s="81"/>
      <c r="K260" s="81"/>
      <c r="L260" s="81"/>
      <c r="M260" s="80"/>
      <c r="N260" s="80"/>
      <c r="O260" s="82"/>
      <c r="P260" s="82"/>
      <c r="Q260" s="82"/>
      <c r="R260" s="82"/>
      <c r="S260" s="82"/>
      <c r="T260" s="82"/>
      <c r="U260" s="82"/>
      <c r="V260" s="82"/>
      <c r="W260" s="82"/>
      <c r="X260" s="80"/>
      <c r="Y260" s="80"/>
      <c r="Z260" s="80"/>
      <c r="AA260" s="80"/>
      <c r="AB260" s="81"/>
      <c r="AC260" s="81"/>
      <c r="AD260" s="80"/>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ht="15.75" customHeight="1">
      <c r="A261" s="80"/>
      <c r="B261" s="80"/>
      <c r="C261" s="80"/>
      <c r="D261" s="80"/>
      <c r="E261" s="80"/>
      <c r="F261" s="80"/>
      <c r="G261" s="80"/>
      <c r="H261" s="80"/>
      <c r="I261" s="81"/>
      <c r="J261" s="81"/>
      <c r="K261" s="81"/>
      <c r="L261" s="81"/>
      <c r="M261" s="80"/>
      <c r="N261" s="80"/>
      <c r="O261" s="82"/>
      <c r="P261" s="82"/>
      <c r="Q261" s="82"/>
      <c r="R261" s="82"/>
      <c r="S261" s="82"/>
      <c r="T261" s="82"/>
      <c r="U261" s="82"/>
      <c r="V261" s="82"/>
      <c r="W261" s="82"/>
      <c r="X261" s="80"/>
      <c r="Y261" s="80"/>
      <c r="Z261" s="80"/>
      <c r="AA261" s="80"/>
      <c r="AB261" s="81"/>
      <c r="AC261" s="81"/>
      <c r="AD261" s="80"/>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ht="15.75" customHeight="1">
      <c r="A262" s="80"/>
      <c r="B262" s="80"/>
      <c r="C262" s="80"/>
      <c r="D262" s="80"/>
      <c r="E262" s="80"/>
      <c r="F262" s="80"/>
      <c r="G262" s="80"/>
      <c r="H262" s="80"/>
      <c r="I262" s="81"/>
      <c r="J262" s="81"/>
      <c r="K262" s="81"/>
      <c r="L262" s="81"/>
      <c r="M262" s="80"/>
      <c r="N262" s="80"/>
      <c r="O262" s="82"/>
      <c r="P262" s="82"/>
      <c r="Q262" s="82"/>
      <c r="R262" s="82"/>
      <c r="S262" s="82"/>
      <c r="T262" s="82"/>
      <c r="U262" s="82"/>
      <c r="V262" s="82"/>
      <c r="W262" s="82"/>
      <c r="X262" s="80"/>
      <c r="Y262" s="80"/>
      <c r="Z262" s="80"/>
      <c r="AA262" s="80"/>
      <c r="AB262" s="81"/>
      <c r="AC262" s="81"/>
      <c r="AD262" s="80"/>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ht="15.75" customHeight="1">
      <c r="A263" s="80"/>
      <c r="B263" s="80"/>
      <c r="C263" s="80"/>
      <c r="D263" s="80"/>
      <c r="E263" s="80"/>
      <c r="F263" s="80"/>
      <c r="G263" s="80"/>
      <c r="H263" s="80"/>
      <c r="I263" s="81"/>
      <c r="J263" s="81"/>
      <c r="K263" s="81"/>
      <c r="L263" s="81"/>
      <c r="M263" s="80"/>
      <c r="N263" s="80"/>
      <c r="O263" s="82"/>
      <c r="P263" s="82"/>
      <c r="Q263" s="82"/>
      <c r="R263" s="82"/>
      <c r="S263" s="82"/>
      <c r="T263" s="82"/>
      <c r="U263" s="82"/>
      <c r="V263" s="82"/>
      <c r="W263" s="82"/>
      <c r="X263" s="80"/>
      <c r="Y263" s="80"/>
      <c r="Z263" s="80"/>
      <c r="AA263" s="80"/>
      <c r="AB263" s="81"/>
      <c r="AC263" s="81"/>
      <c r="AD263" s="80"/>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ht="15.75" customHeight="1">
      <c r="A264" s="80"/>
      <c r="B264" s="80"/>
      <c r="C264" s="80"/>
      <c r="D264" s="80"/>
      <c r="E264" s="80"/>
      <c r="F264" s="80"/>
      <c r="G264" s="80"/>
      <c r="H264" s="80"/>
      <c r="I264" s="81"/>
      <c r="J264" s="81"/>
      <c r="K264" s="81"/>
      <c r="L264" s="81"/>
      <c r="M264" s="80"/>
      <c r="N264" s="80"/>
      <c r="O264" s="82"/>
      <c r="P264" s="82"/>
      <c r="Q264" s="82"/>
      <c r="R264" s="82"/>
      <c r="S264" s="82"/>
      <c r="T264" s="82"/>
      <c r="U264" s="82"/>
      <c r="V264" s="82"/>
      <c r="W264" s="82"/>
      <c r="X264" s="80"/>
      <c r="Y264" s="80"/>
      <c r="Z264" s="80"/>
      <c r="AA264" s="80"/>
      <c r="AB264" s="81"/>
      <c r="AC264" s="81"/>
      <c r="AD264" s="80"/>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ht="15.75" customHeight="1">
      <c r="A265" s="80"/>
      <c r="B265" s="80"/>
      <c r="C265" s="80"/>
      <c r="D265" s="80"/>
      <c r="E265" s="80"/>
      <c r="F265" s="80"/>
      <c r="G265" s="80"/>
      <c r="H265" s="80"/>
      <c r="I265" s="81"/>
      <c r="J265" s="81"/>
      <c r="K265" s="81"/>
      <c r="L265" s="81"/>
      <c r="M265" s="80"/>
      <c r="N265" s="80"/>
      <c r="O265" s="82"/>
      <c r="P265" s="82"/>
      <c r="Q265" s="82"/>
      <c r="R265" s="82"/>
      <c r="S265" s="82"/>
      <c r="T265" s="82"/>
      <c r="U265" s="82"/>
      <c r="V265" s="82"/>
      <c r="W265" s="82"/>
      <c r="X265" s="80"/>
      <c r="Y265" s="80"/>
      <c r="Z265" s="80"/>
      <c r="AA265" s="80"/>
      <c r="AB265" s="81"/>
      <c r="AC265" s="81"/>
      <c r="AD265" s="80"/>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ht="15.75" customHeight="1">
      <c r="A266" s="80"/>
      <c r="B266" s="80"/>
      <c r="C266" s="80"/>
      <c r="D266" s="80"/>
      <c r="E266" s="80"/>
      <c r="F266" s="80"/>
      <c r="G266" s="80"/>
      <c r="H266" s="80"/>
      <c r="I266" s="81"/>
      <c r="J266" s="81"/>
      <c r="K266" s="81"/>
      <c r="L266" s="81"/>
      <c r="M266" s="80"/>
      <c r="N266" s="80"/>
      <c r="O266" s="82"/>
      <c r="P266" s="82"/>
      <c r="Q266" s="82"/>
      <c r="R266" s="82"/>
      <c r="S266" s="82"/>
      <c r="T266" s="82"/>
      <c r="U266" s="82"/>
      <c r="V266" s="82"/>
      <c r="W266" s="82"/>
      <c r="X266" s="80"/>
      <c r="Y266" s="80"/>
      <c r="Z266" s="80"/>
      <c r="AA266" s="80"/>
      <c r="AB266" s="81"/>
      <c r="AC266" s="81"/>
      <c r="AD266" s="80"/>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ht="15.75" customHeight="1">
      <c r="A267" s="80"/>
      <c r="B267" s="80"/>
      <c r="C267" s="80"/>
      <c r="D267" s="80"/>
      <c r="E267" s="80"/>
      <c r="F267" s="80"/>
      <c r="G267" s="80"/>
      <c r="H267" s="80"/>
      <c r="I267" s="81"/>
      <c r="J267" s="81"/>
      <c r="K267" s="81"/>
      <c r="L267" s="81"/>
      <c r="M267" s="80"/>
      <c r="N267" s="80"/>
      <c r="O267" s="82"/>
      <c r="P267" s="82"/>
      <c r="Q267" s="82"/>
      <c r="R267" s="82"/>
      <c r="S267" s="82"/>
      <c r="T267" s="82"/>
      <c r="U267" s="82"/>
      <c r="V267" s="82"/>
      <c r="W267" s="82"/>
      <c r="X267" s="80"/>
      <c r="Y267" s="80"/>
      <c r="Z267" s="80"/>
      <c r="AA267" s="80"/>
      <c r="AB267" s="81"/>
      <c r="AC267" s="81"/>
      <c r="AD267" s="80"/>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ht="15.75" customHeight="1">
      <c r="A268" s="80"/>
      <c r="B268" s="80"/>
      <c r="C268" s="80"/>
      <c r="D268" s="80"/>
      <c r="E268" s="80"/>
      <c r="F268" s="80"/>
      <c r="G268" s="80"/>
      <c r="H268" s="80"/>
      <c r="I268" s="81"/>
      <c r="J268" s="81"/>
      <c r="K268" s="81"/>
      <c r="L268" s="81"/>
      <c r="M268" s="80"/>
      <c r="N268" s="80"/>
      <c r="O268" s="82"/>
      <c r="P268" s="82"/>
      <c r="Q268" s="82"/>
      <c r="R268" s="82"/>
      <c r="S268" s="82"/>
      <c r="T268" s="82"/>
      <c r="U268" s="82"/>
      <c r="V268" s="82"/>
      <c r="W268" s="82"/>
      <c r="X268" s="80"/>
      <c r="Y268" s="80"/>
      <c r="Z268" s="80"/>
      <c r="AA268" s="80"/>
      <c r="AB268" s="81"/>
      <c r="AC268" s="81"/>
      <c r="AD268" s="80"/>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ht="15.75" customHeight="1">
      <c r="A269" s="80"/>
      <c r="B269" s="80"/>
      <c r="C269" s="80"/>
      <c r="D269" s="80"/>
      <c r="E269" s="80"/>
      <c r="F269" s="80"/>
      <c r="G269" s="80"/>
      <c r="H269" s="80"/>
      <c r="I269" s="81"/>
      <c r="J269" s="81"/>
      <c r="K269" s="81"/>
      <c r="L269" s="81"/>
      <c r="M269" s="80"/>
      <c r="N269" s="80"/>
      <c r="O269" s="82"/>
      <c r="P269" s="82"/>
      <c r="Q269" s="82"/>
      <c r="R269" s="82"/>
      <c r="S269" s="82"/>
      <c r="T269" s="82"/>
      <c r="U269" s="82"/>
      <c r="V269" s="82"/>
      <c r="W269" s="82"/>
      <c r="X269" s="80"/>
      <c r="Y269" s="80"/>
      <c r="Z269" s="80"/>
      <c r="AA269" s="80"/>
      <c r="AB269" s="81"/>
      <c r="AC269" s="81"/>
      <c r="AD269" s="80"/>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ht="15.75" customHeight="1">
      <c r="A270" s="80"/>
      <c r="B270" s="80"/>
      <c r="C270" s="80"/>
      <c r="D270" s="80"/>
      <c r="E270" s="80"/>
      <c r="F270" s="80"/>
      <c r="G270" s="80"/>
      <c r="H270" s="80"/>
      <c r="I270" s="81"/>
      <c r="J270" s="81"/>
      <c r="K270" s="81"/>
      <c r="L270" s="81"/>
      <c r="M270" s="80"/>
      <c r="N270" s="80"/>
      <c r="O270" s="82"/>
      <c r="P270" s="82"/>
      <c r="Q270" s="82"/>
      <c r="R270" s="82"/>
      <c r="S270" s="82"/>
      <c r="T270" s="82"/>
      <c r="U270" s="82"/>
      <c r="V270" s="82"/>
      <c r="W270" s="82"/>
      <c r="X270" s="80"/>
      <c r="Y270" s="80"/>
      <c r="Z270" s="80"/>
      <c r="AA270" s="80"/>
      <c r="AB270" s="81"/>
      <c r="AC270" s="81"/>
      <c r="AD270" s="80"/>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ht="15.75" customHeight="1">
      <c r="A271" s="80"/>
      <c r="B271" s="80"/>
      <c r="C271" s="80"/>
      <c r="D271" s="80"/>
      <c r="E271" s="80"/>
      <c r="F271" s="80"/>
      <c r="G271" s="80"/>
      <c r="H271" s="80"/>
      <c r="I271" s="81"/>
      <c r="J271" s="81"/>
      <c r="K271" s="81"/>
      <c r="L271" s="81"/>
      <c r="M271" s="80"/>
      <c r="N271" s="80"/>
      <c r="O271" s="82"/>
      <c r="P271" s="82"/>
      <c r="Q271" s="82"/>
      <c r="R271" s="82"/>
      <c r="S271" s="82"/>
      <c r="T271" s="82"/>
      <c r="U271" s="82"/>
      <c r="V271" s="82"/>
      <c r="W271" s="82"/>
      <c r="X271" s="80"/>
      <c r="Y271" s="80"/>
      <c r="Z271" s="80"/>
      <c r="AA271" s="80"/>
      <c r="AB271" s="81"/>
      <c r="AC271" s="81"/>
      <c r="AD271" s="80"/>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ht="15.75" customHeight="1">
      <c r="A272" s="80"/>
      <c r="B272" s="80"/>
      <c r="C272" s="80"/>
      <c r="D272" s="80"/>
      <c r="E272" s="80"/>
      <c r="F272" s="80"/>
      <c r="G272" s="80"/>
      <c r="H272" s="80"/>
      <c r="I272" s="81"/>
      <c r="J272" s="81"/>
      <c r="K272" s="81"/>
      <c r="L272" s="81"/>
      <c r="M272" s="80"/>
      <c r="N272" s="80"/>
      <c r="O272" s="82"/>
      <c r="P272" s="82"/>
      <c r="Q272" s="82"/>
      <c r="R272" s="82"/>
      <c r="S272" s="82"/>
      <c r="T272" s="82"/>
      <c r="U272" s="82"/>
      <c r="V272" s="82"/>
      <c r="W272" s="82"/>
      <c r="X272" s="80"/>
      <c r="Y272" s="80"/>
      <c r="Z272" s="80"/>
      <c r="AA272" s="80"/>
      <c r="AB272" s="81"/>
      <c r="AC272" s="81"/>
      <c r="AD272" s="80"/>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ht="15.75" customHeight="1">
      <c r="A273" s="80"/>
      <c r="B273" s="80"/>
      <c r="C273" s="80"/>
      <c r="D273" s="80"/>
      <c r="E273" s="80"/>
      <c r="F273" s="80"/>
      <c r="G273" s="80"/>
      <c r="H273" s="80"/>
      <c r="I273" s="81"/>
      <c r="J273" s="81"/>
      <c r="K273" s="81"/>
      <c r="L273" s="81"/>
      <c r="M273" s="80"/>
      <c r="N273" s="80"/>
      <c r="O273" s="82"/>
      <c r="P273" s="82"/>
      <c r="Q273" s="82"/>
      <c r="R273" s="82"/>
      <c r="S273" s="82"/>
      <c r="T273" s="82"/>
      <c r="U273" s="82"/>
      <c r="V273" s="82"/>
      <c r="W273" s="82"/>
      <c r="X273" s="80"/>
      <c r="Y273" s="80"/>
      <c r="Z273" s="80"/>
      <c r="AA273" s="80"/>
      <c r="AB273" s="81"/>
      <c r="AC273" s="81"/>
      <c r="AD273" s="80"/>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ht="15.75" customHeight="1">
      <c r="A274" s="80"/>
      <c r="B274" s="80"/>
      <c r="C274" s="80"/>
      <c r="D274" s="80"/>
      <c r="E274" s="80"/>
      <c r="F274" s="80"/>
      <c r="G274" s="80"/>
      <c r="H274" s="80"/>
      <c r="I274" s="81"/>
      <c r="J274" s="81"/>
      <c r="K274" s="81"/>
      <c r="L274" s="81"/>
      <c r="M274" s="80"/>
      <c r="N274" s="80"/>
      <c r="O274" s="82"/>
      <c r="P274" s="82"/>
      <c r="Q274" s="82"/>
      <c r="R274" s="82"/>
      <c r="S274" s="82"/>
      <c r="T274" s="82"/>
      <c r="U274" s="82"/>
      <c r="V274" s="82"/>
      <c r="W274" s="82"/>
      <c r="X274" s="80"/>
      <c r="Y274" s="80"/>
      <c r="Z274" s="80"/>
      <c r="AA274" s="80"/>
      <c r="AB274" s="81"/>
      <c r="AC274" s="81"/>
      <c r="AD274" s="80"/>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ht="15.75" customHeight="1">
      <c r="A275" s="80"/>
      <c r="B275" s="80"/>
      <c r="C275" s="80"/>
      <c r="D275" s="80"/>
      <c r="E275" s="80"/>
      <c r="F275" s="80"/>
      <c r="G275" s="80"/>
      <c r="H275" s="80"/>
      <c r="I275" s="81"/>
      <c r="J275" s="81"/>
      <c r="K275" s="81"/>
      <c r="L275" s="81"/>
      <c r="M275" s="80"/>
      <c r="N275" s="80"/>
      <c r="O275" s="82"/>
      <c r="P275" s="82"/>
      <c r="Q275" s="82"/>
      <c r="R275" s="82"/>
      <c r="S275" s="82"/>
      <c r="T275" s="82"/>
      <c r="U275" s="82"/>
      <c r="V275" s="82"/>
      <c r="W275" s="82"/>
      <c r="X275" s="80"/>
      <c r="Y275" s="80"/>
      <c r="Z275" s="80"/>
      <c r="AA275" s="80"/>
      <c r="AB275" s="81"/>
      <c r="AC275" s="81"/>
      <c r="AD275" s="80"/>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ht="15.75" customHeight="1">
      <c r="A276" s="80"/>
      <c r="B276" s="80"/>
      <c r="C276" s="80"/>
      <c r="D276" s="80"/>
      <c r="E276" s="80"/>
      <c r="F276" s="80"/>
      <c r="G276" s="80"/>
      <c r="H276" s="80"/>
      <c r="I276" s="81"/>
      <c r="J276" s="81"/>
      <c r="K276" s="81"/>
      <c r="L276" s="81"/>
      <c r="M276" s="80"/>
      <c r="N276" s="80"/>
      <c r="O276" s="82"/>
      <c r="P276" s="82"/>
      <c r="Q276" s="82"/>
      <c r="R276" s="82"/>
      <c r="S276" s="82"/>
      <c r="T276" s="82"/>
      <c r="U276" s="82"/>
      <c r="V276" s="82"/>
      <c r="W276" s="82"/>
      <c r="X276" s="80"/>
      <c r="Y276" s="80"/>
      <c r="Z276" s="80"/>
      <c r="AA276" s="80"/>
      <c r="AB276" s="81"/>
      <c r="AC276" s="81"/>
      <c r="AD276" s="80"/>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ht="15.75" customHeight="1">
      <c r="A277" s="80"/>
      <c r="B277" s="80"/>
      <c r="C277" s="80"/>
      <c r="D277" s="80"/>
      <c r="E277" s="80"/>
      <c r="F277" s="80"/>
      <c r="G277" s="80"/>
      <c r="H277" s="80"/>
      <c r="I277" s="81"/>
      <c r="J277" s="81"/>
      <c r="K277" s="81"/>
      <c r="L277" s="81"/>
      <c r="M277" s="80"/>
      <c r="N277" s="80"/>
      <c r="O277" s="82"/>
      <c r="P277" s="82"/>
      <c r="Q277" s="82"/>
      <c r="R277" s="82"/>
      <c r="S277" s="82"/>
      <c r="T277" s="82"/>
      <c r="U277" s="82"/>
      <c r="V277" s="82"/>
      <c r="W277" s="82"/>
      <c r="X277" s="80"/>
      <c r="Y277" s="80"/>
      <c r="Z277" s="80"/>
      <c r="AA277" s="80"/>
      <c r="AB277" s="81"/>
      <c r="AC277" s="81"/>
      <c r="AD277" s="80"/>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ht="15.75" customHeight="1">
      <c r="A278" s="80"/>
      <c r="B278" s="80"/>
      <c r="C278" s="80"/>
      <c r="D278" s="80"/>
      <c r="E278" s="80"/>
      <c r="F278" s="80"/>
      <c r="G278" s="80"/>
      <c r="H278" s="80"/>
      <c r="I278" s="81"/>
      <c r="J278" s="81"/>
      <c r="K278" s="81"/>
      <c r="L278" s="81"/>
      <c r="M278" s="80"/>
      <c r="N278" s="80"/>
      <c r="O278" s="82"/>
      <c r="P278" s="82"/>
      <c r="Q278" s="82"/>
      <c r="R278" s="82"/>
      <c r="S278" s="82"/>
      <c r="T278" s="82"/>
      <c r="U278" s="82"/>
      <c r="V278" s="82"/>
      <c r="W278" s="82"/>
      <c r="X278" s="80"/>
      <c r="Y278" s="80"/>
      <c r="Z278" s="80"/>
      <c r="AA278" s="80"/>
      <c r="AB278" s="81"/>
      <c r="AC278" s="81"/>
      <c r="AD278" s="80"/>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ht="15.75" customHeight="1">
      <c r="A279" s="80"/>
      <c r="B279" s="80"/>
      <c r="C279" s="80"/>
      <c r="D279" s="80"/>
      <c r="E279" s="80"/>
      <c r="F279" s="80"/>
      <c r="G279" s="80"/>
      <c r="H279" s="80"/>
      <c r="I279" s="81"/>
      <c r="J279" s="81"/>
      <c r="K279" s="81"/>
      <c r="L279" s="81"/>
      <c r="M279" s="80"/>
      <c r="N279" s="80"/>
      <c r="O279" s="82"/>
      <c r="P279" s="82"/>
      <c r="Q279" s="82"/>
      <c r="R279" s="82"/>
      <c r="S279" s="82"/>
      <c r="T279" s="82"/>
      <c r="U279" s="82"/>
      <c r="V279" s="82"/>
      <c r="W279" s="82"/>
      <c r="X279" s="80"/>
      <c r="Y279" s="80"/>
      <c r="Z279" s="80"/>
      <c r="AA279" s="80"/>
      <c r="AB279" s="81"/>
      <c r="AC279" s="81"/>
      <c r="AD279" s="80"/>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ht="15.75" customHeight="1">
      <c r="A280" s="80"/>
      <c r="B280" s="80"/>
      <c r="C280" s="80"/>
      <c r="D280" s="80"/>
      <c r="E280" s="80"/>
      <c r="F280" s="80"/>
      <c r="G280" s="80"/>
      <c r="H280" s="80"/>
      <c r="I280" s="81"/>
      <c r="J280" s="81"/>
      <c r="K280" s="81"/>
      <c r="L280" s="81"/>
      <c r="M280" s="80"/>
      <c r="N280" s="80"/>
      <c r="O280" s="82"/>
      <c r="P280" s="82"/>
      <c r="Q280" s="82"/>
      <c r="R280" s="82"/>
      <c r="S280" s="82"/>
      <c r="T280" s="82"/>
      <c r="U280" s="82"/>
      <c r="V280" s="82"/>
      <c r="W280" s="82"/>
      <c r="X280" s="80"/>
      <c r="Y280" s="80"/>
      <c r="Z280" s="80"/>
      <c r="AA280" s="80"/>
      <c r="AB280" s="81"/>
      <c r="AC280" s="81"/>
      <c r="AD280" s="80"/>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ht="15.75" customHeight="1">
      <c r="A281" s="80"/>
      <c r="B281" s="80"/>
      <c r="C281" s="80"/>
      <c r="D281" s="80"/>
      <c r="E281" s="80"/>
      <c r="F281" s="80"/>
      <c r="G281" s="80"/>
      <c r="H281" s="80"/>
      <c r="I281" s="81"/>
      <c r="J281" s="81"/>
      <c r="K281" s="81"/>
      <c r="L281" s="81"/>
      <c r="M281" s="80"/>
      <c r="N281" s="80"/>
      <c r="O281" s="82"/>
      <c r="P281" s="82"/>
      <c r="Q281" s="82"/>
      <c r="R281" s="82"/>
      <c r="S281" s="82"/>
      <c r="T281" s="82"/>
      <c r="U281" s="82"/>
      <c r="V281" s="82"/>
      <c r="W281" s="82"/>
      <c r="X281" s="80"/>
      <c r="Y281" s="80"/>
      <c r="Z281" s="80"/>
      <c r="AA281" s="80"/>
      <c r="AB281" s="81"/>
      <c r="AC281" s="81"/>
      <c r="AD281" s="80"/>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ht="15.75" customHeight="1">
      <c r="A282" s="80"/>
      <c r="B282" s="80"/>
      <c r="C282" s="80"/>
      <c r="D282" s="80"/>
      <c r="E282" s="80"/>
      <c r="F282" s="80"/>
      <c r="G282" s="80"/>
      <c r="H282" s="80"/>
      <c r="I282" s="81"/>
      <c r="J282" s="81"/>
      <c r="K282" s="81"/>
      <c r="L282" s="81"/>
      <c r="M282" s="80"/>
      <c r="N282" s="80"/>
      <c r="O282" s="82"/>
      <c r="P282" s="82"/>
      <c r="Q282" s="82"/>
      <c r="R282" s="82"/>
      <c r="S282" s="82"/>
      <c r="T282" s="82"/>
      <c r="U282" s="82"/>
      <c r="V282" s="82"/>
      <c r="W282" s="82"/>
      <c r="X282" s="80"/>
      <c r="Y282" s="80"/>
      <c r="Z282" s="80"/>
      <c r="AA282" s="80"/>
      <c r="AB282" s="81"/>
      <c r="AC282" s="81"/>
      <c r="AD282" s="80"/>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ht="15.75" customHeight="1">
      <c r="A283" s="80"/>
      <c r="B283" s="80"/>
      <c r="C283" s="80"/>
      <c r="D283" s="80"/>
      <c r="E283" s="80"/>
      <c r="F283" s="80"/>
      <c r="G283" s="80"/>
      <c r="H283" s="80"/>
      <c r="I283" s="81"/>
      <c r="J283" s="81"/>
      <c r="K283" s="81"/>
      <c r="L283" s="81"/>
      <c r="M283" s="80"/>
      <c r="N283" s="80"/>
      <c r="O283" s="82"/>
      <c r="P283" s="82"/>
      <c r="Q283" s="82"/>
      <c r="R283" s="82"/>
      <c r="S283" s="82"/>
      <c r="T283" s="82"/>
      <c r="U283" s="82"/>
      <c r="V283" s="82"/>
      <c r="W283" s="82"/>
      <c r="X283" s="80"/>
      <c r="Y283" s="80"/>
      <c r="Z283" s="80"/>
      <c r="AA283" s="80"/>
      <c r="AB283" s="81"/>
      <c r="AC283" s="81"/>
      <c r="AD283" s="80"/>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ht="15.75" customHeight="1">
      <c r="A284" s="80"/>
      <c r="B284" s="80"/>
      <c r="C284" s="80"/>
      <c r="D284" s="80"/>
      <c r="E284" s="80"/>
      <c r="F284" s="80"/>
      <c r="G284" s="80"/>
      <c r="H284" s="80"/>
      <c r="I284" s="81"/>
      <c r="J284" s="81"/>
      <c r="K284" s="81"/>
      <c r="L284" s="81"/>
      <c r="M284" s="80"/>
      <c r="N284" s="80"/>
      <c r="O284" s="82"/>
      <c r="P284" s="82"/>
      <c r="Q284" s="82"/>
      <c r="R284" s="82"/>
      <c r="S284" s="82"/>
      <c r="T284" s="82"/>
      <c r="U284" s="82"/>
      <c r="V284" s="82"/>
      <c r="W284" s="82"/>
      <c r="X284" s="80"/>
      <c r="Y284" s="80"/>
      <c r="Z284" s="80"/>
      <c r="AA284" s="80"/>
      <c r="AB284" s="81"/>
      <c r="AC284" s="81"/>
      <c r="AD284" s="80"/>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ht="15.75" customHeight="1">
      <c r="A285" s="80"/>
      <c r="B285" s="80"/>
      <c r="C285" s="80"/>
      <c r="D285" s="80"/>
      <c r="E285" s="80"/>
      <c r="F285" s="80"/>
      <c r="G285" s="80"/>
      <c r="H285" s="80"/>
      <c r="I285" s="81"/>
      <c r="J285" s="81"/>
      <c r="K285" s="81"/>
      <c r="L285" s="81"/>
      <c r="M285" s="80"/>
      <c r="N285" s="80"/>
      <c r="O285" s="82"/>
      <c r="P285" s="82"/>
      <c r="Q285" s="82"/>
      <c r="R285" s="82"/>
      <c r="S285" s="82"/>
      <c r="T285" s="82"/>
      <c r="U285" s="82"/>
      <c r="V285" s="82"/>
      <c r="W285" s="82"/>
      <c r="X285" s="80"/>
      <c r="Y285" s="80"/>
      <c r="Z285" s="80"/>
      <c r="AA285" s="80"/>
      <c r="AB285" s="81"/>
      <c r="AC285" s="81"/>
      <c r="AD285" s="80"/>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ht="15.75" customHeight="1">
      <c r="A286" s="80"/>
      <c r="B286" s="80"/>
      <c r="C286" s="80"/>
      <c r="D286" s="80"/>
      <c r="E286" s="80"/>
      <c r="F286" s="80"/>
      <c r="G286" s="80"/>
      <c r="H286" s="80"/>
      <c r="I286" s="81"/>
      <c r="J286" s="81"/>
      <c r="K286" s="81"/>
      <c r="L286" s="81"/>
      <c r="M286" s="80"/>
      <c r="N286" s="80"/>
      <c r="O286" s="82"/>
      <c r="P286" s="82"/>
      <c r="Q286" s="82"/>
      <c r="R286" s="82"/>
      <c r="S286" s="82"/>
      <c r="T286" s="82"/>
      <c r="U286" s="82"/>
      <c r="V286" s="82"/>
      <c r="W286" s="82"/>
      <c r="X286" s="80"/>
      <c r="Y286" s="80"/>
      <c r="Z286" s="80"/>
      <c r="AA286" s="80"/>
      <c r="AB286" s="81"/>
      <c r="AC286" s="81"/>
      <c r="AD286" s="80"/>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ht="15.75" customHeight="1">
      <c r="A287" s="80"/>
      <c r="B287" s="80"/>
      <c r="C287" s="80"/>
      <c r="D287" s="80"/>
      <c r="E287" s="80"/>
      <c r="F287" s="80"/>
      <c r="G287" s="80"/>
      <c r="H287" s="80"/>
      <c r="I287" s="81"/>
      <c r="J287" s="81"/>
      <c r="K287" s="81"/>
      <c r="L287" s="81"/>
      <c r="M287" s="80"/>
      <c r="N287" s="80"/>
      <c r="O287" s="82"/>
      <c r="P287" s="82"/>
      <c r="Q287" s="82"/>
      <c r="R287" s="82"/>
      <c r="S287" s="82"/>
      <c r="T287" s="82"/>
      <c r="U287" s="82"/>
      <c r="V287" s="82"/>
      <c r="W287" s="82"/>
      <c r="X287" s="80"/>
      <c r="Y287" s="80"/>
      <c r="Z287" s="80"/>
      <c r="AA287" s="80"/>
      <c r="AB287" s="81"/>
      <c r="AC287" s="81"/>
      <c r="AD287" s="80"/>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ht="15.75" customHeight="1">
      <c r="A288" s="80"/>
      <c r="B288" s="80"/>
      <c r="C288" s="80"/>
      <c r="D288" s="80"/>
      <c r="E288" s="80"/>
      <c r="F288" s="80"/>
      <c r="G288" s="80"/>
      <c r="H288" s="80"/>
      <c r="I288" s="81"/>
      <c r="J288" s="81"/>
      <c r="K288" s="81"/>
      <c r="L288" s="81"/>
      <c r="M288" s="80"/>
      <c r="N288" s="80"/>
      <c r="O288" s="82"/>
      <c r="P288" s="82"/>
      <c r="Q288" s="82"/>
      <c r="R288" s="82"/>
      <c r="S288" s="82"/>
      <c r="T288" s="82"/>
      <c r="U288" s="82"/>
      <c r="V288" s="82"/>
      <c r="W288" s="82"/>
      <c r="X288" s="80"/>
      <c r="Y288" s="80"/>
      <c r="Z288" s="80"/>
      <c r="AA288" s="80"/>
      <c r="AB288" s="81"/>
      <c r="AC288" s="81"/>
      <c r="AD288" s="80"/>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ht="15.75" customHeight="1">
      <c r="A289" s="80"/>
      <c r="B289" s="80"/>
      <c r="C289" s="80"/>
      <c r="D289" s="80"/>
      <c r="E289" s="80"/>
      <c r="F289" s="80"/>
      <c r="G289" s="80"/>
      <c r="H289" s="80"/>
      <c r="I289" s="81"/>
      <c r="J289" s="81"/>
      <c r="K289" s="81"/>
      <c r="L289" s="81"/>
      <c r="M289" s="80"/>
      <c r="N289" s="80"/>
      <c r="O289" s="82"/>
      <c r="P289" s="82"/>
      <c r="Q289" s="82"/>
      <c r="R289" s="82"/>
      <c r="S289" s="82"/>
      <c r="T289" s="82"/>
      <c r="U289" s="82"/>
      <c r="V289" s="82"/>
      <c r="W289" s="82"/>
      <c r="X289" s="80"/>
      <c r="Y289" s="80"/>
      <c r="Z289" s="80"/>
      <c r="AA289" s="80"/>
      <c r="AB289" s="81"/>
      <c r="AC289" s="81"/>
      <c r="AD289" s="80"/>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ht="15.75" customHeight="1">
      <c r="A290" s="80"/>
      <c r="B290" s="80"/>
      <c r="C290" s="80"/>
      <c r="D290" s="80"/>
      <c r="E290" s="80"/>
      <c r="F290" s="80"/>
      <c r="G290" s="80"/>
      <c r="H290" s="80"/>
      <c r="I290" s="81"/>
      <c r="J290" s="81"/>
      <c r="K290" s="81"/>
      <c r="L290" s="81"/>
      <c r="M290" s="80"/>
      <c r="N290" s="80"/>
      <c r="O290" s="82"/>
      <c r="P290" s="82"/>
      <c r="Q290" s="82"/>
      <c r="R290" s="82"/>
      <c r="S290" s="82"/>
      <c r="T290" s="82"/>
      <c r="U290" s="82"/>
      <c r="V290" s="82"/>
      <c r="W290" s="82"/>
      <c r="X290" s="80"/>
      <c r="Y290" s="80"/>
      <c r="Z290" s="80"/>
      <c r="AA290" s="80"/>
      <c r="AB290" s="81"/>
      <c r="AC290" s="81"/>
      <c r="AD290" s="80"/>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ht="15.75" customHeight="1">
      <c r="A291" s="80"/>
      <c r="B291" s="80"/>
      <c r="C291" s="80"/>
      <c r="D291" s="80"/>
      <c r="E291" s="80"/>
      <c r="F291" s="80"/>
      <c r="G291" s="80"/>
      <c r="H291" s="80"/>
      <c r="I291" s="81"/>
      <c r="J291" s="81"/>
      <c r="K291" s="81"/>
      <c r="L291" s="81"/>
      <c r="M291" s="80"/>
      <c r="N291" s="80"/>
      <c r="O291" s="82"/>
      <c r="P291" s="82"/>
      <c r="Q291" s="82"/>
      <c r="R291" s="82"/>
      <c r="S291" s="82"/>
      <c r="T291" s="82"/>
      <c r="U291" s="82"/>
      <c r="V291" s="82"/>
      <c r="W291" s="82"/>
      <c r="X291" s="80"/>
      <c r="Y291" s="80"/>
      <c r="Z291" s="80"/>
      <c r="AA291" s="80"/>
      <c r="AB291" s="81"/>
      <c r="AC291" s="81"/>
      <c r="AD291" s="80"/>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ht="15.75" customHeight="1">
      <c r="A292" s="80"/>
      <c r="B292" s="80"/>
      <c r="C292" s="80"/>
      <c r="D292" s="80"/>
      <c r="E292" s="80"/>
      <c r="F292" s="80"/>
      <c r="G292" s="80"/>
      <c r="H292" s="80"/>
      <c r="I292" s="81"/>
      <c r="J292" s="81"/>
      <c r="K292" s="81"/>
      <c r="L292" s="81"/>
      <c r="M292" s="80"/>
      <c r="N292" s="80"/>
      <c r="O292" s="82"/>
      <c r="P292" s="82"/>
      <c r="Q292" s="82"/>
      <c r="R292" s="82"/>
      <c r="S292" s="82"/>
      <c r="T292" s="82"/>
      <c r="U292" s="82"/>
      <c r="V292" s="82"/>
      <c r="W292" s="82"/>
      <c r="X292" s="80"/>
      <c r="Y292" s="80"/>
      <c r="Z292" s="80"/>
      <c r="AA292" s="80"/>
      <c r="AB292" s="81"/>
      <c r="AC292" s="81"/>
      <c r="AD292" s="80"/>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ht="15.75" customHeight="1">
      <c r="A293" s="80"/>
      <c r="B293" s="80"/>
      <c r="C293" s="80"/>
      <c r="D293" s="80"/>
      <c r="E293" s="80"/>
      <c r="F293" s="80"/>
      <c r="G293" s="80"/>
      <c r="H293" s="80"/>
      <c r="I293" s="81"/>
      <c r="J293" s="81"/>
      <c r="K293" s="81"/>
      <c r="L293" s="81"/>
      <c r="M293" s="80"/>
      <c r="N293" s="80"/>
      <c r="O293" s="82"/>
      <c r="P293" s="82"/>
      <c r="Q293" s="82"/>
      <c r="R293" s="82"/>
      <c r="S293" s="82"/>
      <c r="T293" s="82"/>
      <c r="U293" s="82"/>
      <c r="V293" s="82"/>
      <c r="W293" s="82"/>
      <c r="X293" s="80"/>
      <c r="Y293" s="80"/>
      <c r="Z293" s="80"/>
      <c r="AA293" s="80"/>
      <c r="AB293" s="81"/>
      <c r="AC293" s="81"/>
      <c r="AD293" s="80"/>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ht="15.75" customHeight="1">
      <c r="A294" s="80"/>
      <c r="B294" s="80"/>
      <c r="C294" s="80"/>
      <c r="D294" s="80"/>
      <c r="E294" s="80"/>
      <c r="F294" s="80"/>
      <c r="G294" s="80"/>
      <c r="H294" s="80"/>
      <c r="I294" s="81"/>
      <c r="J294" s="81"/>
      <c r="K294" s="81"/>
      <c r="L294" s="81"/>
      <c r="M294" s="80"/>
      <c r="N294" s="80"/>
      <c r="O294" s="82"/>
      <c r="P294" s="82"/>
      <c r="Q294" s="82"/>
      <c r="R294" s="82"/>
      <c r="S294" s="82"/>
      <c r="T294" s="82"/>
      <c r="U294" s="82"/>
      <c r="V294" s="82"/>
      <c r="W294" s="82"/>
      <c r="X294" s="80"/>
      <c r="Y294" s="80"/>
      <c r="Z294" s="80"/>
      <c r="AA294" s="80"/>
      <c r="AB294" s="81"/>
      <c r="AC294" s="81"/>
      <c r="AD294" s="80"/>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ht="15.75" customHeight="1">
      <c r="A295" s="80"/>
      <c r="B295" s="80"/>
      <c r="C295" s="80"/>
      <c r="D295" s="80"/>
      <c r="E295" s="80"/>
      <c r="F295" s="80"/>
      <c r="G295" s="80"/>
      <c r="H295" s="80"/>
      <c r="I295" s="81"/>
      <c r="J295" s="81"/>
      <c r="K295" s="81"/>
      <c r="L295" s="81"/>
      <c r="M295" s="80"/>
      <c r="N295" s="80"/>
      <c r="O295" s="82"/>
      <c r="P295" s="82"/>
      <c r="Q295" s="82"/>
      <c r="R295" s="82"/>
      <c r="S295" s="82"/>
      <c r="T295" s="82"/>
      <c r="U295" s="82"/>
      <c r="V295" s="82"/>
      <c r="W295" s="82"/>
      <c r="X295" s="80"/>
      <c r="Y295" s="80"/>
      <c r="Z295" s="80"/>
      <c r="AA295" s="80"/>
      <c r="AB295" s="81"/>
      <c r="AC295" s="81"/>
      <c r="AD295" s="80"/>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ht="15.75" customHeight="1">
      <c r="A296" s="80"/>
      <c r="B296" s="80"/>
      <c r="C296" s="80"/>
      <c r="D296" s="80"/>
      <c r="E296" s="80"/>
      <c r="F296" s="80"/>
      <c r="G296" s="80"/>
      <c r="H296" s="80"/>
      <c r="I296" s="81"/>
      <c r="J296" s="81"/>
      <c r="K296" s="81"/>
      <c r="L296" s="81"/>
      <c r="M296" s="80"/>
      <c r="N296" s="80"/>
      <c r="O296" s="82"/>
      <c r="P296" s="82"/>
      <c r="Q296" s="82"/>
      <c r="R296" s="82"/>
      <c r="S296" s="82"/>
      <c r="T296" s="82"/>
      <c r="U296" s="82"/>
      <c r="V296" s="82"/>
      <c r="W296" s="82"/>
      <c r="X296" s="80"/>
      <c r="Y296" s="80"/>
      <c r="Z296" s="80"/>
      <c r="AA296" s="80"/>
      <c r="AB296" s="81"/>
      <c r="AC296" s="81"/>
      <c r="AD296" s="80"/>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ht="15.75" customHeight="1">
      <c r="A297" s="80"/>
      <c r="B297" s="80"/>
      <c r="C297" s="80"/>
      <c r="D297" s="80"/>
      <c r="E297" s="80"/>
      <c r="F297" s="80"/>
      <c r="G297" s="80"/>
      <c r="H297" s="80"/>
      <c r="I297" s="81"/>
      <c r="J297" s="81"/>
      <c r="K297" s="81"/>
      <c r="L297" s="81"/>
      <c r="M297" s="80"/>
      <c r="N297" s="80"/>
      <c r="O297" s="82"/>
      <c r="P297" s="82"/>
      <c r="Q297" s="82"/>
      <c r="R297" s="82"/>
      <c r="S297" s="82"/>
      <c r="T297" s="82"/>
      <c r="U297" s="82"/>
      <c r="V297" s="82"/>
      <c r="W297" s="82"/>
      <c r="X297" s="80"/>
      <c r="Y297" s="80"/>
      <c r="Z297" s="80"/>
      <c r="AA297" s="80"/>
      <c r="AB297" s="81"/>
      <c r="AC297" s="81"/>
      <c r="AD297" s="80"/>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ht="15.75" customHeight="1">
      <c r="A298" s="80"/>
      <c r="B298" s="80"/>
      <c r="C298" s="80"/>
      <c r="D298" s="80"/>
      <c r="E298" s="80"/>
      <c r="F298" s="80"/>
      <c r="G298" s="80"/>
      <c r="H298" s="80"/>
      <c r="I298" s="81"/>
      <c r="J298" s="81"/>
      <c r="K298" s="81"/>
      <c r="L298" s="81"/>
      <c r="M298" s="80"/>
      <c r="N298" s="80"/>
      <c r="O298" s="82"/>
      <c r="P298" s="82"/>
      <c r="Q298" s="82"/>
      <c r="R298" s="82"/>
      <c r="S298" s="82"/>
      <c r="T298" s="82"/>
      <c r="U298" s="82"/>
      <c r="V298" s="82"/>
      <c r="W298" s="82"/>
      <c r="X298" s="80"/>
      <c r="Y298" s="80"/>
      <c r="Z298" s="80"/>
      <c r="AA298" s="80"/>
      <c r="AB298" s="81"/>
      <c r="AC298" s="81"/>
      <c r="AD298" s="80"/>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ht="15.75" customHeight="1">
      <c r="A299" s="80"/>
      <c r="B299" s="80"/>
      <c r="C299" s="80"/>
      <c r="D299" s="80"/>
      <c r="E299" s="80"/>
      <c r="F299" s="80"/>
      <c r="G299" s="80"/>
      <c r="H299" s="80"/>
      <c r="I299" s="81"/>
      <c r="J299" s="81"/>
      <c r="K299" s="81"/>
      <c r="L299" s="81"/>
      <c r="M299" s="80"/>
      <c r="N299" s="80"/>
      <c r="O299" s="82"/>
      <c r="P299" s="82"/>
      <c r="Q299" s="82"/>
      <c r="R299" s="82"/>
      <c r="S299" s="82"/>
      <c r="T299" s="82"/>
      <c r="U299" s="82"/>
      <c r="V299" s="82"/>
      <c r="W299" s="82"/>
      <c r="X299" s="80"/>
      <c r="Y299" s="80"/>
      <c r="Z299" s="80"/>
      <c r="AA299" s="80"/>
      <c r="AB299" s="81"/>
      <c r="AC299" s="81"/>
      <c r="AD299" s="80"/>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ht="15.75" customHeight="1">
      <c r="A300" s="80"/>
      <c r="B300" s="80"/>
      <c r="C300" s="80"/>
      <c r="D300" s="80"/>
      <c r="E300" s="80"/>
      <c r="F300" s="80"/>
      <c r="G300" s="80"/>
      <c r="H300" s="80"/>
      <c r="I300" s="81"/>
      <c r="J300" s="81"/>
      <c r="K300" s="81"/>
      <c r="L300" s="81"/>
      <c r="M300" s="80"/>
      <c r="N300" s="80"/>
      <c r="O300" s="82"/>
      <c r="P300" s="82"/>
      <c r="Q300" s="82"/>
      <c r="R300" s="82"/>
      <c r="S300" s="82"/>
      <c r="T300" s="82"/>
      <c r="U300" s="82"/>
      <c r="V300" s="82"/>
      <c r="W300" s="82"/>
      <c r="X300" s="80"/>
      <c r="Y300" s="80"/>
      <c r="Z300" s="80"/>
      <c r="AA300" s="80"/>
      <c r="AB300" s="81"/>
      <c r="AC300" s="81"/>
      <c r="AD300" s="80"/>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ht="15.75" customHeight="1">
      <c r="A301" s="80"/>
      <c r="B301" s="80"/>
      <c r="C301" s="80"/>
      <c r="D301" s="80"/>
      <c r="E301" s="80"/>
      <c r="F301" s="80"/>
      <c r="G301" s="80"/>
      <c r="H301" s="80"/>
      <c r="I301" s="81"/>
      <c r="J301" s="81"/>
      <c r="K301" s="81"/>
      <c r="L301" s="81"/>
      <c r="M301" s="80"/>
      <c r="N301" s="80"/>
      <c r="O301" s="82"/>
      <c r="P301" s="82"/>
      <c r="Q301" s="82"/>
      <c r="R301" s="82"/>
      <c r="S301" s="82"/>
      <c r="T301" s="82"/>
      <c r="U301" s="82"/>
      <c r="V301" s="82"/>
      <c r="W301" s="82"/>
      <c r="X301" s="80"/>
      <c r="Y301" s="80"/>
      <c r="Z301" s="80"/>
      <c r="AA301" s="80"/>
      <c r="AB301" s="81"/>
      <c r="AC301" s="81"/>
      <c r="AD301" s="80"/>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ht="15.75" customHeight="1">
      <c r="A302" s="80"/>
      <c r="B302" s="80"/>
      <c r="C302" s="80"/>
      <c r="D302" s="80"/>
      <c r="E302" s="80"/>
      <c r="F302" s="80"/>
      <c r="G302" s="80"/>
      <c r="H302" s="80"/>
      <c r="I302" s="81"/>
      <c r="J302" s="81"/>
      <c r="K302" s="81"/>
      <c r="L302" s="81"/>
      <c r="M302" s="80"/>
      <c r="N302" s="80"/>
      <c r="O302" s="82"/>
      <c r="P302" s="82"/>
      <c r="Q302" s="82"/>
      <c r="R302" s="82"/>
      <c r="S302" s="82"/>
      <c r="T302" s="82"/>
      <c r="U302" s="82"/>
      <c r="V302" s="82"/>
      <c r="W302" s="82"/>
      <c r="X302" s="80"/>
      <c r="Y302" s="80"/>
      <c r="Z302" s="80"/>
      <c r="AA302" s="80"/>
      <c r="AB302" s="81"/>
      <c r="AC302" s="81"/>
      <c r="AD302" s="80"/>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ht="15.75" customHeight="1">
      <c r="A303" s="80"/>
      <c r="B303" s="80"/>
      <c r="C303" s="80"/>
      <c r="D303" s="80"/>
      <c r="E303" s="80"/>
      <c r="F303" s="80"/>
      <c r="G303" s="80"/>
      <c r="H303" s="80"/>
      <c r="I303" s="81"/>
      <c r="J303" s="81"/>
      <c r="K303" s="81"/>
      <c r="L303" s="81"/>
      <c r="M303" s="80"/>
      <c r="N303" s="80"/>
      <c r="O303" s="82"/>
      <c r="P303" s="82"/>
      <c r="Q303" s="82"/>
      <c r="R303" s="82"/>
      <c r="S303" s="82"/>
      <c r="T303" s="82"/>
      <c r="U303" s="82"/>
      <c r="V303" s="82"/>
      <c r="W303" s="82"/>
      <c r="X303" s="80"/>
      <c r="Y303" s="80"/>
      <c r="Z303" s="80"/>
      <c r="AA303" s="80"/>
      <c r="AB303" s="81"/>
      <c r="AC303" s="81"/>
      <c r="AD303" s="80"/>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ht="15.75" customHeight="1">
      <c r="A304" s="80"/>
      <c r="B304" s="80"/>
      <c r="C304" s="80"/>
      <c r="D304" s="80"/>
      <c r="E304" s="80"/>
      <c r="F304" s="80"/>
      <c r="G304" s="80"/>
      <c r="H304" s="80"/>
      <c r="I304" s="81"/>
      <c r="J304" s="81"/>
      <c r="K304" s="81"/>
      <c r="L304" s="81"/>
      <c r="M304" s="80"/>
      <c r="N304" s="80"/>
      <c r="O304" s="82"/>
      <c r="P304" s="82"/>
      <c r="Q304" s="82"/>
      <c r="R304" s="82"/>
      <c r="S304" s="82"/>
      <c r="T304" s="82"/>
      <c r="U304" s="82"/>
      <c r="V304" s="82"/>
      <c r="W304" s="82"/>
      <c r="X304" s="80"/>
      <c r="Y304" s="80"/>
      <c r="Z304" s="80"/>
      <c r="AA304" s="80"/>
      <c r="AB304" s="81"/>
      <c r="AC304" s="81"/>
      <c r="AD304" s="80"/>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ht="15.75" customHeight="1">
      <c r="A305" s="80"/>
      <c r="B305" s="80"/>
      <c r="C305" s="80"/>
      <c r="D305" s="80"/>
      <c r="E305" s="80"/>
      <c r="F305" s="80"/>
      <c r="G305" s="80"/>
      <c r="H305" s="80"/>
      <c r="I305" s="81"/>
      <c r="J305" s="81"/>
      <c r="K305" s="81"/>
      <c r="L305" s="81"/>
      <c r="M305" s="80"/>
      <c r="N305" s="80"/>
      <c r="O305" s="82"/>
      <c r="P305" s="82"/>
      <c r="Q305" s="82"/>
      <c r="R305" s="82"/>
      <c r="S305" s="82"/>
      <c r="T305" s="82"/>
      <c r="U305" s="82"/>
      <c r="V305" s="82"/>
      <c r="W305" s="82"/>
      <c r="X305" s="80"/>
      <c r="Y305" s="80"/>
      <c r="Z305" s="80"/>
      <c r="AA305" s="80"/>
      <c r="AB305" s="81"/>
      <c r="AC305" s="81"/>
      <c r="AD305" s="80"/>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ht="15.75" customHeight="1">
      <c r="A306" s="80"/>
      <c r="B306" s="80"/>
      <c r="C306" s="80"/>
      <c r="D306" s="80"/>
      <c r="E306" s="80"/>
      <c r="F306" s="80"/>
      <c r="G306" s="80"/>
      <c r="H306" s="80"/>
      <c r="I306" s="81"/>
      <c r="J306" s="81"/>
      <c r="K306" s="81"/>
      <c r="L306" s="81"/>
      <c r="M306" s="80"/>
      <c r="N306" s="80"/>
      <c r="O306" s="82"/>
      <c r="P306" s="82"/>
      <c r="Q306" s="82"/>
      <c r="R306" s="82"/>
      <c r="S306" s="82"/>
      <c r="T306" s="82"/>
      <c r="U306" s="82"/>
      <c r="V306" s="82"/>
      <c r="W306" s="82"/>
      <c r="X306" s="80"/>
      <c r="Y306" s="80"/>
      <c r="Z306" s="80"/>
      <c r="AA306" s="80"/>
      <c r="AB306" s="81"/>
      <c r="AC306" s="81"/>
      <c r="AD306" s="80"/>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ht="15.75" customHeight="1">
      <c r="A307" s="80"/>
      <c r="B307" s="80"/>
      <c r="C307" s="80"/>
      <c r="D307" s="80"/>
      <c r="E307" s="80"/>
      <c r="F307" s="80"/>
      <c r="G307" s="80"/>
      <c r="H307" s="80"/>
      <c r="I307" s="81"/>
      <c r="J307" s="81"/>
      <c r="K307" s="81"/>
      <c r="L307" s="81"/>
      <c r="M307" s="80"/>
      <c r="N307" s="80"/>
      <c r="O307" s="82"/>
      <c r="P307" s="82"/>
      <c r="Q307" s="82"/>
      <c r="R307" s="82"/>
      <c r="S307" s="82"/>
      <c r="T307" s="82"/>
      <c r="U307" s="82"/>
      <c r="V307" s="82"/>
      <c r="W307" s="82"/>
      <c r="X307" s="80"/>
      <c r="Y307" s="80"/>
      <c r="Z307" s="80"/>
      <c r="AA307" s="80"/>
      <c r="AB307" s="81"/>
      <c r="AC307" s="81"/>
      <c r="AD307" s="80"/>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ht="15.75" customHeight="1">
      <c r="A308" s="80"/>
      <c r="B308" s="80"/>
      <c r="C308" s="80"/>
      <c r="D308" s="80"/>
      <c r="E308" s="80"/>
      <c r="F308" s="80"/>
      <c r="G308" s="80"/>
      <c r="H308" s="80"/>
      <c r="I308" s="81"/>
      <c r="J308" s="81"/>
      <c r="K308" s="81"/>
      <c r="L308" s="81"/>
      <c r="M308" s="80"/>
      <c r="N308" s="80"/>
      <c r="O308" s="82"/>
      <c r="P308" s="82"/>
      <c r="Q308" s="82"/>
      <c r="R308" s="82"/>
      <c r="S308" s="82"/>
      <c r="T308" s="82"/>
      <c r="U308" s="82"/>
      <c r="V308" s="82"/>
      <c r="W308" s="82"/>
      <c r="X308" s="80"/>
      <c r="Y308" s="80"/>
      <c r="Z308" s="80"/>
      <c r="AA308" s="80"/>
      <c r="AB308" s="81"/>
      <c r="AC308" s="81"/>
      <c r="AD308" s="80"/>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ht="15.75" customHeight="1">
      <c r="A309" s="80"/>
      <c r="B309" s="80"/>
      <c r="C309" s="80"/>
      <c r="D309" s="80"/>
      <c r="E309" s="80"/>
      <c r="F309" s="80"/>
      <c r="G309" s="80"/>
      <c r="H309" s="80"/>
      <c r="I309" s="81"/>
      <c r="J309" s="81"/>
      <c r="K309" s="81"/>
      <c r="L309" s="81"/>
      <c r="M309" s="80"/>
      <c r="N309" s="80"/>
      <c r="O309" s="82"/>
      <c r="P309" s="82"/>
      <c r="Q309" s="82"/>
      <c r="R309" s="82"/>
      <c r="S309" s="82"/>
      <c r="T309" s="82"/>
      <c r="U309" s="82"/>
      <c r="V309" s="82"/>
      <c r="W309" s="82"/>
      <c r="X309" s="80"/>
      <c r="Y309" s="80"/>
      <c r="Z309" s="80"/>
      <c r="AA309" s="80"/>
      <c r="AB309" s="81"/>
      <c r="AC309" s="81"/>
      <c r="AD309" s="80"/>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ht="15.75" customHeight="1">
      <c r="A310" s="80"/>
      <c r="B310" s="80"/>
      <c r="C310" s="80"/>
      <c r="D310" s="80"/>
      <c r="E310" s="80"/>
      <c r="F310" s="80"/>
      <c r="G310" s="80"/>
      <c r="H310" s="80"/>
      <c r="I310" s="81"/>
      <c r="J310" s="81"/>
      <c r="K310" s="81"/>
      <c r="L310" s="81"/>
      <c r="M310" s="80"/>
      <c r="N310" s="80"/>
      <c r="O310" s="82"/>
      <c r="P310" s="82"/>
      <c r="Q310" s="82"/>
      <c r="R310" s="82"/>
      <c r="S310" s="82"/>
      <c r="T310" s="82"/>
      <c r="U310" s="82"/>
      <c r="V310" s="82"/>
      <c r="W310" s="82"/>
      <c r="X310" s="80"/>
      <c r="Y310" s="80"/>
      <c r="Z310" s="80"/>
      <c r="AA310" s="80"/>
      <c r="AB310" s="81"/>
      <c r="AC310" s="81"/>
      <c r="AD310" s="80"/>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ht="15.75" customHeight="1">
      <c r="A311" s="80"/>
      <c r="B311" s="80"/>
      <c r="C311" s="80"/>
      <c r="D311" s="80"/>
      <c r="E311" s="80"/>
      <c r="F311" s="80"/>
      <c r="G311" s="80"/>
      <c r="H311" s="80"/>
      <c r="I311" s="81"/>
      <c r="J311" s="81"/>
      <c r="K311" s="81"/>
      <c r="L311" s="81"/>
      <c r="M311" s="80"/>
      <c r="N311" s="80"/>
      <c r="O311" s="82"/>
      <c r="P311" s="82"/>
      <c r="Q311" s="82"/>
      <c r="R311" s="82"/>
      <c r="S311" s="82"/>
      <c r="T311" s="82"/>
      <c r="U311" s="82"/>
      <c r="V311" s="82"/>
      <c r="W311" s="82"/>
      <c r="X311" s="80"/>
      <c r="Y311" s="80"/>
      <c r="Z311" s="80"/>
      <c r="AA311" s="80"/>
      <c r="AB311" s="81"/>
      <c r="AC311" s="81"/>
      <c r="AD311" s="80"/>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ht="15.75" customHeight="1">
      <c r="A312" s="80"/>
      <c r="B312" s="80"/>
      <c r="C312" s="80"/>
      <c r="D312" s="80"/>
      <c r="E312" s="80"/>
      <c r="F312" s="80"/>
      <c r="G312" s="80"/>
      <c r="H312" s="80"/>
      <c r="I312" s="81"/>
      <c r="J312" s="81"/>
      <c r="K312" s="81"/>
      <c r="L312" s="81"/>
      <c r="M312" s="80"/>
      <c r="N312" s="80"/>
      <c r="O312" s="82"/>
      <c r="P312" s="82"/>
      <c r="Q312" s="82"/>
      <c r="R312" s="82"/>
      <c r="S312" s="82"/>
      <c r="T312" s="82"/>
      <c r="U312" s="82"/>
      <c r="V312" s="82"/>
      <c r="W312" s="82"/>
      <c r="X312" s="80"/>
      <c r="Y312" s="80"/>
      <c r="Z312" s="80"/>
      <c r="AA312" s="80"/>
      <c r="AB312" s="81"/>
      <c r="AC312" s="81"/>
      <c r="AD312" s="80"/>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ht="15.75" customHeight="1">
      <c r="A313" s="80"/>
      <c r="B313" s="80"/>
      <c r="C313" s="80"/>
      <c r="D313" s="80"/>
      <c r="E313" s="80"/>
      <c r="F313" s="80"/>
      <c r="G313" s="80"/>
      <c r="H313" s="80"/>
      <c r="I313" s="81"/>
      <c r="J313" s="81"/>
      <c r="K313" s="81"/>
      <c r="L313" s="81"/>
      <c r="M313" s="80"/>
      <c r="N313" s="80"/>
      <c r="O313" s="82"/>
      <c r="P313" s="82"/>
      <c r="Q313" s="82"/>
      <c r="R313" s="82"/>
      <c r="S313" s="82"/>
      <c r="T313" s="82"/>
      <c r="U313" s="82"/>
      <c r="V313" s="82"/>
      <c r="W313" s="82"/>
      <c r="X313" s="80"/>
      <c r="Y313" s="80"/>
      <c r="Z313" s="80"/>
      <c r="AA313" s="80"/>
      <c r="AB313" s="81"/>
      <c r="AC313" s="81"/>
      <c r="AD313" s="80"/>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ht="15.75" customHeight="1">
      <c r="A314" s="80"/>
      <c r="B314" s="80"/>
      <c r="C314" s="80"/>
      <c r="D314" s="80"/>
      <c r="E314" s="80"/>
      <c r="F314" s="80"/>
      <c r="G314" s="80"/>
      <c r="H314" s="80"/>
      <c r="I314" s="81"/>
      <c r="J314" s="81"/>
      <c r="K314" s="81"/>
      <c r="L314" s="81"/>
      <c r="M314" s="80"/>
      <c r="N314" s="80"/>
      <c r="O314" s="82"/>
      <c r="P314" s="82"/>
      <c r="Q314" s="82"/>
      <c r="R314" s="82"/>
      <c r="S314" s="82"/>
      <c r="T314" s="82"/>
      <c r="U314" s="82"/>
      <c r="V314" s="82"/>
      <c r="W314" s="82"/>
      <c r="X314" s="80"/>
      <c r="Y314" s="80"/>
      <c r="Z314" s="80"/>
      <c r="AA314" s="80"/>
      <c r="AB314" s="81"/>
      <c r="AC314" s="81"/>
      <c r="AD314" s="80"/>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ht="15.75" customHeight="1">
      <c r="A315" s="80"/>
      <c r="B315" s="80"/>
      <c r="C315" s="80"/>
      <c r="D315" s="80"/>
      <c r="E315" s="80"/>
      <c r="F315" s="80"/>
      <c r="G315" s="80"/>
      <c r="H315" s="80"/>
      <c r="I315" s="81"/>
      <c r="J315" s="81"/>
      <c r="K315" s="81"/>
      <c r="L315" s="81"/>
      <c r="M315" s="80"/>
      <c r="N315" s="80"/>
      <c r="O315" s="82"/>
      <c r="P315" s="82"/>
      <c r="Q315" s="82"/>
      <c r="R315" s="82"/>
      <c r="S315" s="82"/>
      <c r="T315" s="82"/>
      <c r="U315" s="82"/>
      <c r="V315" s="82"/>
      <c r="W315" s="82"/>
      <c r="X315" s="80"/>
      <c r="Y315" s="80"/>
      <c r="Z315" s="80"/>
      <c r="AA315" s="80"/>
      <c r="AB315" s="81"/>
      <c r="AC315" s="81"/>
      <c r="AD315" s="80"/>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ht="15.75" customHeight="1">
      <c r="A316" s="80"/>
      <c r="B316" s="80"/>
      <c r="C316" s="80"/>
      <c r="D316" s="80"/>
      <c r="E316" s="80"/>
      <c r="F316" s="80"/>
      <c r="G316" s="80"/>
      <c r="H316" s="80"/>
      <c r="I316" s="81"/>
      <c r="J316" s="81"/>
      <c r="K316" s="81"/>
      <c r="L316" s="81"/>
      <c r="M316" s="80"/>
      <c r="N316" s="80"/>
      <c r="O316" s="82"/>
      <c r="P316" s="82"/>
      <c r="Q316" s="82"/>
      <c r="R316" s="82"/>
      <c r="S316" s="82"/>
      <c r="T316" s="82"/>
      <c r="U316" s="82"/>
      <c r="V316" s="82"/>
      <c r="W316" s="82"/>
      <c r="X316" s="80"/>
      <c r="Y316" s="80"/>
      <c r="Z316" s="80"/>
      <c r="AA316" s="80"/>
      <c r="AB316" s="81"/>
      <c r="AC316" s="81"/>
      <c r="AD316" s="80"/>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ht="15.75" customHeight="1">
      <c r="A317" s="80"/>
      <c r="B317" s="80"/>
      <c r="C317" s="80"/>
      <c r="D317" s="80"/>
      <c r="E317" s="80"/>
      <c r="F317" s="80"/>
      <c r="G317" s="80"/>
      <c r="H317" s="80"/>
      <c r="I317" s="81"/>
      <c r="J317" s="81"/>
      <c r="K317" s="81"/>
      <c r="L317" s="81"/>
      <c r="M317" s="80"/>
      <c r="N317" s="80"/>
      <c r="O317" s="82"/>
      <c r="P317" s="82"/>
      <c r="Q317" s="82"/>
      <c r="R317" s="82"/>
      <c r="S317" s="82"/>
      <c r="T317" s="82"/>
      <c r="U317" s="82"/>
      <c r="V317" s="82"/>
      <c r="W317" s="82"/>
      <c r="X317" s="80"/>
      <c r="Y317" s="80"/>
      <c r="Z317" s="80"/>
      <c r="AA317" s="80"/>
      <c r="AB317" s="81"/>
      <c r="AC317" s="81"/>
      <c r="AD317" s="80"/>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ht="15.75" customHeight="1">
      <c r="A318" s="80"/>
      <c r="B318" s="80"/>
      <c r="C318" s="80"/>
      <c r="D318" s="80"/>
      <c r="E318" s="80"/>
      <c r="F318" s="80"/>
      <c r="G318" s="80"/>
      <c r="H318" s="80"/>
      <c r="I318" s="81"/>
      <c r="J318" s="81"/>
      <c r="K318" s="81"/>
      <c r="L318" s="81"/>
      <c r="M318" s="80"/>
      <c r="N318" s="80"/>
      <c r="O318" s="82"/>
      <c r="P318" s="82"/>
      <c r="Q318" s="82"/>
      <c r="R318" s="82"/>
      <c r="S318" s="82"/>
      <c r="T318" s="82"/>
      <c r="U318" s="82"/>
      <c r="V318" s="82"/>
      <c r="W318" s="82"/>
      <c r="X318" s="80"/>
      <c r="Y318" s="80"/>
      <c r="Z318" s="80"/>
      <c r="AA318" s="80"/>
      <c r="AB318" s="81"/>
      <c r="AC318" s="81"/>
      <c r="AD318" s="80"/>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ht="15.75" customHeight="1">
      <c r="A319" s="80"/>
      <c r="B319" s="80"/>
      <c r="C319" s="80"/>
      <c r="D319" s="80"/>
      <c r="E319" s="80"/>
      <c r="F319" s="80"/>
      <c r="G319" s="80"/>
      <c r="H319" s="80"/>
      <c r="I319" s="81"/>
      <c r="J319" s="81"/>
      <c r="K319" s="81"/>
      <c r="L319" s="81"/>
      <c r="M319" s="80"/>
      <c r="N319" s="80"/>
      <c r="O319" s="82"/>
      <c r="P319" s="82"/>
      <c r="Q319" s="82"/>
      <c r="R319" s="82"/>
      <c r="S319" s="82"/>
      <c r="T319" s="82"/>
      <c r="U319" s="82"/>
      <c r="V319" s="82"/>
      <c r="W319" s="82"/>
      <c r="X319" s="80"/>
      <c r="Y319" s="80"/>
      <c r="Z319" s="80"/>
      <c r="AA319" s="80"/>
      <c r="AB319" s="81"/>
      <c r="AC319" s="81"/>
      <c r="AD319" s="80"/>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ht="15.75" customHeight="1">
      <c r="A320" s="80"/>
      <c r="B320" s="80"/>
      <c r="C320" s="80"/>
      <c r="D320" s="80"/>
      <c r="E320" s="80"/>
      <c r="F320" s="80"/>
      <c r="G320" s="80"/>
      <c r="H320" s="80"/>
      <c r="I320" s="81"/>
      <c r="J320" s="81"/>
      <c r="K320" s="81"/>
      <c r="L320" s="81"/>
      <c r="M320" s="80"/>
      <c r="N320" s="80"/>
      <c r="O320" s="82"/>
      <c r="P320" s="82"/>
      <c r="Q320" s="82"/>
      <c r="R320" s="82"/>
      <c r="S320" s="82"/>
      <c r="T320" s="82"/>
      <c r="U320" s="82"/>
      <c r="V320" s="82"/>
      <c r="W320" s="82"/>
      <c r="X320" s="80"/>
      <c r="Y320" s="80"/>
      <c r="Z320" s="80"/>
      <c r="AA320" s="80"/>
      <c r="AB320" s="81"/>
      <c r="AC320" s="81"/>
      <c r="AD320" s="80"/>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ht="15.75" customHeight="1">
      <c r="A321" s="80"/>
      <c r="B321" s="80"/>
      <c r="C321" s="80"/>
      <c r="D321" s="80"/>
      <c r="E321" s="80"/>
      <c r="F321" s="80"/>
      <c r="G321" s="80"/>
      <c r="H321" s="80"/>
      <c r="I321" s="81"/>
      <c r="J321" s="81"/>
      <c r="K321" s="81"/>
      <c r="L321" s="81"/>
      <c r="M321" s="80"/>
      <c r="N321" s="80"/>
      <c r="O321" s="82"/>
      <c r="P321" s="82"/>
      <c r="Q321" s="82"/>
      <c r="R321" s="82"/>
      <c r="S321" s="82"/>
      <c r="T321" s="82"/>
      <c r="U321" s="82"/>
      <c r="V321" s="82"/>
      <c r="W321" s="82"/>
      <c r="X321" s="80"/>
      <c r="Y321" s="80"/>
      <c r="Z321" s="80"/>
      <c r="AA321" s="80"/>
      <c r="AB321" s="81"/>
      <c r="AC321" s="81"/>
      <c r="AD321" s="80"/>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ht="15.75" customHeight="1">
      <c r="A322" s="80"/>
      <c r="B322" s="80"/>
      <c r="C322" s="80"/>
      <c r="D322" s="80"/>
      <c r="E322" s="80"/>
      <c r="F322" s="80"/>
      <c r="G322" s="80"/>
      <c r="H322" s="80"/>
      <c r="I322" s="81"/>
      <c r="J322" s="81"/>
      <c r="K322" s="81"/>
      <c r="L322" s="81"/>
      <c r="M322" s="80"/>
      <c r="N322" s="80"/>
      <c r="O322" s="82"/>
      <c r="P322" s="82"/>
      <c r="Q322" s="82"/>
      <c r="R322" s="82"/>
      <c r="S322" s="82"/>
      <c r="T322" s="82"/>
      <c r="U322" s="82"/>
      <c r="V322" s="82"/>
      <c r="W322" s="82"/>
      <c r="X322" s="80"/>
      <c r="Y322" s="80"/>
      <c r="Z322" s="80"/>
      <c r="AA322" s="80"/>
      <c r="AB322" s="81"/>
      <c r="AC322" s="81"/>
      <c r="AD322" s="80"/>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ht="15.75" customHeight="1">
      <c r="A323" s="80"/>
      <c r="B323" s="80"/>
      <c r="C323" s="80"/>
      <c r="D323" s="80"/>
      <c r="E323" s="80"/>
      <c r="F323" s="80"/>
      <c r="G323" s="80"/>
      <c r="H323" s="80"/>
      <c r="I323" s="81"/>
      <c r="J323" s="81"/>
      <c r="K323" s="81"/>
      <c r="L323" s="81"/>
      <c r="M323" s="80"/>
      <c r="N323" s="80"/>
      <c r="O323" s="82"/>
      <c r="P323" s="82"/>
      <c r="Q323" s="82"/>
      <c r="R323" s="82"/>
      <c r="S323" s="82"/>
      <c r="T323" s="82"/>
      <c r="U323" s="82"/>
      <c r="V323" s="82"/>
      <c r="W323" s="82"/>
      <c r="X323" s="80"/>
      <c r="Y323" s="80"/>
      <c r="Z323" s="80"/>
      <c r="AA323" s="80"/>
      <c r="AB323" s="81"/>
      <c r="AC323" s="81"/>
      <c r="AD323" s="80"/>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ht="15.75" customHeight="1">
      <c r="A324" s="80"/>
      <c r="B324" s="80"/>
      <c r="C324" s="80"/>
      <c r="D324" s="80"/>
      <c r="E324" s="80"/>
      <c r="F324" s="80"/>
      <c r="G324" s="80"/>
      <c r="H324" s="80"/>
      <c r="I324" s="81"/>
      <c r="J324" s="81"/>
      <c r="K324" s="81"/>
      <c r="L324" s="81"/>
      <c r="M324" s="80"/>
      <c r="N324" s="80"/>
      <c r="O324" s="82"/>
      <c r="P324" s="82"/>
      <c r="Q324" s="82"/>
      <c r="R324" s="82"/>
      <c r="S324" s="82"/>
      <c r="T324" s="82"/>
      <c r="U324" s="82"/>
      <c r="V324" s="82"/>
      <c r="W324" s="82"/>
      <c r="X324" s="80"/>
      <c r="Y324" s="80"/>
      <c r="Z324" s="80"/>
      <c r="AA324" s="80"/>
      <c r="AB324" s="81"/>
      <c r="AC324" s="81"/>
      <c r="AD324" s="80"/>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ht="15.75" customHeight="1">
      <c r="A325" s="80"/>
      <c r="B325" s="80"/>
      <c r="C325" s="80"/>
      <c r="D325" s="80"/>
      <c r="E325" s="80"/>
      <c r="F325" s="80"/>
      <c r="G325" s="80"/>
      <c r="H325" s="80"/>
      <c r="I325" s="81"/>
      <c r="J325" s="81"/>
      <c r="K325" s="81"/>
      <c r="L325" s="81"/>
      <c r="M325" s="80"/>
      <c r="N325" s="80"/>
      <c r="O325" s="82"/>
      <c r="P325" s="82"/>
      <c r="Q325" s="82"/>
      <c r="R325" s="82"/>
      <c r="S325" s="82"/>
      <c r="T325" s="82"/>
      <c r="U325" s="82"/>
      <c r="V325" s="82"/>
      <c r="W325" s="82"/>
      <c r="X325" s="80"/>
      <c r="Y325" s="80"/>
      <c r="Z325" s="80"/>
      <c r="AA325" s="80"/>
      <c r="AB325" s="81"/>
      <c r="AC325" s="81"/>
      <c r="AD325" s="80"/>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ht="15.75" customHeight="1">
      <c r="A326" s="80"/>
      <c r="B326" s="80"/>
      <c r="C326" s="80"/>
      <c r="D326" s="80"/>
      <c r="E326" s="80"/>
      <c r="F326" s="80"/>
      <c r="G326" s="80"/>
      <c r="H326" s="80"/>
      <c r="I326" s="81"/>
      <c r="J326" s="81"/>
      <c r="K326" s="81"/>
      <c r="L326" s="81"/>
      <c r="M326" s="80"/>
      <c r="N326" s="80"/>
      <c r="O326" s="82"/>
      <c r="P326" s="82"/>
      <c r="Q326" s="82"/>
      <c r="R326" s="82"/>
      <c r="S326" s="82"/>
      <c r="T326" s="82"/>
      <c r="U326" s="82"/>
      <c r="V326" s="82"/>
      <c r="W326" s="82"/>
      <c r="X326" s="80"/>
      <c r="Y326" s="80"/>
      <c r="Z326" s="80"/>
      <c r="AA326" s="80"/>
      <c r="AB326" s="81"/>
      <c r="AC326" s="81"/>
      <c r="AD326" s="80"/>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ht="15.75" customHeight="1">
      <c r="A327" s="80"/>
      <c r="B327" s="80"/>
      <c r="C327" s="80"/>
      <c r="D327" s="80"/>
      <c r="E327" s="80"/>
      <c r="F327" s="80"/>
      <c r="G327" s="80"/>
      <c r="H327" s="80"/>
      <c r="I327" s="81"/>
      <c r="J327" s="81"/>
      <c r="K327" s="81"/>
      <c r="L327" s="81"/>
      <c r="M327" s="80"/>
      <c r="N327" s="80"/>
      <c r="O327" s="82"/>
      <c r="P327" s="82"/>
      <c r="Q327" s="82"/>
      <c r="R327" s="82"/>
      <c r="S327" s="82"/>
      <c r="T327" s="82"/>
      <c r="U327" s="82"/>
      <c r="V327" s="82"/>
      <c r="W327" s="82"/>
      <c r="X327" s="80"/>
      <c r="Y327" s="80"/>
      <c r="Z327" s="80"/>
      <c r="AA327" s="80"/>
      <c r="AB327" s="81"/>
      <c r="AC327" s="81"/>
      <c r="AD327" s="80"/>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ht="15.75" customHeight="1">
      <c r="A328" s="80"/>
      <c r="B328" s="80"/>
      <c r="C328" s="80"/>
      <c r="D328" s="80"/>
      <c r="E328" s="80"/>
      <c r="F328" s="80"/>
      <c r="G328" s="80"/>
      <c r="H328" s="80"/>
      <c r="I328" s="81"/>
      <c r="J328" s="81"/>
      <c r="K328" s="81"/>
      <c r="L328" s="81"/>
      <c r="M328" s="80"/>
      <c r="N328" s="80"/>
      <c r="O328" s="82"/>
      <c r="P328" s="82"/>
      <c r="Q328" s="82"/>
      <c r="R328" s="82"/>
      <c r="S328" s="82"/>
      <c r="T328" s="82"/>
      <c r="U328" s="82"/>
      <c r="V328" s="82"/>
      <c r="W328" s="82"/>
      <c r="X328" s="80"/>
      <c r="Y328" s="80"/>
      <c r="Z328" s="80"/>
      <c r="AA328" s="80"/>
      <c r="AB328" s="81"/>
      <c r="AC328" s="81"/>
      <c r="AD328" s="80"/>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ht="15.75" customHeight="1">
      <c r="A329" s="80"/>
      <c r="B329" s="80"/>
      <c r="C329" s="80"/>
      <c r="D329" s="80"/>
      <c r="E329" s="80"/>
      <c r="F329" s="80"/>
      <c r="G329" s="80"/>
      <c r="H329" s="80"/>
      <c r="I329" s="81"/>
      <c r="J329" s="81"/>
      <c r="K329" s="81"/>
      <c r="L329" s="81"/>
      <c r="M329" s="80"/>
      <c r="N329" s="80"/>
      <c r="O329" s="82"/>
      <c r="P329" s="82"/>
      <c r="Q329" s="82"/>
      <c r="R329" s="82"/>
      <c r="S329" s="82"/>
      <c r="T329" s="82"/>
      <c r="U329" s="82"/>
      <c r="V329" s="82"/>
      <c r="W329" s="82"/>
      <c r="X329" s="80"/>
      <c r="Y329" s="80"/>
      <c r="Z329" s="80"/>
      <c r="AA329" s="80"/>
      <c r="AB329" s="81"/>
      <c r="AC329" s="81"/>
      <c r="AD329" s="80"/>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ht="15.75" customHeight="1">
      <c r="A330" s="80"/>
      <c r="B330" s="80"/>
      <c r="C330" s="80"/>
      <c r="D330" s="80"/>
      <c r="E330" s="80"/>
      <c r="F330" s="80"/>
      <c r="G330" s="80"/>
      <c r="H330" s="80"/>
      <c r="I330" s="81"/>
      <c r="J330" s="81"/>
      <c r="K330" s="81"/>
      <c r="L330" s="81"/>
      <c r="M330" s="80"/>
      <c r="N330" s="80"/>
      <c r="O330" s="82"/>
      <c r="P330" s="82"/>
      <c r="Q330" s="82"/>
      <c r="R330" s="82"/>
      <c r="S330" s="82"/>
      <c r="T330" s="82"/>
      <c r="U330" s="82"/>
      <c r="V330" s="82"/>
      <c r="W330" s="82"/>
      <c r="X330" s="80"/>
      <c r="Y330" s="80"/>
      <c r="Z330" s="80"/>
      <c r="AA330" s="80"/>
      <c r="AB330" s="81"/>
      <c r="AC330" s="81"/>
      <c r="AD330" s="80"/>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ht="15.75" customHeight="1">
      <c r="A331" s="80"/>
      <c r="B331" s="80"/>
      <c r="C331" s="80"/>
      <c r="D331" s="80"/>
      <c r="E331" s="80"/>
      <c r="F331" s="80"/>
      <c r="G331" s="80"/>
      <c r="H331" s="80"/>
      <c r="I331" s="81"/>
      <c r="J331" s="81"/>
      <c r="K331" s="81"/>
      <c r="L331" s="81"/>
      <c r="M331" s="80"/>
      <c r="N331" s="80"/>
      <c r="O331" s="82"/>
      <c r="P331" s="82"/>
      <c r="Q331" s="82"/>
      <c r="R331" s="82"/>
      <c r="S331" s="82"/>
      <c r="T331" s="82"/>
      <c r="U331" s="82"/>
      <c r="V331" s="82"/>
      <c r="W331" s="82"/>
      <c r="X331" s="80"/>
      <c r="Y331" s="80"/>
      <c r="Z331" s="80"/>
      <c r="AA331" s="80"/>
      <c r="AB331" s="81"/>
      <c r="AC331" s="81"/>
      <c r="AD331" s="80"/>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ht="15.75" customHeight="1">
      <c r="A332" s="80"/>
      <c r="B332" s="80"/>
      <c r="C332" s="80"/>
      <c r="D332" s="80"/>
      <c r="E332" s="80"/>
      <c r="F332" s="80"/>
      <c r="G332" s="80"/>
      <c r="H332" s="80"/>
      <c r="I332" s="81"/>
      <c r="J332" s="81"/>
      <c r="K332" s="81"/>
      <c r="L332" s="81"/>
      <c r="M332" s="80"/>
      <c r="N332" s="80"/>
      <c r="O332" s="82"/>
      <c r="P332" s="82"/>
      <c r="Q332" s="82"/>
      <c r="R332" s="82"/>
      <c r="S332" s="82"/>
      <c r="T332" s="82"/>
      <c r="U332" s="82"/>
      <c r="V332" s="82"/>
      <c r="W332" s="82"/>
      <c r="X332" s="80"/>
      <c r="Y332" s="80"/>
      <c r="Z332" s="80"/>
      <c r="AA332" s="80"/>
      <c r="AB332" s="81"/>
      <c r="AC332" s="81"/>
      <c r="AD332" s="80"/>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ht="15.75" customHeight="1">
      <c r="A333" s="80"/>
      <c r="B333" s="80"/>
      <c r="C333" s="80"/>
      <c r="D333" s="80"/>
      <c r="E333" s="80"/>
      <c r="F333" s="80"/>
      <c r="G333" s="80"/>
      <c r="H333" s="80"/>
      <c r="I333" s="81"/>
      <c r="J333" s="81"/>
      <c r="K333" s="81"/>
      <c r="L333" s="81"/>
      <c r="M333" s="80"/>
      <c r="N333" s="80"/>
      <c r="O333" s="82"/>
      <c r="P333" s="82"/>
      <c r="Q333" s="82"/>
      <c r="R333" s="82"/>
      <c r="S333" s="82"/>
      <c r="T333" s="82"/>
      <c r="U333" s="82"/>
      <c r="V333" s="82"/>
      <c r="W333" s="82"/>
      <c r="X333" s="80"/>
      <c r="Y333" s="80"/>
      <c r="Z333" s="80"/>
      <c r="AA333" s="80"/>
      <c r="AB333" s="81"/>
      <c r="AC333" s="81"/>
      <c r="AD333" s="80"/>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ht="15.75" customHeight="1">
      <c r="A334" s="80"/>
      <c r="B334" s="80"/>
      <c r="C334" s="80"/>
      <c r="D334" s="80"/>
      <c r="E334" s="80"/>
      <c r="F334" s="80"/>
      <c r="G334" s="80"/>
      <c r="H334" s="80"/>
      <c r="I334" s="81"/>
      <c r="J334" s="81"/>
      <c r="K334" s="81"/>
      <c r="L334" s="81"/>
      <c r="M334" s="80"/>
      <c r="N334" s="80"/>
      <c r="O334" s="82"/>
      <c r="P334" s="82"/>
      <c r="Q334" s="82"/>
      <c r="R334" s="82"/>
      <c r="S334" s="82"/>
      <c r="T334" s="82"/>
      <c r="U334" s="82"/>
      <c r="V334" s="82"/>
      <c r="W334" s="82"/>
      <c r="X334" s="80"/>
      <c r="Y334" s="80"/>
      <c r="Z334" s="80"/>
      <c r="AA334" s="80"/>
      <c r="AB334" s="81"/>
      <c r="AC334" s="81"/>
      <c r="AD334" s="80"/>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ht="15.75" customHeight="1">
      <c r="A335" s="80"/>
      <c r="B335" s="80"/>
      <c r="C335" s="80"/>
      <c r="D335" s="80"/>
      <c r="E335" s="80"/>
      <c r="F335" s="80"/>
      <c r="G335" s="80"/>
      <c r="H335" s="80"/>
      <c r="I335" s="81"/>
      <c r="J335" s="81"/>
      <c r="K335" s="81"/>
      <c r="L335" s="81"/>
      <c r="M335" s="80"/>
      <c r="N335" s="80"/>
      <c r="O335" s="82"/>
      <c r="P335" s="82"/>
      <c r="Q335" s="82"/>
      <c r="R335" s="82"/>
      <c r="S335" s="82"/>
      <c r="T335" s="82"/>
      <c r="U335" s="82"/>
      <c r="V335" s="82"/>
      <c r="W335" s="82"/>
      <c r="X335" s="80"/>
      <c r="Y335" s="80"/>
      <c r="Z335" s="80"/>
      <c r="AA335" s="80"/>
      <c r="AB335" s="81"/>
      <c r="AC335" s="81"/>
      <c r="AD335" s="80"/>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ht="15.75" customHeight="1">
      <c r="A336" s="80"/>
      <c r="B336" s="80"/>
      <c r="C336" s="80"/>
      <c r="D336" s="80"/>
      <c r="E336" s="80"/>
      <c r="F336" s="80"/>
      <c r="G336" s="80"/>
      <c r="H336" s="80"/>
      <c r="I336" s="81"/>
      <c r="J336" s="81"/>
      <c r="K336" s="81"/>
      <c r="L336" s="81"/>
      <c r="M336" s="80"/>
      <c r="N336" s="80"/>
      <c r="O336" s="82"/>
      <c r="P336" s="82"/>
      <c r="Q336" s="82"/>
      <c r="R336" s="82"/>
      <c r="S336" s="82"/>
      <c r="T336" s="82"/>
      <c r="U336" s="82"/>
      <c r="V336" s="82"/>
      <c r="W336" s="82"/>
      <c r="X336" s="80"/>
      <c r="Y336" s="80"/>
      <c r="Z336" s="80"/>
      <c r="AA336" s="80"/>
      <c r="AB336" s="81"/>
      <c r="AC336" s="81"/>
      <c r="AD336" s="80"/>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ht="15.75" customHeight="1">
      <c r="A337" s="80"/>
      <c r="B337" s="80"/>
      <c r="C337" s="80"/>
      <c r="D337" s="80"/>
      <c r="E337" s="80"/>
      <c r="F337" s="80"/>
      <c r="G337" s="80"/>
      <c r="H337" s="80"/>
      <c r="I337" s="81"/>
      <c r="J337" s="81"/>
      <c r="K337" s="81"/>
      <c r="L337" s="81"/>
      <c r="M337" s="80"/>
      <c r="N337" s="80"/>
      <c r="O337" s="82"/>
      <c r="P337" s="82"/>
      <c r="Q337" s="82"/>
      <c r="R337" s="82"/>
      <c r="S337" s="82"/>
      <c r="T337" s="82"/>
      <c r="U337" s="82"/>
      <c r="V337" s="82"/>
      <c r="W337" s="82"/>
      <c r="X337" s="80"/>
      <c r="Y337" s="80"/>
      <c r="Z337" s="80"/>
      <c r="AA337" s="80"/>
      <c r="AB337" s="81"/>
      <c r="AC337" s="81"/>
      <c r="AD337" s="80"/>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ht="15.75" customHeight="1">
      <c r="A338" s="80"/>
      <c r="B338" s="80"/>
      <c r="C338" s="80"/>
      <c r="D338" s="80"/>
      <c r="E338" s="80"/>
      <c r="F338" s="80"/>
      <c r="G338" s="80"/>
      <c r="H338" s="80"/>
      <c r="I338" s="81"/>
      <c r="J338" s="81"/>
      <c r="K338" s="81"/>
      <c r="L338" s="81"/>
      <c r="M338" s="80"/>
      <c r="N338" s="80"/>
      <c r="O338" s="82"/>
      <c r="P338" s="82"/>
      <c r="Q338" s="82"/>
      <c r="R338" s="82"/>
      <c r="S338" s="82"/>
      <c r="T338" s="82"/>
      <c r="U338" s="82"/>
      <c r="V338" s="82"/>
      <c r="W338" s="82"/>
      <c r="X338" s="80"/>
      <c r="Y338" s="80"/>
      <c r="Z338" s="80"/>
      <c r="AA338" s="80"/>
      <c r="AB338" s="81"/>
      <c r="AC338" s="81"/>
      <c r="AD338" s="80"/>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ht="15.75" customHeight="1">
      <c r="A339" s="80"/>
      <c r="B339" s="80"/>
      <c r="C339" s="80"/>
      <c r="D339" s="80"/>
      <c r="E339" s="80"/>
      <c r="F339" s="80"/>
      <c r="G339" s="80"/>
      <c r="H339" s="80"/>
      <c r="I339" s="81"/>
      <c r="J339" s="81"/>
      <c r="K339" s="81"/>
      <c r="L339" s="81"/>
      <c r="M339" s="80"/>
      <c r="N339" s="80"/>
      <c r="O339" s="82"/>
      <c r="P339" s="82"/>
      <c r="Q339" s="82"/>
      <c r="R339" s="82"/>
      <c r="S339" s="82"/>
      <c r="T339" s="82"/>
      <c r="U339" s="82"/>
      <c r="V339" s="82"/>
      <c r="W339" s="82"/>
      <c r="X339" s="80"/>
      <c r="Y339" s="80"/>
      <c r="Z339" s="80"/>
      <c r="AA339" s="80"/>
      <c r="AB339" s="81"/>
      <c r="AC339" s="81"/>
      <c r="AD339" s="80"/>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ht="15.75" customHeight="1">
      <c r="A340" s="80"/>
      <c r="B340" s="80"/>
      <c r="C340" s="80"/>
      <c r="D340" s="80"/>
      <c r="E340" s="80"/>
      <c r="F340" s="80"/>
      <c r="G340" s="80"/>
      <c r="H340" s="80"/>
      <c r="I340" s="81"/>
      <c r="J340" s="81"/>
      <c r="K340" s="81"/>
      <c r="L340" s="81"/>
      <c r="M340" s="80"/>
      <c r="N340" s="80"/>
      <c r="O340" s="82"/>
      <c r="P340" s="82"/>
      <c r="Q340" s="82"/>
      <c r="R340" s="82"/>
      <c r="S340" s="82"/>
      <c r="T340" s="82"/>
      <c r="U340" s="82"/>
      <c r="V340" s="82"/>
      <c r="W340" s="82"/>
      <c r="X340" s="80"/>
      <c r="Y340" s="80"/>
      <c r="Z340" s="80"/>
      <c r="AA340" s="80"/>
      <c r="AB340" s="81"/>
      <c r="AC340" s="81"/>
      <c r="AD340" s="80"/>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ht="15.75" customHeight="1">
      <c r="A341" s="80"/>
      <c r="B341" s="80"/>
      <c r="C341" s="80"/>
      <c r="D341" s="80"/>
      <c r="E341" s="80"/>
      <c r="F341" s="80"/>
      <c r="G341" s="80"/>
      <c r="H341" s="80"/>
      <c r="I341" s="81"/>
      <c r="J341" s="81"/>
      <c r="K341" s="81"/>
      <c r="L341" s="81"/>
      <c r="M341" s="80"/>
      <c r="N341" s="80"/>
      <c r="O341" s="82"/>
      <c r="P341" s="82"/>
      <c r="Q341" s="82"/>
      <c r="R341" s="82"/>
      <c r="S341" s="82"/>
      <c r="T341" s="82"/>
      <c r="U341" s="82"/>
      <c r="V341" s="82"/>
      <c r="W341" s="82"/>
      <c r="X341" s="80"/>
      <c r="Y341" s="80"/>
      <c r="Z341" s="80"/>
      <c r="AA341" s="80"/>
      <c r="AB341" s="81"/>
      <c r="AC341" s="81"/>
      <c r="AD341" s="80"/>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ht="15.75" customHeight="1">
      <c r="A342" s="80"/>
      <c r="B342" s="80"/>
      <c r="C342" s="80"/>
      <c r="D342" s="80"/>
      <c r="E342" s="80"/>
      <c r="F342" s="80"/>
      <c r="G342" s="80"/>
      <c r="H342" s="80"/>
      <c r="I342" s="81"/>
      <c r="J342" s="81"/>
      <c r="K342" s="81"/>
      <c r="L342" s="81"/>
      <c r="M342" s="80"/>
      <c r="N342" s="80"/>
      <c r="O342" s="82"/>
      <c r="P342" s="82"/>
      <c r="Q342" s="82"/>
      <c r="R342" s="82"/>
      <c r="S342" s="82"/>
      <c r="T342" s="82"/>
      <c r="U342" s="82"/>
      <c r="V342" s="82"/>
      <c r="W342" s="82"/>
      <c r="X342" s="80"/>
      <c r="Y342" s="80"/>
      <c r="Z342" s="80"/>
      <c r="AA342" s="80"/>
      <c r="AB342" s="81"/>
      <c r="AC342" s="81"/>
      <c r="AD342" s="80"/>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ht="15.75" customHeight="1">
      <c r="A343" s="80"/>
      <c r="B343" s="80"/>
      <c r="C343" s="80"/>
      <c r="D343" s="80"/>
      <c r="E343" s="80"/>
      <c r="F343" s="80"/>
      <c r="G343" s="80"/>
      <c r="H343" s="80"/>
      <c r="I343" s="81"/>
      <c r="J343" s="81"/>
      <c r="K343" s="81"/>
      <c r="L343" s="81"/>
      <c r="M343" s="80"/>
      <c r="N343" s="80"/>
      <c r="O343" s="82"/>
      <c r="P343" s="82"/>
      <c r="Q343" s="82"/>
      <c r="R343" s="82"/>
      <c r="S343" s="82"/>
      <c r="T343" s="82"/>
      <c r="U343" s="82"/>
      <c r="V343" s="82"/>
      <c r="W343" s="82"/>
      <c r="X343" s="80"/>
      <c r="Y343" s="80"/>
      <c r="Z343" s="80"/>
      <c r="AA343" s="80"/>
      <c r="AB343" s="81"/>
      <c r="AC343" s="81"/>
      <c r="AD343" s="80"/>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ht="15.75" customHeight="1">
      <c r="A344" s="80"/>
      <c r="B344" s="80"/>
      <c r="C344" s="80"/>
      <c r="D344" s="80"/>
      <c r="E344" s="80"/>
      <c r="F344" s="80"/>
      <c r="G344" s="80"/>
      <c r="H344" s="80"/>
      <c r="I344" s="81"/>
      <c r="J344" s="81"/>
      <c r="K344" s="81"/>
      <c r="L344" s="81"/>
      <c r="M344" s="80"/>
      <c r="N344" s="80"/>
      <c r="O344" s="82"/>
      <c r="P344" s="82"/>
      <c r="Q344" s="82"/>
      <c r="R344" s="82"/>
      <c r="S344" s="82"/>
      <c r="T344" s="82"/>
      <c r="U344" s="82"/>
      <c r="V344" s="82"/>
      <c r="W344" s="82"/>
      <c r="X344" s="80"/>
      <c r="Y344" s="80"/>
      <c r="Z344" s="80"/>
      <c r="AA344" s="80"/>
      <c r="AB344" s="81"/>
      <c r="AC344" s="81"/>
      <c r="AD344" s="80"/>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ht="15.75" customHeight="1">
      <c r="A345" s="80"/>
      <c r="B345" s="80"/>
      <c r="C345" s="80"/>
      <c r="D345" s="80"/>
      <c r="E345" s="80"/>
      <c r="F345" s="80"/>
      <c r="G345" s="80"/>
      <c r="H345" s="80"/>
      <c r="I345" s="81"/>
      <c r="J345" s="81"/>
      <c r="K345" s="81"/>
      <c r="L345" s="81"/>
      <c r="M345" s="80"/>
      <c r="N345" s="80"/>
      <c r="O345" s="82"/>
      <c r="P345" s="82"/>
      <c r="Q345" s="82"/>
      <c r="R345" s="82"/>
      <c r="S345" s="82"/>
      <c r="T345" s="82"/>
      <c r="U345" s="82"/>
      <c r="V345" s="82"/>
      <c r="W345" s="82"/>
      <c r="X345" s="80"/>
      <c r="Y345" s="80"/>
      <c r="Z345" s="80"/>
      <c r="AA345" s="80"/>
      <c r="AB345" s="81"/>
      <c r="AC345" s="81"/>
      <c r="AD345" s="80"/>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ht="15.75" customHeight="1">
      <c r="A346" s="80"/>
      <c r="B346" s="80"/>
      <c r="C346" s="80"/>
      <c r="D346" s="80"/>
      <c r="E346" s="80"/>
      <c r="F346" s="80"/>
      <c r="G346" s="80"/>
      <c r="H346" s="80"/>
      <c r="I346" s="81"/>
      <c r="J346" s="81"/>
      <c r="K346" s="81"/>
      <c r="L346" s="81"/>
      <c r="M346" s="80"/>
      <c r="N346" s="80"/>
      <c r="O346" s="82"/>
      <c r="P346" s="82"/>
      <c r="Q346" s="82"/>
      <c r="R346" s="82"/>
      <c r="S346" s="82"/>
      <c r="T346" s="82"/>
      <c r="U346" s="82"/>
      <c r="V346" s="82"/>
      <c r="W346" s="82"/>
      <c r="X346" s="80"/>
      <c r="Y346" s="80"/>
      <c r="Z346" s="80"/>
      <c r="AA346" s="80"/>
      <c r="AB346" s="81"/>
      <c r="AC346" s="81"/>
      <c r="AD346" s="80"/>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ht="15.75" customHeight="1">
      <c r="A347" s="80"/>
      <c r="B347" s="80"/>
      <c r="C347" s="80"/>
      <c r="D347" s="80"/>
      <c r="E347" s="80"/>
      <c r="F347" s="80"/>
      <c r="G347" s="80"/>
      <c r="H347" s="80"/>
      <c r="I347" s="81"/>
      <c r="J347" s="81"/>
      <c r="K347" s="81"/>
      <c r="L347" s="81"/>
      <c r="M347" s="80"/>
      <c r="N347" s="80"/>
      <c r="O347" s="82"/>
      <c r="P347" s="82"/>
      <c r="Q347" s="82"/>
      <c r="R347" s="82"/>
      <c r="S347" s="82"/>
      <c r="T347" s="82"/>
      <c r="U347" s="82"/>
      <c r="V347" s="82"/>
      <c r="W347" s="82"/>
      <c r="X347" s="80"/>
      <c r="Y347" s="80"/>
      <c r="Z347" s="80"/>
      <c r="AA347" s="80"/>
      <c r="AB347" s="81"/>
      <c r="AC347" s="81"/>
      <c r="AD347" s="80"/>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ht="15.75" customHeight="1">
      <c r="A348" s="80"/>
      <c r="B348" s="80"/>
      <c r="C348" s="80"/>
      <c r="D348" s="80"/>
      <c r="E348" s="80"/>
      <c r="F348" s="80"/>
      <c r="G348" s="80"/>
      <c r="H348" s="80"/>
      <c r="I348" s="81"/>
      <c r="J348" s="81"/>
      <c r="K348" s="81"/>
      <c r="L348" s="81"/>
      <c r="M348" s="80"/>
      <c r="N348" s="80"/>
      <c r="O348" s="82"/>
      <c r="P348" s="82"/>
      <c r="Q348" s="82"/>
      <c r="R348" s="82"/>
      <c r="S348" s="82"/>
      <c r="T348" s="82"/>
      <c r="U348" s="82"/>
      <c r="V348" s="82"/>
      <c r="W348" s="82"/>
      <c r="X348" s="80"/>
      <c r="Y348" s="80"/>
      <c r="Z348" s="80"/>
      <c r="AA348" s="80"/>
      <c r="AB348" s="81"/>
      <c r="AC348" s="81"/>
      <c r="AD348" s="80"/>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ht="15.75" customHeight="1">
      <c r="A349" s="80"/>
      <c r="B349" s="80"/>
      <c r="C349" s="80"/>
      <c r="D349" s="80"/>
      <c r="E349" s="80"/>
      <c r="F349" s="80"/>
      <c r="G349" s="80"/>
      <c r="H349" s="80"/>
      <c r="I349" s="81"/>
      <c r="J349" s="81"/>
      <c r="K349" s="81"/>
      <c r="L349" s="81"/>
      <c r="M349" s="80"/>
      <c r="N349" s="80"/>
      <c r="O349" s="82"/>
      <c r="P349" s="82"/>
      <c r="Q349" s="82"/>
      <c r="R349" s="82"/>
      <c r="S349" s="82"/>
      <c r="T349" s="82"/>
      <c r="U349" s="82"/>
      <c r="V349" s="82"/>
      <c r="W349" s="82"/>
      <c r="X349" s="80"/>
      <c r="Y349" s="80"/>
      <c r="Z349" s="80"/>
      <c r="AA349" s="80"/>
      <c r="AB349" s="81"/>
      <c r="AC349" s="81"/>
      <c r="AD349" s="80"/>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ht="15.75" customHeight="1">
      <c r="A350" s="80"/>
      <c r="B350" s="80"/>
      <c r="C350" s="80"/>
      <c r="D350" s="80"/>
      <c r="E350" s="80"/>
      <c r="F350" s="80"/>
      <c r="G350" s="80"/>
      <c r="H350" s="80"/>
      <c r="I350" s="81"/>
      <c r="J350" s="81"/>
      <c r="K350" s="81"/>
      <c r="L350" s="81"/>
      <c r="M350" s="80"/>
      <c r="N350" s="80"/>
      <c r="O350" s="82"/>
      <c r="P350" s="82"/>
      <c r="Q350" s="82"/>
      <c r="R350" s="82"/>
      <c r="S350" s="82"/>
      <c r="T350" s="82"/>
      <c r="U350" s="82"/>
      <c r="V350" s="82"/>
      <c r="W350" s="82"/>
      <c r="X350" s="80"/>
      <c r="Y350" s="80"/>
      <c r="Z350" s="80"/>
      <c r="AA350" s="80"/>
      <c r="AB350" s="81"/>
      <c r="AC350" s="81"/>
      <c r="AD350" s="80"/>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ht="15.75" customHeight="1">
      <c r="A351" s="80"/>
      <c r="B351" s="80"/>
      <c r="C351" s="80"/>
      <c r="D351" s="80"/>
      <c r="E351" s="80"/>
      <c r="F351" s="80"/>
      <c r="G351" s="80"/>
      <c r="H351" s="80"/>
      <c r="I351" s="81"/>
      <c r="J351" s="81"/>
      <c r="K351" s="81"/>
      <c r="L351" s="81"/>
      <c r="M351" s="80"/>
      <c r="N351" s="80"/>
      <c r="O351" s="82"/>
      <c r="P351" s="82"/>
      <c r="Q351" s="82"/>
      <c r="R351" s="82"/>
      <c r="S351" s="82"/>
      <c r="T351" s="82"/>
      <c r="U351" s="82"/>
      <c r="V351" s="82"/>
      <c r="W351" s="82"/>
      <c r="X351" s="80"/>
      <c r="Y351" s="80"/>
      <c r="Z351" s="80"/>
      <c r="AA351" s="80"/>
      <c r="AB351" s="81"/>
      <c r="AC351" s="81"/>
      <c r="AD351" s="80"/>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ht="15.75" customHeight="1">
      <c r="A352" s="80"/>
      <c r="B352" s="80"/>
      <c r="C352" s="80"/>
      <c r="D352" s="80"/>
      <c r="E352" s="80"/>
      <c r="F352" s="80"/>
      <c r="G352" s="80"/>
      <c r="H352" s="80"/>
      <c r="I352" s="81"/>
      <c r="J352" s="81"/>
      <c r="K352" s="81"/>
      <c r="L352" s="81"/>
      <c r="M352" s="80"/>
      <c r="N352" s="80"/>
      <c r="O352" s="82"/>
      <c r="P352" s="82"/>
      <c r="Q352" s="82"/>
      <c r="R352" s="82"/>
      <c r="S352" s="82"/>
      <c r="T352" s="82"/>
      <c r="U352" s="82"/>
      <c r="V352" s="82"/>
      <c r="W352" s="82"/>
      <c r="X352" s="80"/>
      <c r="Y352" s="80"/>
      <c r="Z352" s="80"/>
      <c r="AA352" s="80"/>
      <c r="AB352" s="81"/>
      <c r="AC352" s="81"/>
      <c r="AD352" s="80"/>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ht="15.75" customHeight="1">
      <c r="A353" s="80"/>
      <c r="B353" s="80"/>
      <c r="C353" s="80"/>
      <c r="D353" s="80"/>
      <c r="E353" s="80"/>
      <c r="F353" s="80"/>
      <c r="G353" s="80"/>
      <c r="H353" s="80"/>
      <c r="I353" s="81"/>
      <c r="J353" s="81"/>
      <c r="K353" s="81"/>
      <c r="L353" s="81"/>
      <c r="M353" s="80"/>
      <c r="N353" s="80"/>
      <c r="O353" s="82"/>
      <c r="P353" s="82"/>
      <c r="Q353" s="82"/>
      <c r="R353" s="82"/>
      <c r="S353" s="82"/>
      <c r="T353" s="82"/>
      <c r="U353" s="82"/>
      <c r="V353" s="82"/>
      <c r="W353" s="82"/>
      <c r="X353" s="80"/>
      <c r="Y353" s="80"/>
      <c r="Z353" s="80"/>
      <c r="AA353" s="80"/>
      <c r="AB353" s="81"/>
      <c r="AC353" s="81"/>
      <c r="AD353" s="80"/>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ht="15.75" customHeight="1">
      <c r="A354" s="80"/>
      <c r="B354" s="80"/>
      <c r="C354" s="80"/>
      <c r="D354" s="80"/>
      <c r="E354" s="80"/>
      <c r="F354" s="80"/>
      <c r="G354" s="80"/>
      <c r="H354" s="80"/>
      <c r="I354" s="81"/>
      <c r="J354" s="81"/>
      <c r="K354" s="81"/>
      <c r="L354" s="81"/>
      <c r="M354" s="80"/>
      <c r="N354" s="80"/>
      <c r="O354" s="82"/>
      <c r="P354" s="82"/>
      <c r="Q354" s="82"/>
      <c r="R354" s="82"/>
      <c r="S354" s="82"/>
      <c r="T354" s="82"/>
      <c r="U354" s="82"/>
      <c r="V354" s="82"/>
      <c r="W354" s="82"/>
      <c r="X354" s="80"/>
      <c r="Y354" s="80"/>
      <c r="Z354" s="80"/>
      <c r="AA354" s="80"/>
      <c r="AB354" s="81"/>
      <c r="AC354" s="81"/>
      <c r="AD354" s="80"/>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ht="15.75" customHeight="1">
      <c r="A355" s="80"/>
      <c r="B355" s="80"/>
      <c r="C355" s="80"/>
      <c r="D355" s="80"/>
      <c r="E355" s="80"/>
      <c r="F355" s="80"/>
      <c r="G355" s="80"/>
      <c r="H355" s="80"/>
      <c r="I355" s="81"/>
      <c r="J355" s="81"/>
      <c r="K355" s="81"/>
      <c r="L355" s="81"/>
      <c r="M355" s="80"/>
      <c r="N355" s="80"/>
      <c r="O355" s="82"/>
      <c r="P355" s="82"/>
      <c r="Q355" s="82"/>
      <c r="R355" s="82"/>
      <c r="S355" s="82"/>
      <c r="T355" s="82"/>
      <c r="U355" s="82"/>
      <c r="V355" s="82"/>
      <c r="W355" s="82"/>
      <c r="X355" s="80"/>
      <c r="Y355" s="80"/>
      <c r="Z355" s="80"/>
      <c r="AA355" s="80"/>
      <c r="AB355" s="81"/>
      <c r="AC355" s="81"/>
      <c r="AD355" s="80"/>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ht="15.75" customHeight="1">
      <c r="A356" s="80"/>
      <c r="B356" s="80"/>
      <c r="C356" s="80"/>
      <c r="D356" s="80"/>
      <c r="E356" s="80"/>
      <c r="F356" s="80"/>
      <c r="G356" s="80"/>
      <c r="H356" s="80"/>
      <c r="I356" s="81"/>
      <c r="J356" s="81"/>
      <c r="K356" s="81"/>
      <c r="L356" s="81"/>
      <c r="M356" s="80"/>
      <c r="N356" s="80"/>
      <c r="O356" s="82"/>
      <c r="P356" s="82"/>
      <c r="Q356" s="82"/>
      <c r="R356" s="82"/>
      <c r="S356" s="82"/>
      <c r="T356" s="82"/>
      <c r="U356" s="82"/>
      <c r="V356" s="82"/>
      <c r="W356" s="82"/>
      <c r="X356" s="80"/>
      <c r="Y356" s="80"/>
      <c r="Z356" s="80"/>
      <c r="AA356" s="80"/>
      <c r="AB356" s="81"/>
      <c r="AC356" s="81"/>
      <c r="AD356" s="80"/>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ht="15.75" customHeight="1">
      <c r="A357" s="80"/>
      <c r="B357" s="80"/>
      <c r="C357" s="80"/>
      <c r="D357" s="80"/>
      <c r="E357" s="80"/>
      <c r="F357" s="80"/>
      <c r="G357" s="80"/>
      <c r="H357" s="80"/>
      <c r="I357" s="81"/>
      <c r="J357" s="81"/>
      <c r="K357" s="81"/>
      <c r="L357" s="81"/>
      <c r="M357" s="80"/>
      <c r="N357" s="80"/>
      <c r="O357" s="82"/>
      <c r="P357" s="82"/>
      <c r="Q357" s="82"/>
      <c r="R357" s="82"/>
      <c r="S357" s="82"/>
      <c r="T357" s="82"/>
      <c r="U357" s="82"/>
      <c r="V357" s="82"/>
      <c r="W357" s="82"/>
      <c r="X357" s="80"/>
      <c r="Y357" s="80"/>
      <c r="Z357" s="80"/>
      <c r="AA357" s="80"/>
      <c r="AB357" s="81"/>
      <c r="AC357" s="81"/>
      <c r="AD357" s="80"/>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ht="15.75" customHeight="1">
      <c r="A358" s="80"/>
      <c r="B358" s="80"/>
      <c r="C358" s="80"/>
      <c r="D358" s="80"/>
      <c r="E358" s="80"/>
      <c r="F358" s="80"/>
      <c r="G358" s="80"/>
      <c r="H358" s="80"/>
      <c r="I358" s="81"/>
      <c r="J358" s="81"/>
      <c r="K358" s="81"/>
      <c r="L358" s="81"/>
      <c r="M358" s="80"/>
      <c r="N358" s="80"/>
      <c r="O358" s="82"/>
      <c r="P358" s="82"/>
      <c r="Q358" s="82"/>
      <c r="R358" s="82"/>
      <c r="S358" s="82"/>
      <c r="T358" s="82"/>
      <c r="U358" s="82"/>
      <c r="V358" s="82"/>
      <c r="W358" s="82"/>
      <c r="X358" s="80"/>
      <c r="Y358" s="80"/>
      <c r="Z358" s="80"/>
      <c r="AA358" s="80"/>
      <c r="AB358" s="81"/>
      <c r="AC358" s="81"/>
      <c r="AD358" s="80"/>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ht="15.75" customHeight="1">
      <c r="A359" s="80"/>
      <c r="B359" s="80"/>
      <c r="C359" s="80"/>
      <c r="D359" s="80"/>
      <c r="E359" s="80"/>
      <c r="F359" s="80"/>
      <c r="G359" s="80"/>
      <c r="H359" s="80"/>
      <c r="I359" s="81"/>
      <c r="J359" s="81"/>
      <c r="K359" s="81"/>
      <c r="L359" s="81"/>
      <c r="M359" s="80"/>
      <c r="N359" s="80"/>
      <c r="O359" s="82"/>
      <c r="P359" s="82"/>
      <c r="Q359" s="82"/>
      <c r="R359" s="82"/>
      <c r="S359" s="82"/>
      <c r="T359" s="82"/>
      <c r="U359" s="82"/>
      <c r="V359" s="82"/>
      <c r="W359" s="82"/>
      <c r="X359" s="80"/>
      <c r="Y359" s="80"/>
      <c r="Z359" s="80"/>
      <c r="AA359" s="80"/>
      <c r="AB359" s="81"/>
      <c r="AC359" s="81"/>
      <c r="AD359" s="80"/>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ht="15.75" customHeight="1">
      <c r="A360" s="80"/>
      <c r="B360" s="80"/>
      <c r="C360" s="80"/>
      <c r="D360" s="80"/>
      <c r="E360" s="80"/>
      <c r="F360" s="80"/>
      <c r="G360" s="80"/>
      <c r="H360" s="80"/>
      <c r="I360" s="81"/>
      <c r="J360" s="81"/>
      <c r="K360" s="81"/>
      <c r="L360" s="81"/>
      <c r="M360" s="80"/>
      <c r="N360" s="80"/>
      <c r="O360" s="82"/>
      <c r="P360" s="82"/>
      <c r="Q360" s="82"/>
      <c r="R360" s="82"/>
      <c r="S360" s="82"/>
      <c r="T360" s="82"/>
      <c r="U360" s="82"/>
      <c r="V360" s="82"/>
      <c r="W360" s="82"/>
      <c r="X360" s="80"/>
      <c r="Y360" s="80"/>
      <c r="Z360" s="80"/>
      <c r="AA360" s="80"/>
      <c r="AB360" s="81"/>
      <c r="AC360" s="81"/>
      <c r="AD360" s="80"/>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ht="15.75" customHeight="1">
      <c r="A361" s="80"/>
      <c r="B361" s="80"/>
      <c r="C361" s="80"/>
      <c r="D361" s="80"/>
      <c r="E361" s="80"/>
      <c r="F361" s="80"/>
      <c r="G361" s="80"/>
      <c r="H361" s="80"/>
      <c r="I361" s="81"/>
      <c r="J361" s="81"/>
      <c r="K361" s="81"/>
      <c r="L361" s="81"/>
      <c r="M361" s="80"/>
      <c r="N361" s="80"/>
      <c r="O361" s="82"/>
      <c r="P361" s="82"/>
      <c r="Q361" s="82"/>
      <c r="R361" s="82"/>
      <c r="S361" s="82"/>
      <c r="T361" s="82"/>
      <c r="U361" s="82"/>
      <c r="V361" s="82"/>
      <c r="W361" s="82"/>
      <c r="X361" s="80"/>
      <c r="Y361" s="80"/>
      <c r="Z361" s="80"/>
      <c r="AA361" s="80"/>
      <c r="AB361" s="81"/>
      <c r="AC361" s="81"/>
      <c r="AD361" s="80"/>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ht="15.75" customHeight="1">
      <c r="A362" s="80"/>
      <c r="B362" s="80"/>
      <c r="C362" s="80"/>
      <c r="D362" s="80"/>
      <c r="E362" s="80"/>
      <c r="F362" s="80"/>
      <c r="G362" s="80"/>
      <c r="H362" s="80"/>
      <c r="I362" s="81"/>
      <c r="J362" s="81"/>
      <c r="K362" s="81"/>
      <c r="L362" s="81"/>
      <c r="M362" s="80"/>
      <c r="N362" s="80"/>
      <c r="O362" s="82"/>
      <c r="P362" s="82"/>
      <c r="Q362" s="82"/>
      <c r="R362" s="82"/>
      <c r="S362" s="82"/>
      <c r="T362" s="82"/>
      <c r="U362" s="82"/>
      <c r="V362" s="82"/>
      <c r="W362" s="82"/>
      <c r="X362" s="80"/>
      <c r="Y362" s="80"/>
      <c r="Z362" s="80"/>
      <c r="AA362" s="80"/>
      <c r="AB362" s="81"/>
      <c r="AC362" s="81"/>
      <c r="AD362" s="80"/>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ht="15.75" customHeight="1">
      <c r="A363" s="80"/>
      <c r="B363" s="80"/>
      <c r="C363" s="80"/>
      <c r="D363" s="80"/>
      <c r="E363" s="80"/>
      <c r="F363" s="80"/>
      <c r="G363" s="80"/>
      <c r="H363" s="80"/>
      <c r="I363" s="81"/>
      <c r="J363" s="81"/>
      <c r="K363" s="81"/>
      <c r="L363" s="81"/>
      <c r="M363" s="80"/>
      <c r="N363" s="80"/>
      <c r="O363" s="82"/>
      <c r="P363" s="82"/>
      <c r="Q363" s="82"/>
      <c r="R363" s="82"/>
      <c r="S363" s="82"/>
      <c r="T363" s="82"/>
      <c r="U363" s="82"/>
      <c r="V363" s="82"/>
      <c r="W363" s="82"/>
      <c r="X363" s="80"/>
      <c r="Y363" s="80"/>
      <c r="Z363" s="80"/>
      <c r="AA363" s="80"/>
      <c r="AB363" s="81"/>
      <c r="AC363" s="81"/>
      <c r="AD363" s="80"/>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ht="15.75" customHeight="1">
      <c r="A364" s="80"/>
      <c r="B364" s="80"/>
      <c r="C364" s="80"/>
      <c r="D364" s="80"/>
      <c r="E364" s="80"/>
      <c r="F364" s="80"/>
      <c r="G364" s="80"/>
      <c r="H364" s="80"/>
      <c r="I364" s="81"/>
      <c r="J364" s="81"/>
      <c r="K364" s="81"/>
      <c r="L364" s="81"/>
      <c r="M364" s="80"/>
      <c r="N364" s="80"/>
      <c r="O364" s="82"/>
      <c r="P364" s="82"/>
      <c r="Q364" s="82"/>
      <c r="R364" s="82"/>
      <c r="S364" s="82"/>
      <c r="T364" s="82"/>
      <c r="U364" s="82"/>
      <c r="V364" s="82"/>
      <c r="W364" s="82"/>
      <c r="X364" s="80"/>
      <c r="Y364" s="80"/>
      <c r="Z364" s="80"/>
      <c r="AA364" s="80"/>
      <c r="AB364" s="81"/>
      <c r="AC364" s="81"/>
      <c r="AD364" s="80"/>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ht="15.75" customHeight="1">
      <c r="A365" s="80"/>
      <c r="B365" s="80"/>
      <c r="C365" s="80"/>
      <c r="D365" s="80"/>
      <c r="E365" s="80"/>
      <c r="F365" s="80"/>
      <c r="G365" s="80"/>
      <c r="H365" s="80"/>
      <c r="I365" s="81"/>
      <c r="J365" s="81"/>
      <c r="K365" s="81"/>
      <c r="L365" s="81"/>
      <c r="M365" s="80"/>
      <c r="N365" s="80"/>
      <c r="O365" s="82"/>
      <c r="P365" s="82"/>
      <c r="Q365" s="82"/>
      <c r="R365" s="82"/>
      <c r="S365" s="82"/>
      <c r="T365" s="82"/>
      <c r="U365" s="82"/>
      <c r="V365" s="82"/>
      <c r="W365" s="82"/>
      <c r="X365" s="80"/>
      <c r="Y365" s="80"/>
      <c r="Z365" s="80"/>
      <c r="AA365" s="80"/>
      <c r="AB365" s="81"/>
      <c r="AC365" s="81"/>
      <c r="AD365" s="80"/>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ht="15.75" customHeight="1">
      <c r="A366" s="80"/>
      <c r="B366" s="80"/>
      <c r="C366" s="80"/>
      <c r="D366" s="80"/>
      <c r="E366" s="80"/>
      <c r="F366" s="80"/>
      <c r="G366" s="80"/>
      <c r="H366" s="80"/>
      <c r="I366" s="81"/>
      <c r="J366" s="81"/>
      <c r="K366" s="81"/>
      <c r="L366" s="81"/>
      <c r="M366" s="80"/>
      <c r="N366" s="80"/>
      <c r="O366" s="82"/>
      <c r="P366" s="82"/>
      <c r="Q366" s="82"/>
      <c r="R366" s="82"/>
      <c r="S366" s="82"/>
      <c r="T366" s="82"/>
      <c r="U366" s="82"/>
      <c r="V366" s="82"/>
      <c r="W366" s="82"/>
      <c r="X366" s="80"/>
      <c r="Y366" s="80"/>
      <c r="Z366" s="80"/>
      <c r="AA366" s="80"/>
      <c r="AB366" s="81"/>
      <c r="AC366" s="81"/>
      <c r="AD366" s="80"/>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ht="15.75" customHeight="1">
      <c r="A367" s="80"/>
      <c r="B367" s="80"/>
      <c r="C367" s="80"/>
      <c r="D367" s="80"/>
      <c r="E367" s="80"/>
      <c r="F367" s="80"/>
      <c r="G367" s="80"/>
      <c r="H367" s="80"/>
      <c r="I367" s="81"/>
      <c r="J367" s="81"/>
      <c r="K367" s="81"/>
      <c r="L367" s="81"/>
      <c r="M367" s="80"/>
      <c r="N367" s="80"/>
      <c r="O367" s="82"/>
      <c r="P367" s="82"/>
      <c r="Q367" s="82"/>
      <c r="R367" s="82"/>
      <c r="S367" s="82"/>
      <c r="T367" s="82"/>
      <c r="U367" s="82"/>
      <c r="V367" s="82"/>
      <c r="W367" s="82"/>
      <c r="X367" s="80"/>
      <c r="Y367" s="80"/>
      <c r="Z367" s="80"/>
      <c r="AA367" s="80"/>
      <c r="AB367" s="81"/>
      <c r="AC367" s="81"/>
      <c r="AD367" s="80"/>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ht="15.75" customHeight="1">
      <c r="A368" s="80"/>
      <c r="B368" s="80"/>
      <c r="C368" s="80"/>
      <c r="D368" s="80"/>
      <c r="E368" s="80"/>
      <c r="F368" s="80"/>
      <c r="G368" s="80"/>
      <c r="H368" s="80"/>
      <c r="I368" s="81"/>
      <c r="J368" s="81"/>
      <c r="K368" s="81"/>
      <c r="L368" s="81"/>
      <c r="M368" s="80"/>
      <c r="N368" s="80"/>
      <c r="O368" s="82"/>
      <c r="P368" s="82"/>
      <c r="Q368" s="82"/>
      <c r="R368" s="82"/>
      <c r="S368" s="82"/>
      <c r="T368" s="82"/>
      <c r="U368" s="82"/>
      <c r="V368" s="82"/>
      <c r="W368" s="82"/>
      <c r="X368" s="80"/>
      <c r="Y368" s="80"/>
      <c r="Z368" s="80"/>
      <c r="AA368" s="80"/>
      <c r="AB368" s="81"/>
      <c r="AC368" s="81"/>
      <c r="AD368" s="80"/>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ht="15.75" customHeight="1">
      <c r="A369" s="80"/>
      <c r="B369" s="80"/>
      <c r="C369" s="80"/>
      <c r="D369" s="80"/>
      <c r="E369" s="80"/>
      <c r="F369" s="80"/>
      <c r="G369" s="80"/>
      <c r="H369" s="80"/>
      <c r="I369" s="81"/>
      <c r="J369" s="81"/>
      <c r="K369" s="81"/>
      <c r="L369" s="81"/>
      <c r="M369" s="80"/>
      <c r="N369" s="80"/>
      <c r="O369" s="82"/>
      <c r="P369" s="82"/>
      <c r="Q369" s="82"/>
      <c r="R369" s="82"/>
      <c r="S369" s="82"/>
      <c r="T369" s="82"/>
      <c r="U369" s="82"/>
      <c r="V369" s="82"/>
      <c r="W369" s="82"/>
      <c r="X369" s="80"/>
      <c r="Y369" s="80"/>
      <c r="Z369" s="80"/>
      <c r="AA369" s="80"/>
      <c r="AB369" s="81"/>
      <c r="AC369" s="81"/>
      <c r="AD369" s="80"/>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ht="15.75" customHeight="1">
      <c r="A370" s="80"/>
      <c r="B370" s="80"/>
      <c r="C370" s="80"/>
      <c r="D370" s="80"/>
      <c r="E370" s="80"/>
      <c r="F370" s="80"/>
      <c r="G370" s="80"/>
      <c r="H370" s="80"/>
      <c r="I370" s="81"/>
      <c r="J370" s="81"/>
      <c r="K370" s="81"/>
      <c r="L370" s="81"/>
      <c r="M370" s="80"/>
      <c r="N370" s="80"/>
      <c r="O370" s="82"/>
      <c r="P370" s="82"/>
      <c r="Q370" s="82"/>
      <c r="R370" s="82"/>
      <c r="S370" s="82"/>
      <c r="T370" s="82"/>
      <c r="U370" s="82"/>
      <c r="V370" s="82"/>
      <c r="W370" s="82"/>
      <c r="X370" s="80"/>
      <c r="Y370" s="80"/>
      <c r="Z370" s="80"/>
      <c r="AA370" s="80"/>
      <c r="AB370" s="81"/>
      <c r="AC370" s="81"/>
      <c r="AD370" s="80"/>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ht="15.75" customHeight="1">
      <c r="A371" s="80"/>
      <c r="B371" s="80"/>
      <c r="C371" s="80"/>
      <c r="D371" s="80"/>
      <c r="E371" s="80"/>
      <c r="F371" s="80"/>
      <c r="G371" s="80"/>
      <c r="H371" s="80"/>
      <c r="I371" s="81"/>
      <c r="J371" s="81"/>
      <c r="K371" s="81"/>
      <c r="L371" s="81"/>
      <c r="M371" s="80"/>
      <c r="N371" s="80"/>
      <c r="O371" s="82"/>
      <c r="P371" s="82"/>
      <c r="Q371" s="82"/>
      <c r="R371" s="82"/>
      <c r="S371" s="82"/>
      <c r="T371" s="82"/>
      <c r="U371" s="82"/>
      <c r="V371" s="82"/>
      <c r="W371" s="82"/>
      <c r="X371" s="80"/>
      <c r="Y371" s="80"/>
      <c r="Z371" s="80"/>
      <c r="AA371" s="80"/>
      <c r="AB371" s="81"/>
      <c r="AC371" s="81"/>
      <c r="AD371" s="80"/>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ht="15.75" customHeight="1">
      <c r="A372" s="80"/>
      <c r="B372" s="80"/>
      <c r="C372" s="80"/>
      <c r="D372" s="80"/>
      <c r="E372" s="80"/>
      <c r="F372" s="80"/>
      <c r="G372" s="80"/>
      <c r="H372" s="80"/>
      <c r="I372" s="81"/>
      <c r="J372" s="81"/>
      <c r="K372" s="81"/>
      <c r="L372" s="81"/>
      <c r="M372" s="80"/>
      <c r="N372" s="80"/>
      <c r="O372" s="82"/>
      <c r="P372" s="82"/>
      <c r="Q372" s="82"/>
      <c r="R372" s="82"/>
      <c r="S372" s="82"/>
      <c r="T372" s="82"/>
      <c r="U372" s="82"/>
      <c r="V372" s="82"/>
      <c r="W372" s="82"/>
      <c r="X372" s="80"/>
      <c r="Y372" s="80"/>
      <c r="Z372" s="80"/>
      <c r="AA372" s="80"/>
      <c r="AB372" s="81"/>
      <c r="AC372" s="81"/>
      <c r="AD372" s="80"/>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ht="15.75" customHeight="1">
      <c r="A373" s="80"/>
      <c r="B373" s="80"/>
      <c r="C373" s="80"/>
      <c r="D373" s="80"/>
      <c r="E373" s="80"/>
      <c r="F373" s="80"/>
      <c r="G373" s="80"/>
      <c r="H373" s="80"/>
      <c r="I373" s="81"/>
      <c r="J373" s="81"/>
      <c r="K373" s="81"/>
      <c r="L373" s="81"/>
      <c r="M373" s="80"/>
      <c r="N373" s="80"/>
      <c r="O373" s="82"/>
      <c r="P373" s="82"/>
      <c r="Q373" s="82"/>
      <c r="R373" s="82"/>
      <c r="S373" s="82"/>
      <c r="T373" s="82"/>
      <c r="U373" s="82"/>
      <c r="V373" s="82"/>
      <c r="W373" s="82"/>
      <c r="X373" s="80"/>
      <c r="Y373" s="80"/>
      <c r="Z373" s="80"/>
      <c r="AA373" s="80"/>
      <c r="AB373" s="81"/>
      <c r="AC373" s="81"/>
      <c r="AD373" s="80"/>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ht="15.75" customHeight="1">
      <c r="A374" s="80"/>
      <c r="B374" s="80"/>
      <c r="C374" s="80"/>
      <c r="D374" s="80"/>
      <c r="E374" s="80"/>
      <c r="F374" s="80"/>
      <c r="G374" s="80"/>
      <c r="H374" s="80"/>
      <c r="I374" s="81"/>
      <c r="J374" s="81"/>
      <c r="K374" s="81"/>
      <c r="L374" s="81"/>
      <c r="M374" s="80"/>
      <c r="N374" s="80"/>
      <c r="O374" s="82"/>
      <c r="P374" s="82"/>
      <c r="Q374" s="82"/>
      <c r="R374" s="82"/>
      <c r="S374" s="82"/>
      <c r="T374" s="82"/>
      <c r="U374" s="82"/>
      <c r="V374" s="82"/>
      <c r="W374" s="82"/>
      <c r="X374" s="80"/>
      <c r="Y374" s="80"/>
      <c r="Z374" s="80"/>
      <c r="AA374" s="80"/>
      <c r="AB374" s="81"/>
      <c r="AC374" s="81"/>
      <c r="AD374" s="80"/>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ht="15.75" customHeight="1">
      <c r="A375" s="80"/>
      <c r="B375" s="80"/>
      <c r="C375" s="80"/>
      <c r="D375" s="80"/>
      <c r="E375" s="80"/>
      <c r="F375" s="80"/>
      <c r="G375" s="80"/>
      <c r="H375" s="80"/>
      <c r="I375" s="81"/>
      <c r="J375" s="81"/>
      <c r="K375" s="81"/>
      <c r="L375" s="81"/>
      <c r="M375" s="80"/>
      <c r="N375" s="80"/>
      <c r="O375" s="82"/>
      <c r="P375" s="82"/>
      <c r="Q375" s="82"/>
      <c r="R375" s="82"/>
      <c r="S375" s="82"/>
      <c r="T375" s="82"/>
      <c r="U375" s="82"/>
      <c r="V375" s="82"/>
      <c r="W375" s="82"/>
      <c r="X375" s="80"/>
      <c r="Y375" s="80"/>
      <c r="Z375" s="80"/>
      <c r="AA375" s="80"/>
      <c r="AB375" s="81"/>
      <c r="AC375" s="81"/>
      <c r="AD375" s="80"/>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ht="15.75" customHeight="1">
      <c r="A376" s="80"/>
      <c r="B376" s="80"/>
      <c r="C376" s="80"/>
      <c r="D376" s="80"/>
      <c r="E376" s="80"/>
      <c r="F376" s="80"/>
      <c r="G376" s="80"/>
      <c r="H376" s="80"/>
      <c r="I376" s="81"/>
      <c r="J376" s="81"/>
      <c r="K376" s="81"/>
      <c r="L376" s="81"/>
      <c r="M376" s="80"/>
      <c r="N376" s="80"/>
      <c r="O376" s="82"/>
      <c r="P376" s="82"/>
      <c r="Q376" s="82"/>
      <c r="R376" s="82"/>
      <c r="S376" s="82"/>
      <c r="T376" s="82"/>
      <c r="U376" s="82"/>
      <c r="V376" s="82"/>
      <c r="W376" s="82"/>
      <c r="X376" s="80"/>
      <c r="Y376" s="80"/>
      <c r="Z376" s="80"/>
      <c r="AA376" s="80"/>
      <c r="AB376" s="81"/>
      <c r="AC376" s="81"/>
      <c r="AD376" s="80"/>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ht="15.75" customHeight="1">
      <c r="A377" s="80"/>
      <c r="B377" s="80"/>
      <c r="C377" s="80"/>
      <c r="D377" s="80"/>
      <c r="E377" s="80"/>
      <c r="F377" s="80"/>
      <c r="G377" s="80"/>
      <c r="H377" s="80"/>
      <c r="I377" s="81"/>
      <c r="J377" s="81"/>
      <c r="K377" s="81"/>
      <c r="L377" s="81"/>
      <c r="M377" s="80"/>
      <c r="N377" s="80"/>
      <c r="O377" s="82"/>
      <c r="P377" s="82"/>
      <c r="Q377" s="82"/>
      <c r="R377" s="82"/>
      <c r="S377" s="82"/>
      <c r="T377" s="82"/>
      <c r="U377" s="82"/>
      <c r="V377" s="82"/>
      <c r="W377" s="82"/>
      <c r="X377" s="80"/>
      <c r="Y377" s="80"/>
      <c r="Z377" s="80"/>
      <c r="AA377" s="80"/>
      <c r="AB377" s="81"/>
      <c r="AC377" s="81"/>
      <c r="AD377" s="80"/>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ht="15.75" customHeight="1">
      <c r="A378" s="80"/>
      <c r="B378" s="80"/>
      <c r="C378" s="80"/>
      <c r="D378" s="80"/>
      <c r="E378" s="80"/>
      <c r="F378" s="80"/>
      <c r="G378" s="80"/>
      <c r="H378" s="80"/>
      <c r="I378" s="81"/>
      <c r="J378" s="81"/>
      <c r="K378" s="81"/>
      <c r="L378" s="81"/>
      <c r="M378" s="80"/>
      <c r="N378" s="80"/>
      <c r="O378" s="82"/>
      <c r="P378" s="82"/>
      <c r="Q378" s="82"/>
      <c r="R378" s="82"/>
      <c r="S378" s="82"/>
      <c r="T378" s="82"/>
      <c r="U378" s="82"/>
      <c r="V378" s="82"/>
      <c r="W378" s="82"/>
      <c r="X378" s="80"/>
      <c r="Y378" s="80"/>
      <c r="Z378" s="80"/>
      <c r="AA378" s="80"/>
      <c r="AB378" s="81"/>
      <c r="AC378" s="81"/>
      <c r="AD378" s="80"/>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ht="15.75" customHeight="1">
      <c r="A379" s="80"/>
      <c r="B379" s="80"/>
      <c r="C379" s="80"/>
      <c r="D379" s="80"/>
      <c r="E379" s="80"/>
      <c r="F379" s="80"/>
      <c r="G379" s="80"/>
      <c r="H379" s="80"/>
      <c r="I379" s="81"/>
      <c r="J379" s="81"/>
      <c r="K379" s="81"/>
      <c r="L379" s="81"/>
      <c r="M379" s="80"/>
      <c r="N379" s="80"/>
      <c r="O379" s="82"/>
      <c r="P379" s="82"/>
      <c r="Q379" s="82"/>
      <c r="R379" s="82"/>
      <c r="S379" s="82"/>
      <c r="T379" s="82"/>
      <c r="U379" s="82"/>
      <c r="V379" s="82"/>
      <c r="W379" s="82"/>
      <c r="X379" s="80"/>
      <c r="Y379" s="80"/>
      <c r="Z379" s="80"/>
      <c r="AA379" s="80"/>
      <c r="AB379" s="81"/>
      <c r="AC379" s="81"/>
      <c r="AD379" s="80"/>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ht="15.75" customHeight="1">
      <c r="A380" s="80"/>
      <c r="B380" s="80"/>
      <c r="C380" s="80"/>
      <c r="D380" s="80"/>
      <c r="E380" s="80"/>
      <c r="F380" s="80"/>
      <c r="G380" s="80"/>
      <c r="H380" s="80"/>
      <c r="I380" s="81"/>
      <c r="J380" s="81"/>
      <c r="K380" s="81"/>
      <c r="L380" s="81"/>
      <c r="M380" s="80"/>
      <c r="N380" s="80"/>
      <c r="O380" s="82"/>
      <c r="P380" s="82"/>
      <c r="Q380" s="82"/>
      <c r="R380" s="82"/>
      <c r="S380" s="82"/>
      <c r="T380" s="82"/>
      <c r="U380" s="82"/>
      <c r="V380" s="82"/>
      <c r="W380" s="82"/>
      <c r="X380" s="80"/>
      <c r="Y380" s="80"/>
      <c r="Z380" s="80"/>
      <c r="AA380" s="80"/>
      <c r="AB380" s="81"/>
      <c r="AC380" s="81"/>
      <c r="AD380" s="80"/>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ht="15.75" customHeight="1">
      <c r="A381" s="80"/>
      <c r="B381" s="80"/>
      <c r="C381" s="80"/>
      <c r="D381" s="80"/>
      <c r="E381" s="80"/>
      <c r="F381" s="80"/>
      <c r="G381" s="80"/>
      <c r="H381" s="80"/>
      <c r="I381" s="81"/>
      <c r="J381" s="81"/>
      <c r="K381" s="81"/>
      <c r="L381" s="81"/>
      <c r="M381" s="80"/>
      <c r="N381" s="80"/>
      <c r="O381" s="82"/>
      <c r="P381" s="82"/>
      <c r="Q381" s="82"/>
      <c r="R381" s="82"/>
      <c r="S381" s="82"/>
      <c r="T381" s="82"/>
      <c r="U381" s="82"/>
      <c r="V381" s="82"/>
      <c r="W381" s="82"/>
      <c r="X381" s="80"/>
      <c r="Y381" s="80"/>
      <c r="Z381" s="80"/>
      <c r="AA381" s="80"/>
      <c r="AB381" s="81"/>
      <c r="AC381" s="81"/>
      <c r="AD381" s="80"/>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ht="15.75" customHeight="1">
      <c r="A382" s="80"/>
      <c r="B382" s="80"/>
      <c r="C382" s="80"/>
      <c r="D382" s="80"/>
      <c r="E382" s="80"/>
      <c r="F382" s="80"/>
      <c r="G382" s="80"/>
      <c r="H382" s="80"/>
      <c r="I382" s="81"/>
      <c r="J382" s="81"/>
      <c r="K382" s="81"/>
      <c r="L382" s="81"/>
      <c r="M382" s="80"/>
      <c r="N382" s="80"/>
      <c r="O382" s="82"/>
      <c r="P382" s="82"/>
      <c r="Q382" s="82"/>
      <c r="R382" s="82"/>
      <c r="S382" s="82"/>
      <c r="T382" s="82"/>
      <c r="U382" s="82"/>
      <c r="V382" s="82"/>
      <c r="W382" s="82"/>
      <c r="X382" s="80"/>
      <c r="Y382" s="80"/>
      <c r="Z382" s="80"/>
      <c r="AA382" s="80"/>
      <c r="AB382" s="81"/>
      <c r="AC382" s="81"/>
      <c r="AD382" s="80"/>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ht="15.75" customHeight="1">
      <c r="A383" s="80"/>
      <c r="B383" s="80"/>
      <c r="C383" s="80"/>
      <c r="D383" s="80"/>
      <c r="E383" s="80"/>
      <c r="F383" s="80"/>
      <c r="G383" s="80"/>
      <c r="H383" s="80"/>
      <c r="I383" s="81"/>
      <c r="J383" s="81"/>
      <c r="K383" s="81"/>
      <c r="L383" s="81"/>
      <c r="M383" s="80"/>
      <c r="N383" s="80"/>
      <c r="O383" s="82"/>
      <c r="P383" s="82"/>
      <c r="Q383" s="82"/>
      <c r="R383" s="82"/>
      <c r="S383" s="82"/>
      <c r="T383" s="82"/>
      <c r="U383" s="82"/>
      <c r="V383" s="82"/>
      <c r="W383" s="82"/>
      <c r="X383" s="80"/>
      <c r="Y383" s="80"/>
      <c r="Z383" s="80"/>
      <c r="AA383" s="80"/>
      <c r="AB383" s="81"/>
      <c r="AC383" s="81"/>
      <c r="AD383" s="80"/>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ht="15.75" customHeight="1">
      <c r="A384" s="80"/>
      <c r="B384" s="80"/>
      <c r="C384" s="80"/>
      <c r="D384" s="80"/>
      <c r="E384" s="80"/>
      <c r="F384" s="80"/>
      <c r="G384" s="80"/>
      <c r="H384" s="80"/>
      <c r="I384" s="81"/>
      <c r="J384" s="81"/>
      <c r="K384" s="81"/>
      <c r="L384" s="81"/>
      <c r="M384" s="80"/>
      <c r="N384" s="80"/>
      <c r="O384" s="82"/>
      <c r="P384" s="82"/>
      <c r="Q384" s="82"/>
      <c r="R384" s="82"/>
      <c r="S384" s="82"/>
      <c r="T384" s="82"/>
      <c r="U384" s="82"/>
      <c r="V384" s="82"/>
      <c r="W384" s="82"/>
      <c r="X384" s="80"/>
      <c r="Y384" s="80"/>
      <c r="Z384" s="80"/>
      <c r="AA384" s="80"/>
      <c r="AB384" s="81"/>
      <c r="AC384" s="81"/>
      <c r="AD384" s="80"/>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ht="15.75" customHeight="1">
      <c r="A385" s="80"/>
      <c r="B385" s="80"/>
      <c r="C385" s="80"/>
      <c r="D385" s="80"/>
      <c r="E385" s="80"/>
      <c r="F385" s="80"/>
      <c r="G385" s="80"/>
      <c r="H385" s="80"/>
      <c r="I385" s="81"/>
      <c r="J385" s="81"/>
      <c r="K385" s="81"/>
      <c r="L385" s="81"/>
      <c r="M385" s="80"/>
      <c r="N385" s="80"/>
      <c r="O385" s="82"/>
      <c r="P385" s="82"/>
      <c r="Q385" s="82"/>
      <c r="R385" s="82"/>
      <c r="S385" s="82"/>
      <c r="T385" s="82"/>
      <c r="U385" s="82"/>
      <c r="V385" s="82"/>
      <c r="W385" s="82"/>
      <c r="X385" s="80"/>
      <c r="Y385" s="80"/>
      <c r="Z385" s="80"/>
      <c r="AA385" s="80"/>
      <c r="AB385" s="81"/>
      <c r="AC385" s="81"/>
      <c r="AD385" s="80"/>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ht="15.75" customHeight="1">
      <c r="A386" s="80"/>
      <c r="B386" s="80"/>
      <c r="C386" s="80"/>
      <c r="D386" s="80"/>
      <c r="E386" s="80"/>
      <c r="F386" s="80"/>
      <c r="G386" s="80"/>
      <c r="H386" s="80"/>
      <c r="I386" s="81"/>
      <c r="J386" s="81"/>
      <c r="K386" s="81"/>
      <c r="L386" s="81"/>
      <c r="M386" s="80"/>
      <c r="N386" s="80"/>
      <c r="O386" s="82"/>
      <c r="P386" s="82"/>
      <c r="Q386" s="82"/>
      <c r="R386" s="82"/>
      <c r="S386" s="82"/>
      <c r="T386" s="82"/>
      <c r="U386" s="82"/>
      <c r="V386" s="82"/>
      <c r="W386" s="82"/>
      <c r="X386" s="80"/>
      <c r="Y386" s="80"/>
      <c r="Z386" s="80"/>
      <c r="AA386" s="80"/>
      <c r="AB386" s="81"/>
      <c r="AC386" s="81"/>
      <c r="AD386" s="80"/>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ht="15.75" customHeight="1">
      <c r="A387" s="80"/>
      <c r="B387" s="80"/>
      <c r="C387" s="80"/>
      <c r="D387" s="80"/>
      <c r="E387" s="80"/>
      <c r="F387" s="80"/>
      <c r="G387" s="80"/>
      <c r="H387" s="80"/>
      <c r="I387" s="81"/>
      <c r="J387" s="81"/>
      <c r="K387" s="81"/>
      <c r="L387" s="81"/>
      <c r="M387" s="80"/>
      <c r="N387" s="80"/>
      <c r="O387" s="82"/>
      <c r="P387" s="82"/>
      <c r="Q387" s="82"/>
      <c r="R387" s="82"/>
      <c r="S387" s="82"/>
      <c r="T387" s="82"/>
      <c r="U387" s="82"/>
      <c r="V387" s="82"/>
      <c r="W387" s="82"/>
      <c r="X387" s="80"/>
      <c r="Y387" s="80"/>
      <c r="Z387" s="80"/>
      <c r="AA387" s="80"/>
      <c r="AB387" s="81"/>
      <c r="AC387" s="81"/>
      <c r="AD387" s="80"/>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ht="15.75" customHeight="1">
      <c r="A388" s="80"/>
      <c r="B388" s="80"/>
      <c r="C388" s="80"/>
      <c r="D388" s="80"/>
      <c r="E388" s="80"/>
      <c r="F388" s="80"/>
      <c r="G388" s="80"/>
      <c r="H388" s="80"/>
      <c r="I388" s="81"/>
      <c r="J388" s="81"/>
      <c r="K388" s="81"/>
      <c r="L388" s="81"/>
      <c r="M388" s="80"/>
      <c r="N388" s="80"/>
      <c r="O388" s="82"/>
      <c r="P388" s="82"/>
      <c r="Q388" s="82"/>
      <c r="R388" s="82"/>
      <c r="S388" s="82"/>
      <c r="T388" s="82"/>
      <c r="U388" s="82"/>
      <c r="V388" s="82"/>
      <c r="W388" s="82"/>
      <c r="X388" s="80"/>
      <c r="Y388" s="80"/>
      <c r="Z388" s="80"/>
      <c r="AA388" s="80"/>
      <c r="AB388" s="81"/>
      <c r="AC388" s="81"/>
      <c r="AD388" s="80"/>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ht="15.75" customHeight="1">
      <c r="A389" s="80"/>
      <c r="B389" s="80"/>
      <c r="C389" s="80"/>
      <c r="D389" s="80"/>
      <c r="E389" s="80"/>
      <c r="F389" s="80"/>
      <c r="G389" s="80"/>
      <c r="H389" s="80"/>
      <c r="I389" s="81"/>
      <c r="J389" s="81"/>
      <c r="K389" s="81"/>
      <c r="L389" s="81"/>
      <c r="M389" s="80"/>
      <c r="N389" s="80"/>
      <c r="O389" s="82"/>
      <c r="P389" s="82"/>
      <c r="Q389" s="82"/>
      <c r="R389" s="82"/>
      <c r="S389" s="82"/>
      <c r="T389" s="82"/>
      <c r="U389" s="82"/>
      <c r="V389" s="82"/>
      <c r="W389" s="82"/>
      <c r="X389" s="80"/>
      <c r="Y389" s="80"/>
      <c r="Z389" s="80"/>
      <c r="AA389" s="80"/>
      <c r="AB389" s="81"/>
      <c r="AC389" s="81"/>
      <c r="AD389" s="80"/>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ht="15.75" customHeight="1">
      <c r="A390" s="80"/>
      <c r="B390" s="80"/>
      <c r="C390" s="80"/>
      <c r="D390" s="80"/>
      <c r="E390" s="80"/>
      <c r="F390" s="80"/>
      <c r="G390" s="80"/>
      <c r="H390" s="80"/>
      <c r="I390" s="81"/>
      <c r="J390" s="81"/>
      <c r="K390" s="81"/>
      <c r="L390" s="81"/>
      <c r="M390" s="80"/>
      <c r="N390" s="80"/>
      <c r="O390" s="82"/>
      <c r="P390" s="82"/>
      <c r="Q390" s="82"/>
      <c r="R390" s="82"/>
      <c r="S390" s="82"/>
      <c r="T390" s="82"/>
      <c r="U390" s="82"/>
      <c r="V390" s="82"/>
      <c r="W390" s="82"/>
      <c r="X390" s="80"/>
      <c r="Y390" s="80"/>
      <c r="Z390" s="80"/>
      <c r="AA390" s="80"/>
      <c r="AB390" s="81"/>
      <c r="AC390" s="81"/>
      <c r="AD390" s="80"/>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ht="15.75" customHeight="1">
      <c r="A391" s="80"/>
      <c r="B391" s="80"/>
      <c r="C391" s="80"/>
      <c r="D391" s="80"/>
      <c r="E391" s="80"/>
      <c r="F391" s="80"/>
      <c r="G391" s="80"/>
      <c r="H391" s="80"/>
      <c r="I391" s="81"/>
      <c r="J391" s="81"/>
      <c r="K391" s="81"/>
      <c r="L391" s="81"/>
      <c r="M391" s="80"/>
      <c r="N391" s="80"/>
      <c r="O391" s="82"/>
      <c r="P391" s="82"/>
      <c r="Q391" s="82"/>
      <c r="R391" s="82"/>
      <c r="S391" s="82"/>
      <c r="T391" s="82"/>
      <c r="U391" s="82"/>
      <c r="V391" s="82"/>
      <c r="W391" s="82"/>
      <c r="X391" s="80"/>
      <c r="Y391" s="80"/>
      <c r="Z391" s="80"/>
      <c r="AA391" s="80"/>
      <c r="AB391" s="81"/>
      <c r="AC391" s="81"/>
      <c r="AD391" s="80"/>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ht="15.75" customHeight="1">
      <c r="A392" s="80"/>
      <c r="B392" s="80"/>
      <c r="C392" s="80"/>
      <c r="D392" s="80"/>
      <c r="E392" s="80"/>
      <c r="F392" s="80"/>
      <c r="G392" s="80"/>
      <c r="H392" s="80"/>
      <c r="I392" s="81"/>
      <c r="J392" s="81"/>
      <c r="K392" s="81"/>
      <c r="L392" s="81"/>
      <c r="M392" s="80"/>
      <c r="N392" s="80"/>
      <c r="O392" s="82"/>
      <c r="P392" s="82"/>
      <c r="Q392" s="82"/>
      <c r="R392" s="82"/>
      <c r="S392" s="82"/>
      <c r="T392" s="82"/>
      <c r="U392" s="82"/>
      <c r="V392" s="82"/>
      <c r="W392" s="82"/>
      <c r="X392" s="80"/>
      <c r="Y392" s="80"/>
      <c r="Z392" s="80"/>
      <c r="AA392" s="80"/>
      <c r="AB392" s="81"/>
      <c r="AC392" s="81"/>
      <c r="AD392" s="80"/>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ht="15.75" customHeight="1">
      <c r="A393" s="80"/>
      <c r="B393" s="80"/>
      <c r="C393" s="80"/>
      <c r="D393" s="80"/>
      <c r="E393" s="80"/>
      <c r="F393" s="80"/>
      <c r="G393" s="80"/>
      <c r="H393" s="80"/>
      <c r="I393" s="81"/>
      <c r="J393" s="81"/>
      <c r="K393" s="81"/>
      <c r="L393" s="81"/>
      <c r="M393" s="80"/>
      <c r="N393" s="80"/>
      <c r="O393" s="82"/>
      <c r="P393" s="82"/>
      <c r="Q393" s="82"/>
      <c r="R393" s="82"/>
      <c r="S393" s="82"/>
      <c r="T393" s="82"/>
      <c r="U393" s="82"/>
      <c r="V393" s="82"/>
      <c r="W393" s="82"/>
      <c r="X393" s="80"/>
      <c r="Y393" s="80"/>
      <c r="Z393" s="80"/>
      <c r="AA393" s="80"/>
      <c r="AB393" s="81"/>
      <c r="AC393" s="81"/>
      <c r="AD393" s="80"/>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ht="15.75" customHeight="1">
      <c r="A394" s="80"/>
      <c r="B394" s="80"/>
      <c r="C394" s="80"/>
      <c r="D394" s="80"/>
      <c r="E394" s="80"/>
      <c r="F394" s="80"/>
      <c r="G394" s="80"/>
      <c r="H394" s="80"/>
      <c r="I394" s="81"/>
      <c r="J394" s="81"/>
      <c r="K394" s="81"/>
      <c r="L394" s="81"/>
      <c r="M394" s="80"/>
      <c r="N394" s="80"/>
      <c r="O394" s="82"/>
      <c r="P394" s="82"/>
      <c r="Q394" s="82"/>
      <c r="R394" s="82"/>
      <c r="S394" s="82"/>
      <c r="T394" s="82"/>
      <c r="U394" s="82"/>
      <c r="V394" s="82"/>
      <c r="W394" s="82"/>
      <c r="X394" s="80"/>
      <c r="Y394" s="80"/>
      <c r="Z394" s="80"/>
      <c r="AA394" s="80"/>
      <c r="AB394" s="81"/>
      <c r="AC394" s="81"/>
      <c r="AD394" s="80"/>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ht="15.75" customHeight="1">
      <c r="A395" s="80"/>
      <c r="B395" s="80"/>
      <c r="C395" s="80"/>
      <c r="D395" s="80"/>
      <c r="E395" s="80"/>
      <c r="F395" s="80"/>
      <c r="G395" s="80"/>
      <c r="H395" s="80"/>
      <c r="I395" s="81"/>
      <c r="J395" s="81"/>
      <c r="K395" s="81"/>
      <c r="L395" s="81"/>
      <c r="M395" s="80"/>
      <c r="N395" s="80"/>
      <c r="O395" s="82"/>
      <c r="P395" s="82"/>
      <c r="Q395" s="82"/>
      <c r="R395" s="82"/>
      <c r="S395" s="82"/>
      <c r="T395" s="82"/>
      <c r="U395" s="82"/>
      <c r="V395" s="82"/>
      <c r="W395" s="82"/>
      <c r="X395" s="80"/>
      <c r="Y395" s="80"/>
      <c r="Z395" s="80"/>
      <c r="AA395" s="80"/>
      <c r="AB395" s="81"/>
      <c r="AC395" s="81"/>
      <c r="AD395" s="80"/>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ht="15.75" customHeight="1">
      <c r="A396" s="80"/>
      <c r="B396" s="80"/>
      <c r="C396" s="80"/>
      <c r="D396" s="80"/>
      <c r="E396" s="80"/>
      <c r="F396" s="80"/>
      <c r="G396" s="80"/>
      <c r="H396" s="80"/>
      <c r="I396" s="81"/>
      <c r="J396" s="81"/>
      <c r="K396" s="81"/>
      <c r="L396" s="81"/>
      <c r="M396" s="80"/>
      <c r="N396" s="80"/>
      <c r="O396" s="82"/>
      <c r="P396" s="82"/>
      <c r="Q396" s="82"/>
      <c r="R396" s="82"/>
      <c r="S396" s="82"/>
      <c r="T396" s="82"/>
      <c r="U396" s="82"/>
      <c r="V396" s="82"/>
      <c r="W396" s="82"/>
      <c r="X396" s="80"/>
      <c r="Y396" s="80"/>
      <c r="Z396" s="80"/>
      <c r="AA396" s="80"/>
      <c r="AB396" s="81"/>
      <c r="AC396" s="81"/>
      <c r="AD396" s="80"/>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ht="15.75" customHeight="1">
      <c r="A397" s="80"/>
      <c r="B397" s="80"/>
      <c r="C397" s="80"/>
      <c r="D397" s="80"/>
      <c r="E397" s="80"/>
      <c r="F397" s="80"/>
      <c r="G397" s="80"/>
      <c r="H397" s="80"/>
      <c r="I397" s="81"/>
      <c r="J397" s="81"/>
      <c r="K397" s="81"/>
      <c r="L397" s="81"/>
      <c r="M397" s="80"/>
      <c r="N397" s="80"/>
      <c r="O397" s="82"/>
      <c r="P397" s="82"/>
      <c r="Q397" s="82"/>
      <c r="R397" s="82"/>
      <c r="S397" s="82"/>
      <c r="T397" s="82"/>
      <c r="U397" s="82"/>
      <c r="V397" s="82"/>
      <c r="W397" s="82"/>
      <c r="X397" s="80"/>
      <c r="Y397" s="80"/>
      <c r="Z397" s="80"/>
      <c r="AA397" s="80"/>
      <c r="AB397" s="81"/>
      <c r="AC397" s="81"/>
      <c r="AD397" s="80"/>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ht="15.75" customHeight="1">
      <c r="A398" s="80"/>
      <c r="B398" s="80"/>
      <c r="C398" s="80"/>
      <c r="D398" s="80"/>
      <c r="E398" s="80"/>
      <c r="F398" s="80"/>
      <c r="G398" s="80"/>
      <c r="H398" s="80"/>
      <c r="I398" s="81"/>
      <c r="J398" s="81"/>
      <c r="K398" s="81"/>
      <c r="L398" s="81"/>
      <c r="M398" s="80"/>
      <c r="N398" s="80"/>
      <c r="O398" s="82"/>
      <c r="P398" s="82"/>
      <c r="Q398" s="82"/>
      <c r="R398" s="82"/>
      <c r="S398" s="82"/>
      <c r="T398" s="82"/>
      <c r="U398" s="82"/>
      <c r="V398" s="82"/>
      <c r="W398" s="82"/>
      <c r="X398" s="80"/>
      <c r="Y398" s="80"/>
      <c r="Z398" s="80"/>
      <c r="AA398" s="80"/>
      <c r="AB398" s="81"/>
      <c r="AC398" s="81"/>
      <c r="AD398" s="80"/>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ht="15.75" customHeight="1">
      <c r="A399" s="80"/>
      <c r="B399" s="80"/>
      <c r="C399" s="80"/>
      <c r="D399" s="80"/>
      <c r="E399" s="80"/>
      <c r="F399" s="80"/>
      <c r="G399" s="80"/>
      <c r="H399" s="80"/>
      <c r="I399" s="81"/>
      <c r="J399" s="81"/>
      <c r="K399" s="81"/>
      <c r="L399" s="81"/>
      <c r="M399" s="80"/>
      <c r="N399" s="80"/>
      <c r="O399" s="82"/>
      <c r="P399" s="82"/>
      <c r="Q399" s="82"/>
      <c r="R399" s="82"/>
      <c r="S399" s="82"/>
      <c r="T399" s="82"/>
      <c r="U399" s="82"/>
      <c r="V399" s="82"/>
      <c r="W399" s="82"/>
      <c r="X399" s="80"/>
      <c r="Y399" s="80"/>
      <c r="Z399" s="80"/>
      <c r="AA399" s="80"/>
      <c r="AB399" s="81"/>
      <c r="AC399" s="81"/>
      <c r="AD399" s="80"/>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ht="15.75" customHeight="1">
      <c r="A400" s="80"/>
      <c r="B400" s="80"/>
      <c r="C400" s="80"/>
      <c r="D400" s="80"/>
      <c r="E400" s="80"/>
      <c r="F400" s="80"/>
      <c r="G400" s="80"/>
      <c r="H400" s="80"/>
      <c r="I400" s="81"/>
      <c r="J400" s="81"/>
      <c r="K400" s="81"/>
      <c r="L400" s="81"/>
      <c r="M400" s="80"/>
      <c r="N400" s="80"/>
      <c r="O400" s="82"/>
      <c r="P400" s="82"/>
      <c r="Q400" s="82"/>
      <c r="R400" s="82"/>
      <c r="S400" s="82"/>
      <c r="T400" s="82"/>
      <c r="U400" s="82"/>
      <c r="V400" s="82"/>
      <c r="W400" s="82"/>
      <c r="X400" s="80"/>
      <c r="Y400" s="80"/>
      <c r="Z400" s="80"/>
      <c r="AA400" s="80"/>
      <c r="AB400" s="81"/>
      <c r="AC400" s="81"/>
      <c r="AD400" s="80"/>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ht="15.75" customHeight="1">
      <c r="A401" s="80"/>
      <c r="B401" s="80"/>
      <c r="C401" s="80"/>
      <c r="D401" s="80"/>
      <c r="E401" s="80"/>
      <c r="F401" s="80"/>
      <c r="G401" s="80"/>
      <c r="H401" s="80"/>
      <c r="I401" s="81"/>
      <c r="J401" s="81"/>
      <c r="K401" s="81"/>
      <c r="L401" s="81"/>
      <c r="M401" s="80"/>
      <c r="N401" s="80"/>
      <c r="O401" s="82"/>
      <c r="P401" s="82"/>
      <c r="Q401" s="82"/>
      <c r="R401" s="82"/>
      <c r="S401" s="82"/>
      <c r="T401" s="82"/>
      <c r="U401" s="82"/>
      <c r="V401" s="82"/>
      <c r="W401" s="82"/>
      <c r="X401" s="80"/>
      <c r="Y401" s="80"/>
      <c r="Z401" s="80"/>
      <c r="AA401" s="80"/>
      <c r="AB401" s="81"/>
      <c r="AC401" s="81"/>
      <c r="AD401" s="80"/>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ht="15.75" customHeight="1">
      <c r="A402" s="80"/>
      <c r="B402" s="80"/>
      <c r="C402" s="80"/>
      <c r="D402" s="80"/>
      <c r="E402" s="80"/>
      <c r="F402" s="80"/>
      <c r="G402" s="80"/>
      <c r="H402" s="80"/>
      <c r="I402" s="81"/>
      <c r="J402" s="81"/>
      <c r="K402" s="81"/>
      <c r="L402" s="81"/>
      <c r="M402" s="80"/>
      <c r="N402" s="80"/>
      <c r="O402" s="82"/>
      <c r="P402" s="82"/>
      <c r="Q402" s="82"/>
      <c r="R402" s="82"/>
      <c r="S402" s="82"/>
      <c r="T402" s="82"/>
      <c r="U402" s="82"/>
      <c r="V402" s="82"/>
      <c r="W402" s="82"/>
      <c r="X402" s="80"/>
      <c r="Y402" s="80"/>
      <c r="Z402" s="80"/>
      <c r="AA402" s="80"/>
      <c r="AB402" s="81"/>
      <c r="AC402" s="81"/>
      <c r="AD402" s="80"/>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ht="15.75" customHeight="1">
      <c r="A403" s="80"/>
      <c r="B403" s="80"/>
      <c r="C403" s="80"/>
      <c r="D403" s="80"/>
      <c r="E403" s="80"/>
      <c r="F403" s="80"/>
      <c r="G403" s="80"/>
      <c r="H403" s="80"/>
      <c r="I403" s="81"/>
      <c r="J403" s="81"/>
      <c r="K403" s="81"/>
      <c r="L403" s="81"/>
      <c r="M403" s="80"/>
      <c r="N403" s="80"/>
      <c r="O403" s="82"/>
      <c r="P403" s="82"/>
      <c r="Q403" s="82"/>
      <c r="R403" s="82"/>
      <c r="S403" s="82"/>
      <c r="T403" s="82"/>
      <c r="U403" s="82"/>
      <c r="V403" s="82"/>
      <c r="W403" s="82"/>
      <c r="X403" s="80"/>
      <c r="Y403" s="80"/>
      <c r="Z403" s="80"/>
      <c r="AA403" s="80"/>
      <c r="AB403" s="81"/>
      <c r="AC403" s="81"/>
      <c r="AD403" s="80"/>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ht="15.75" customHeight="1">
      <c r="A404" s="80"/>
      <c r="B404" s="80"/>
      <c r="C404" s="80"/>
      <c r="D404" s="80"/>
      <c r="E404" s="80"/>
      <c r="F404" s="80"/>
      <c r="G404" s="80"/>
      <c r="H404" s="80"/>
      <c r="I404" s="81"/>
      <c r="J404" s="81"/>
      <c r="K404" s="81"/>
      <c r="L404" s="81"/>
      <c r="M404" s="80"/>
      <c r="N404" s="80"/>
      <c r="O404" s="82"/>
      <c r="P404" s="82"/>
      <c r="Q404" s="82"/>
      <c r="R404" s="82"/>
      <c r="S404" s="82"/>
      <c r="T404" s="82"/>
      <c r="U404" s="82"/>
      <c r="V404" s="82"/>
      <c r="W404" s="82"/>
      <c r="X404" s="80"/>
      <c r="Y404" s="80"/>
      <c r="Z404" s="80"/>
      <c r="AA404" s="80"/>
      <c r="AB404" s="81"/>
      <c r="AC404" s="81"/>
      <c r="AD404" s="80"/>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ht="15.75" customHeight="1">
      <c r="A405" s="80"/>
      <c r="B405" s="80"/>
      <c r="C405" s="80"/>
      <c r="D405" s="80"/>
      <c r="E405" s="80"/>
      <c r="F405" s="80"/>
      <c r="G405" s="80"/>
      <c r="H405" s="80"/>
      <c r="I405" s="81"/>
      <c r="J405" s="81"/>
      <c r="K405" s="81"/>
      <c r="L405" s="81"/>
      <c r="M405" s="80"/>
      <c r="N405" s="80"/>
      <c r="O405" s="82"/>
      <c r="P405" s="82"/>
      <c r="Q405" s="82"/>
      <c r="R405" s="82"/>
      <c r="S405" s="82"/>
      <c r="T405" s="82"/>
      <c r="U405" s="82"/>
      <c r="V405" s="82"/>
      <c r="W405" s="82"/>
      <c r="X405" s="80"/>
      <c r="Y405" s="80"/>
      <c r="Z405" s="80"/>
      <c r="AA405" s="80"/>
      <c r="AB405" s="81"/>
      <c r="AC405" s="81"/>
      <c r="AD405" s="80"/>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ht="15.75" customHeight="1">
      <c r="A406" s="80"/>
      <c r="B406" s="80"/>
      <c r="C406" s="80"/>
      <c r="D406" s="80"/>
      <c r="E406" s="80"/>
      <c r="F406" s="80"/>
      <c r="G406" s="80"/>
      <c r="H406" s="80"/>
      <c r="I406" s="81"/>
      <c r="J406" s="81"/>
      <c r="K406" s="81"/>
      <c r="L406" s="81"/>
      <c r="M406" s="80"/>
      <c r="N406" s="80"/>
      <c r="O406" s="82"/>
      <c r="P406" s="82"/>
      <c r="Q406" s="82"/>
      <c r="R406" s="82"/>
      <c r="S406" s="82"/>
      <c r="T406" s="82"/>
      <c r="U406" s="82"/>
      <c r="V406" s="82"/>
      <c r="W406" s="82"/>
      <c r="X406" s="80"/>
      <c r="Y406" s="80"/>
      <c r="Z406" s="80"/>
      <c r="AA406" s="80"/>
      <c r="AB406" s="81"/>
      <c r="AC406" s="81"/>
      <c r="AD406" s="80"/>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ht="15.75" customHeight="1">
      <c r="A407" s="80"/>
      <c r="B407" s="80"/>
      <c r="C407" s="80"/>
      <c r="D407" s="80"/>
      <c r="E407" s="80"/>
      <c r="F407" s="80"/>
      <c r="G407" s="80"/>
      <c r="H407" s="80"/>
      <c r="I407" s="81"/>
      <c r="J407" s="81"/>
      <c r="K407" s="81"/>
      <c r="L407" s="81"/>
      <c r="M407" s="80"/>
      <c r="N407" s="80"/>
      <c r="O407" s="82"/>
      <c r="P407" s="82"/>
      <c r="Q407" s="82"/>
      <c r="R407" s="82"/>
      <c r="S407" s="82"/>
      <c r="T407" s="82"/>
      <c r="U407" s="82"/>
      <c r="V407" s="82"/>
      <c r="W407" s="82"/>
      <c r="X407" s="80"/>
      <c r="Y407" s="80"/>
      <c r="Z407" s="80"/>
      <c r="AA407" s="80"/>
      <c r="AB407" s="81"/>
      <c r="AC407" s="81"/>
      <c r="AD407" s="80"/>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ht="15.75" customHeight="1">
      <c r="A408" s="80"/>
      <c r="B408" s="80"/>
      <c r="C408" s="80"/>
      <c r="D408" s="80"/>
      <c r="E408" s="80"/>
      <c r="F408" s="80"/>
      <c r="G408" s="80"/>
      <c r="H408" s="80"/>
      <c r="I408" s="81"/>
      <c r="J408" s="81"/>
      <c r="K408" s="81"/>
      <c r="L408" s="81"/>
      <c r="M408" s="80"/>
      <c r="N408" s="80"/>
      <c r="O408" s="82"/>
      <c r="P408" s="82"/>
      <c r="Q408" s="82"/>
      <c r="R408" s="82"/>
      <c r="S408" s="82"/>
      <c r="T408" s="82"/>
      <c r="U408" s="82"/>
      <c r="V408" s="82"/>
      <c r="W408" s="82"/>
      <c r="X408" s="80"/>
      <c r="Y408" s="80"/>
      <c r="Z408" s="80"/>
      <c r="AA408" s="80"/>
      <c r="AB408" s="81"/>
      <c r="AC408" s="81"/>
      <c r="AD408" s="80"/>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ht="15.75" customHeight="1">
      <c r="A409" s="80"/>
      <c r="B409" s="80"/>
      <c r="C409" s="80"/>
      <c r="D409" s="80"/>
      <c r="E409" s="80"/>
      <c r="F409" s="80"/>
      <c r="G409" s="80"/>
      <c r="H409" s="80"/>
      <c r="I409" s="81"/>
      <c r="J409" s="81"/>
      <c r="K409" s="81"/>
      <c r="L409" s="81"/>
      <c r="M409" s="80"/>
      <c r="N409" s="80"/>
      <c r="O409" s="82"/>
      <c r="P409" s="82"/>
      <c r="Q409" s="82"/>
      <c r="R409" s="82"/>
      <c r="S409" s="82"/>
      <c r="T409" s="82"/>
      <c r="U409" s="82"/>
      <c r="V409" s="82"/>
      <c r="W409" s="82"/>
      <c r="X409" s="80"/>
      <c r="Y409" s="80"/>
      <c r="Z409" s="80"/>
      <c r="AA409" s="80"/>
      <c r="AB409" s="81"/>
      <c r="AC409" s="81"/>
      <c r="AD409" s="80"/>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ht="15.75" customHeight="1">
      <c r="A410" s="80"/>
      <c r="B410" s="80"/>
      <c r="C410" s="80"/>
      <c r="D410" s="80"/>
      <c r="E410" s="80"/>
      <c r="F410" s="80"/>
      <c r="G410" s="80"/>
      <c r="H410" s="80"/>
      <c r="I410" s="81"/>
      <c r="J410" s="81"/>
      <c r="K410" s="81"/>
      <c r="L410" s="81"/>
      <c r="M410" s="80"/>
      <c r="N410" s="80"/>
      <c r="O410" s="82"/>
      <c r="P410" s="82"/>
      <c r="Q410" s="82"/>
      <c r="R410" s="82"/>
      <c r="S410" s="82"/>
      <c r="T410" s="82"/>
      <c r="U410" s="82"/>
      <c r="V410" s="82"/>
      <c r="W410" s="82"/>
      <c r="X410" s="80"/>
      <c r="Y410" s="80"/>
      <c r="Z410" s="80"/>
      <c r="AA410" s="80"/>
      <c r="AB410" s="81"/>
      <c r="AC410" s="81"/>
      <c r="AD410" s="80"/>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ht="15.75" customHeight="1">
      <c r="A411" s="80"/>
      <c r="B411" s="80"/>
      <c r="C411" s="80"/>
      <c r="D411" s="80"/>
      <c r="E411" s="80"/>
      <c r="F411" s="80"/>
      <c r="G411" s="80"/>
      <c r="H411" s="80"/>
      <c r="I411" s="81"/>
      <c r="J411" s="81"/>
      <c r="K411" s="81"/>
      <c r="L411" s="81"/>
      <c r="M411" s="80"/>
      <c r="N411" s="80"/>
      <c r="O411" s="82"/>
      <c r="P411" s="82"/>
      <c r="Q411" s="82"/>
      <c r="R411" s="82"/>
      <c r="S411" s="82"/>
      <c r="T411" s="82"/>
      <c r="U411" s="82"/>
      <c r="V411" s="82"/>
      <c r="W411" s="82"/>
      <c r="X411" s="80"/>
      <c r="Y411" s="80"/>
      <c r="Z411" s="80"/>
      <c r="AA411" s="80"/>
      <c r="AB411" s="81"/>
      <c r="AC411" s="81"/>
      <c r="AD411" s="80"/>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ht="15.75" customHeight="1">
      <c r="A412" s="80"/>
      <c r="B412" s="80"/>
      <c r="C412" s="80"/>
      <c r="D412" s="80"/>
      <c r="E412" s="80"/>
      <c r="F412" s="80"/>
      <c r="G412" s="80"/>
      <c r="H412" s="80"/>
      <c r="I412" s="81"/>
      <c r="J412" s="81"/>
      <c r="K412" s="81"/>
      <c r="L412" s="81"/>
      <c r="M412" s="80"/>
      <c r="N412" s="80"/>
      <c r="O412" s="82"/>
      <c r="P412" s="82"/>
      <c r="Q412" s="82"/>
      <c r="R412" s="82"/>
      <c r="S412" s="82"/>
      <c r="T412" s="82"/>
      <c r="U412" s="82"/>
      <c r="V412" s="82"/>
      <c r="W412" s="82"/>
      <c r="X412" s="80"/>
      <c r="Y412" s="80"/>
      <c r="Z412" s="80"/>
      <c r="AA412" s="80"/>
      <c r="AB412" s="81"/>
      <c r="AC412" s="81"/>
      <c r="AD412" s="80"/>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ht="15.75" customHeight="1">
      <c r="A413" s="80"/>
      <c r="B413" s="80"/>
      <c r="C413" s="80"/>
      <c r="D413" s="80"/>
      <c r="E413" s="80"/>
      <c r="F413" s="80"/>
      <c r="G413" s="80"/>
      <c r="H413" s="80"/>
      <c r="I413" s="81"/>
      <c r="J413" s="81"/>
      <c r="K413" s="81"/>
      <c r="L413" s="81"/>
      <c r="M413" s="80"/>
      <c r="N413" s="80"/>
      <c r="O413" s="82"/>
      <c r="P413" s="82"/>
      <c r="Q413" s="82"/>
      <c r="R413" s="82"/>
      <c r="S413" s="82"/>
      <c r="T413" s="82"/>
      <c r="U413" s="82"/>
      <c r="V413" s="82"/>
      <c r="W413" s="82"/>
      <c r="X413" s="80"/>
      <c r="Y413" s="80"/>
      <c r="Z413" s="80"/>
      <c r="AA413" s="80"/>
      <c r="AB413" s="81"/>
      <c r="AC413" s="81"/>
      <c r="AD413" s="80"/>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ht="15.75" customHeight="1">
      <c r="A414" s="80"/>
      <c r="B414" s="80"/>
      <c r="C414" s="80"/>
      <c r="D414" s="80"/>
      <c r="E414" s="80"/>
      <c r="F414" s="80"/>
      <c r="G414" s="80"/>
      <c r="H414" s="80"/>
      <c r="I414" s="81"/>
      <c r="J414" s="81"/>
      <c r="K414" s="81"/>
      <c r="L414" s="81"/>
      <c r="M414" s="80"/>
      <c r="N414" s="80"/>
      <c r="O414" s="82"/>
      <c r="P414" s="82"/>
      <c r="Q414" s="82"/>
      <c r="R414" s="82"/>
      <c r="S414" s="82"/>
      <c r="T414" s="82"/>
      <c r="U414" s="82"/>
      <c r="V414" s="82"/>
      <c r="W414" s="82"/>
      <c r="X414" s="80"/>
      <c r="Y414" s="80"/>
      <c r="Z414" s="80"/>
      <c r="AA414" s="80"/>
      <c r="AB414" s="81"/>
      <c r="AC414" s="81"/>
      <c r="AD414" s="80"/>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ht="15.75" customHeight="1">
      <c r="A415" s="80"/>
      <c r="B415" s="80"/>
      <c r="C415" s="80"/>
      <c r="D415" s="80"/>
      <c r="E415" s="80"/>
      <c r="F415" s="80"/>
      <c r="G415" s="80"/>
      <c r="H415" s="80"/>
      <c r="I415" s="81"/>
      <c r="J415" s="81"/>
      <c r="K415" s="81"/>
      <c r="L415" s="81"/>
      <c r="M415" s="80"/>
      <c r="N415" s="80"/>
      <c r="O415" s="82"/>
      <c r="P415" s="82"/>
      <c r="Q415" s="82"/>
      <c r="R415" s="82"/>
      <c r="S415" s="82"/>
      <c r="T415" s="82"/>
      <c r="U415" s="82"/>
      <c r="V415" s="82"/>
      <c r="W415" s="82"/>
      <c r="X415" s="80"/>
      <c r="Y415" s="80"/>
      <c r="Z415" s="80"/>
      <c r="AA415" s="80"/>
      <c r="AB415" s="81"/>
      <c r="AC415" s="81"/>
      <c r="AD415" s="80"/>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ht="15.75" customHeight="1">
      <c r="A416" s="80"/>
      <c r="B416" s="80"/>
      <c r="C416" s="80"/>
      <c r="D416" s="80"/>
      <c r="E416" s="80"/>
      <c r="F416" s="80"/>
      <c r="G416" s="80"/>
      <c r="H416" s="80"/>
      <c r="I416" s="81"/>
      <c r="J416" s="81"/>
      <c r="K416" s="81"/>
      <c r="L416" s="81"/>
      <c r="M416" s="80"/>
      <c r="N416" s="80"/>
      <c r="O416" s="82"/>
      <c r="P416" s="82"/>
      <c r="Q416" s="82"/>
      <c r="R416" s="82"/>
      <c r="S416" s="82"/>
      <c r="T416" s="82"/>
      <c r="U416" s="82"/>
      <c r="V416" s="82"/>
      <c r="W416" s="82"/>
      <c r="X416" s="80"/>
      <c r="Y416" s="80"/>
      <c r="Z416" s="80"/>
      <c r="AA416" s="80"/>
      <c r="AB416" s="81"/>
      <c r="AC416" s="81"/>
      <c r="AD416" s="80"/>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ht="15.75" customHeight="1">
      <c r="A417" s="80"/>
      <c r="B417" s="80"/>
      <c r="C417" s="80"/>
      <c r="D417" s="80"/>
      <c r="E417" s="80"/>
      <c r="F417" s="80"/>
      <c r="G417" s="80"/>
      <c r="H417" s="80"/>
      <c r="I417" s="81"/>
      <c r="J417" s="81"/>
      <c r="K417" s="81"/>
      <c r="L417" s="81"/>
      <c r="M417" s="80"/>
      <c r="N417" s="80"/>
      <c r="O417" s="82"/>
      <c r="P417" s="82"/>
      <c r="Q417" s="82"/>
      <c r="R417" s="82"/>
      <c r="S417" s="82"/>
      <c r="T417" s="82"/>
      <c r="U417" s="82"/>
      <c r="V417" s="82"/>
      <c r="W417" s="82"/>
      <c r="X417" s="80"/>
      <c r="Y417" s="80"/>
      <c r="Z417" s="80"/>
      <c r="AA417" s="80"/>
      <c r="AB417" s="81"/>
      <c r="AC417" s="81"/>
      <c r="AD417" s="80"/>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ht="15.75" customHeight="1">
      <c r="A418" s="80"/>
      <c r="B418" s="80"/>
      <c r="C418" s="80"/>
      <c r="D418" s="80"/>
      <c r="E418" s="80"/>
      <c r="F418" s="80"/>
      <c r="G418" s="80"/>
      <c r="H418" s="80"/>
      <c r="I418" s="81"/>
      <c r="J418" s="81"/>
      <c r="K418" s="81"/>
      <c r="L418" s="81"/>
      <c r="M418" s="80"/>
      <c r="N418" s="80"/>
      <c r="O418" s="82"/>
      <c r="P418" s="82"/>
      <c r="Q418" s="82"/>
      <c r="R418" s="82"/>
      <c r="S418" s="82"/>
      <c r="T418" s="82"/>
      <c r="U418" s="82"/>
      <c r="V418" s="82"/>
      <c r="W418" s="82"/>
      <c r="X418" s="80"/>
      <c r="Y418" s="80"/>
      <c r="Z418" s="80"/>
      <c r="AA418" s="80"/>
      <c r="AB418" s="81"/>
      <c r="AC418" s="81"/>
      <c r="AD418" s="80"/>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ht="15.75" customHeight="1">
      <c r="A419" s="80"/>
      <c r="B419" s="80"/>
      <c r="C419" s="80"/>
      <c r="D419" s="80"/>
      <c r="E419" s="80"/>
      <c r="F419" s="80"/>
      <c r="G419" s="80"/>
      <c r="H419" s="80"/>
      <c r="I419" s="81"/>
      <c r="J419" s="81"/>
      <c r="K419" s="81"/>
      <c r="L419" s="81"/>
      <c r="M419" s="80"/>
      <c r="N419" s="80"/>
      <c r="O419" s="82"/>
      <c r="P419" s="82"/>
      <c r="Q419" s="82"/>
      <c r="R419" s="82"/>
      <c r="S419" s="82"/>
      <c r="T419" s="82"/>
      <c r="U419" s="82"/>
      <c r="V419" s="82"/>
      <c r="W419" s="82"/>
      <c r="X419" s="80"/>
      <c r="Y419" s="80"/>
      <c r="Z419" s="80"/>
      <c r="AA419" s="80"/>
      <c r="AB419" s="81"/>
      <c r="AC419" s="81"/>
      <c r="AD419" s="80"/>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ht="15.75" customHeight="1">
      <c r="A420" s="80"/>
      <c r="B420" s="80"/>
      <c r="C420" s="80"/>
      <c r="D420" s="80"/>
      <c r="E420" s="80"/>
      <c r="F420" s="80"/>
      <c r="G420" s="80"/>
      <c r="H420" s="80"/>
      <c r="I420" s="81"/>
      <c r="J420" s="81"/>
      <c r="K420" s="81"/>
      <c r="L420" s="81"/>
      <c r="M420" s="80"/>
      <c r="N420" s="80"/>
      <c r="O420" s="82"/>
      <c r="P420" s="82"/>
      <c r="Q420" s="82"/>
      <c r="R420" s="82"/>
      <c r="S420" s="82"/>
      <c r="T420" s="82"/>
      <c r="U420" s="82"/>
      <c r="V420" s="82"/>
      <c r="W420" s="82"/>
      <c r="X420" s="80"/>
      <c r="Y420" s="80"/>
      <c r="Z420" s="80"/>
      <c r="AA420" s="80"/>
      <c r="AB420" s="81"/>
      <c r="AC420" s="81"/>
      <c r="AD420" s="80"/>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ht="15.75" customHeight="1">
      <c r="A421" s="80"/>
      <c r="B421" s="80"/>
      <c r="C421" s="80"/>
      <c r="D421" s="80"/>
      <c r="E421" s="80"/>
      <c r="F421" s="80"/>
      <c r="G421" s="80"/>
      <c r="H421" s="80"/>
      <c r="I421" s="81"/>
      <c r="J421" s="81"/>
      <c r="K421" s="81"/>
      <c r="L421" s="81"/>
      <c r="M421" s="80"/>
      <c r="N421" s="80"/>
      <c r="O421" s="82"/>
      <c r="P421" s="82"/>
      <c r="Q421" s="82"/>
      <c r="R421" s="82"/>
      <c r="S421" s="82"/>
      <c r="T421" s="82"/>
      <c r="U421" s="82"/>
      <c r="V421" s="82"/>
      <c r="W421" s="82"/>
      <c r="X421" s="80"/>
      <c r="Y421" s="80"/>
      <c r="Z421" s="80"/>
      <c r="AA421" s="80"/>
      <c r="AB421" s="81"/>
      <c r="AC421" s="81"/>
      <c r="AD421" s="80"/>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ht="15.75" customHeight="1">
      <c r="A422" s="80"/>
      <c r="B422" s="80"/>
      <c r="C422" s="80"/>
      <c r="D422" s="80"/>
      <c r="E422" s="80"/>
      <c r="F422" s="80"/>
      <c r="G422" s="80"/>
      <c r="H422" s="80"/>
      <c r="I422" s="81"/>
      <c r="J422" s="81"/>
      <c r="K422" s="81"/>
      <c r="L422" s="81"/>
      <c r="M422" s="80"/>
      <c r="N422" s="80"/>
      <c r="O422" s="82"/>
      <c r="P422" s="82"/>
      <c r="Q422" s="82"/>
      <c r="R422" s="82"/>
      <c r="S422" s="82"/>
      <c r="T422" s="82"/>
      <c r="U422" s="82"/>
      <c r="V422" s="82"/>
      <c r="W422" s="82"/>
      <c r="X422" s="80"/>
      <c r="Y422" s="80"/>
      <c r="Z422" s="80"/>
      <c r="AA422" s="80"/>
      <c r="AB422" s="81"/>
      <c r="AC422" s="81"/>
      <c r="AD422" s="80"/>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ht="15.75" customHeight="1">
      <c r="A423" s="80"/>
      <c r="B423" s="80"/>
      <c r="C423" s="80"/>
      <c r="D423" s="80"/>
      <c r="E423" s="80"/>
      <c r="F423" s="80"/>
      <c r="G423" s="80"/>
      <c r="H423" s="80"/>
      <c r="I423" s="81"/>
      <c r="J423" s="81"/>
      <c r="K423" s="81"/>
      <c r="L423" s="81"/>
      <c r="M423" s="80"/>
      <c r="N423" s="80"/>
      <c r="O423" s="82"/>
      <c r="P423" s="82"/>
      <c r="Q423" s="82"/>
      <c r="R423" s="82"/>
      <c r="S423" s="82"/>
      <c r="T423" s="82"/>
      <c r="U423" s="82"/>
      <c r="V423" s="82"/>
      <c r="W423" s="82"/>
      <c r="X423" s="80"/>
      <c r="Y423" s="80"/>
      <c r="Z423" s="80"/>
      <c r="AA423" s="80"/>
      <c r="AB423" s="81"/>
      <c r="AC423" s="81"/>
      <c r="AD423" s="80"/>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ht="15.75" customHeight="1">
      <c r="A424" s="80"/>
      <c r="B424" s="80"/>
      <c r="C424" s="80"/>
      <c r="D424" s="80"/>
      <c r="E424" s="80"/>
      <c r="F424" s="80"/>
      <c r="G424" s="80"/>
      <c r="H424" s="80"/>
      <c r="I424" s="81"/>
      <c r="J424" s="81"/>
      <c r="K424" s="81"/>
      <c r="L424" s="81"/>
      <c r="M424" s="80"/>
      <c r="N424" s="80"/>
      <c r="O424" s="82"/>
      <c r="P424" s="82"/>
      <c r="Q424" s="82"/>
      <c r="R424" s="82"/>
      <c r="S424" s="82"/>
      <c r="T424" s="82"/>
      <c r="U424" s="82"/>
      <c r="V424" s="82"/>
      <c r="W424" s="82"/>
      <c r="X424" s="80"/>
      <c r="Y424" s="80"/>
      <c r="Z424" s="80"/>
      <c r="AA424" s="80"/>
      <c r="AB424" s="81"/>
      <c r="AC424" s="81"/>
      <c r="AD424" s="80"/>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ht="15.75" customHeight="1">
      <c r="A425" s="80"/>
      <c r="B425" s="80"/>
      <c r="C425" s="80"/>
      <c r="D425" s="80"/>
      <c r="E425" s="80"/>
      <c r="F425" s="80"/>
      <c r="G425" s="80"/>
      <c r="H425" s="80"/>
      <c r="I425" s="81"/>
      <c r="J425" s="81"/>
      <c r="K425" s="81"/>
      <c r="L425" s="81"/>
      <c r="M425" s="80"/>
      <c r="N425" s="80"/>
      <c r="O425" s="82"/>
      <c r="P425" s="82"/>
      <c r="Q425" s="82"/>
      <c r="R425" s="82"/>
      <c r="S425" s="82"/>
      <c r="T425" s="82"/>
      <c r="U425" s="82"/>
      <c r="V425" s="82"/>
      <c r="W425" s="82"/>
      <c r="X425" s="80"/>
      <c r="Y425" s="80"/>
      <c r="Z425" s="80"/>
      <c r="AA425" s="80"/>
      <c r="AB425" s="81"/>
      <c r="AC425" s="81"/>
      <c r="AD425" s="80"/>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ht="15.75" customHeight="1">
      <c r="A426" s="80"/>
      <c r="B426" s="80"/>
      <c r="C426" s="80"/>
      <c r="D426" s="80"/>
      <c r="E426" s="80"/>
      <c r="F426" s="80"/>
      <c r="G426" s="80"/>
      <c r="H426" s="80"/>
      <c r="I426" s="81"/>
      <c r="J426" s="81"/>
      <c r="K426" s="81"/>
      <c r="L426" s="81"/>
      <c r="M426" s="80"/>
      <c r="N426" s="80"/>
      <c r="O426" s="82"/>
      <c r="P426" s="82"/>
      <c r="Q426" s="82"/>
      <c r="R426" s="82"/>
      <c r="S426" s="82"/>
      <c r="T426" s="82"/>
      <c r="U426" s="82"/>
      <c r="V426" s="82"/>
      <c r="W426" s="82"/>
      <c r="X426" s="80"/>
      <c r="Y426" s="80"/>
      <c r="Z426" s="80"/>
      <c r="AA426" s="80"/>
      <c r="AB426" s="81"/>
      <c r="AC426" s="81"/>
      <c r="AD426" s="80"/>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ht="15.75" customHeight="1">
      <c r="A427" s="80"/>
      <c r="B427" s="80"/>
      <c r="C427" s="80"/>
      <c r="D427" s="80"/>
      <c r="E427" s="80"/>
      <c r="F427" s="80"/>
      <c r="G427" s="80"/>
      <c r="H427" s="80"/>
      <c r="I427" s="81"/>
      <c r="J427" s="81"/>
      <c r="K427" s="81"/>
      <c r="L427" s="81"/>
      <c r="M427" s="80"/>
      <c r="N427" s="80"/>
      <c r="O427" s="82"/>
      <c r="P427" s="82"/>
      <c r="Q427" s="82"/>
      <c r="R427" s="82"/>
      <c r="S427" s="82"/>
      <c r="T427" s="82"/>
      <c r="U427" s="82"/>
      <c r="V427" s="82"/>
      <c r="W427" s="82"/>
      <c r="X427" s="80"/>
      <c r="Y427" s="80"/>
      <c r="Z427" s="80"/>
      <c r="AA427" s="80"/>
      <c r="AB427" s="81"/>
      <c r="AC427" s="81"/>
      <c r="AD427" s="80"/>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ht="15.75" customHeight="1">
      <c r="A428" s="80"/>
      <c r="B428" s="80"/>
      <c r="C428" s="80"/>
      <c r="D428" s="80"/>
      <c r="E428" s="80"/>
      <c r="F428" s="80"/>
      <c r="G428" s="80"/>
      <c r="H428" s="80"/>
      <c r="I428" s="81"/>
      <c r="J428" s="81"/>
      <c r="K428" s="81"/>
      <c r="L428" s="81"/>
      <c r="M428" s="80"/>
      <c r="N428" s="80"/>
      <c r="O428" s="82"/>
      <c r="P428" s="82"/>
      <c r="Q428" s="82"/>
      <c r="R428" s="82"/>
      <c r="S428" s="82"/>
      <c r="T428" s="82"/>
      <c r="U428" s="82"/>
      <c r="V428" s="82"/>
      <c r="W428" s="82"/>
      <c r="X428" s="80"/>
      <c r="Y428" s="80"/>
      <c r="Z428" s="80"/>
      <c r="AA428" s="80"/>
      <c r="AB428" s="81"/>
      <c r="AC428" s="81"/>
      <c r="AD428" s="80"/>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ht="15.75" customHeight="1">
      <c r="A429" s="80"/>
      <c r="B429" s="80"/>
      <c r="C429" s="80"/>
      <c r="D429" s="80"/>
      <c r="E429" s="80"/>
      <c r="F429" s="80"/>
      <c r="G429" s="80"/>
      <c r="H429" s="80"/>
      <c r="I429" s="81"/>
      <c r="J429" s="81"/>
      <c r="K429" s="81"/>
      <c r="L429" s="81"/>
      <c r="M429" s="80"/>
      <c r="N429" s="80"/>
      <c r="O429" s="82"/>
      <c r="P429" s="82"/>
      <c r="Q429" s="82"/>
      <c r="R429" s="82"/>
      <c r="S429" s="82"/>
      <c r="T429" s="82"/>
      <c r="U429" s="82"/>
      <c r="V429" s="82"/>
      <c r="W429" s="82"/>
      <c r="X429" s="80"/>
      <c r="Y429" s="80"/>
      <c r="Z429" s="80"/>
      <c r="AA429" s="80"/>
      <c r="AB429" s="81"/>
      <c r="AC429" s="81"/>
      <c r="AD429" s="80"/>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ht="15.75" customHeight="1">
      <c r="A430" s="80"/>
      <c r="B430" s="80"/>
      <c r="C430" s="80"/>
      <c r="D430" s="80"/>
      <c r="E430" s="80"/>
      <c r="F430" s="80"/>
      <c r="G430" s="80"/>
      <c r="H430" s="80"/>
      <c r="I430" s="81"/>
      <c r="J430" s="81"/>
      <c r="K430" s="81"/>
      <c r="L430" s="81"/>
      <c r="M430" s="80"/>
      <c r="N430" s="80"/>
      <c r="O430" s="82"/>
      <c r="P430" s="82"/>
      <c r="Q430" s="82"/>
      <c r="R430" s="82"/>
      <c r="S430" s="82"/>
      <c r="T430" s="82"/>
      <c r="U430" s="82"/>
      <c r="V430" s="82"/>
      <c r="W430" s="82"/>
      <c r="X430" s="80"/>
      <c r="Y430" s="80"/>
      <c r="Z430" s="80"/>
      <c r="AA430" s="80"/>
      <c r="AB430" s="81"/>
      <c r="AC430" s="81"/>
      <c r="AD430" s="80"/>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ht="15.75" customHeight="1">
      <c r="A431" s="80"/>
      <c r="B431" s="80"/>
      <c r="C431" s="80"/>
      <c r="D431" s="80"/>
      <c r="E431" s="80"/>
      <c r="F431" s="80"/>
      <c r="G431" s="80"/>
      <c r="H431" s="80"/>
      <c r="I431" s="81"/>
      <c r="J431" s="81"/>
      <c r="K431" s="81"/>
      <c r="L431" s="81"/>
      <c r="M431" s="80"/>
      <c r="N431" s="80"/>
      <c r="O431" s="82"/>
      <c r="P431" s="82"/>
      <c r="Q431" s="82"/>
      <c r="R431" s="82"/>
      <c r="S431" s="82"/>
      <c r="T431" s="82"/>
      <c r="U431" s="82"/>
      <c r="V431" s="82"/>
      <c r="W431" s="82"/>
      <c r="X431" s="80"/>
      <c r="Y431" s="80"/>
      <c r="Z431" s="80"/>
      <c r="AA431" s="80"/>
      <c r="AB431" s="81"/>
      <c r="AC431" s="81"/>
      <c r="AD431" s="80"/>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ht="15.75" customHeight="1">
      <c r="A432" s="80"/>
      <c r="B432" s="80"/>
      <c r="C432" s="80"/>
      <c r="D432" s="80"/>
      <c r="E432" s="80"/>
      <c r="F432" s="80"/>
      <c r="G432" s="80"/>
      <c r="H432" s="80"/>
      <c r="I432" s="81"/>
      <c r="J432" s="81"/>
      <c r="K432" s="81"/>
      <c r="L432" s="81"/>
      <c r="M432" s="80"/>
      <c r="N432" s="80"/>
      <c r="O432" s="82"/>
      <c r="P432" s="82"/>
      <c r="Q432" s="82"/>
      <c r="R432" s="82"/>
      <c r="S432" s="82"/>
      <c r="T432" s="82"/>
      <c r="U432" s="82"/>
      <c r="V432" s="82"/>
      <c r="W432" s="82"/>
      <c r="X432" s="80"/>
      <c r="Y432" s="80"/>
      <c r="Z432" s="80"/>
      <c r="AA432" s="80"/>
      <c r="AB432" s="81"/>
      <c r="AC432" s="81"/>
      <c r="AD432" s="80"/>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ht="15.75" customHeight="1">
      <c r="A433" s="80"/>
      <c r="B433" s="80"/>
      <c r="C433" s="80"/>
      <c r="D433" s="80"/>
      <c r="E433" s="80"/>
      <c r="F433" s="80"/>
      <c r="G433" s="80"/>
      <c r="H433" s="80"/>
      <c r="I433" s="81"/>
      <c r="J433" s="81"/>
      <c r="K433" s="81"/>
      <c r="L433" s="81"/>
      <c r="M433" s="80"/>
      <c r="N433" s="80"/>
      <c r="O433" s="82"/>
      <c r="P433" s="82"/>
      <c r="Q433" s="82"/>
      <c r="R433" s="82"/>
      <c r="S433" s="82"/>
      <c r="T433" s="82"/>
      <c r="U433" s="82"/>
      <c r="V433" s="82"/>
      <c r="W433" s="82"/>
      <c r="X433" s="80"/>
      <c r="Y433" s="80"/>
      <c r="Z433" s="80"/>
      <c r="AA433" s="80"/>
      <c r="AB433" s="81"/>
      <c r="AC433" s="81"/>
      <c r="AD433" s="80"/>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ht="15.75" customHeight="1">
      <c r="A434" s="80"/>
      <c r="B434" s="80"/>
      <c r="C434" s="80"/>
      <c r="D434" s="80"/>
      <c r="E434" s="80"/>
      <c r="F434" s="80"/>
      <c r="G434" s="80"/>
      <c r="H434" s="80"/>
      <c r="I434" s="81"/>
      <c r="J434" s="81"/>
      <c r="K434" s="81"/>
      <c r="L434" s="81"/>
      <c r="M434" s="80"/>
      <c r="N434" s="80"/>
      <c r="O434" s="82"/>
      <c r="P434" s="82"/>
      <c r="Q434" s="82"/>
      <c r="R434" s="82"/>
      <c r="S434" s="82"/>
      <c r="T434" s="82"/>
      <c r="U434" s="82"/>
      <c r="V434" s="82"/>
      <c r="W434" s="82"/>
      <c r="X434" s="80"/>
      <c r="Y434" s="80"/>
      <c r="Z434" s="80"/>
      <c r="AA434" s="80"/>
      <c r="AB434" s="81"/>
      <c r="AC434" s="81"/>
      <c r="AD434" s="80"/>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ht="15.75" customHeight="1">
      <c r="A435" s="80"/>
      <c r="B435" s="80"/>
      <c r="C435" s="80"/>
      <c r="D435" s="80"/>
      <c r="E435" s="80"/>
      <c r="F435" s="80"/>
      <c r="G435" s="80"/>
      <c r="H435" s="80"/>
      <c r="I435" s="81"/>
      <c r="J435" s="81"/>
      <c r="K435" s="81"/>
      <c r="L435" s="81"/>
      <c r="M435" s="80"/>
      <c r="N435" s="80"/>
      <c r="O435" s="82"/>
      <c r="P435" s="82"/>
      <c r="Q435" s="82"/>
      <c r="R435" s="82"/>
      <c r="S435" s="82"/>
      <c r="T435" s="82"/>
      <c r="U435" s="82"/>
      <c r="V435" s="82"/>
      <c r="W435" s="82"/>
      <c r="X435" s="80"/>
      <c r="Y435" s="80"/>
      <c r="Z435" s="80"/>
      <c r="AA435" s="80"/>
      <c r="AB435" s="81"/>
      <c r="AC435" s="81"/>
      <c r="AD435" s="80"/>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ht="15.75" customHeight="1">
      <c r="A436" s="80"/>
      <c r="B436" s="80"/>
      <c r="C436" s="80"/>
      <c r="D436" s="80"/>
      <c r="E436" s="80"/>
      <c r="F436" s="80"/>
      <c r="G436" s="80"/>
      <c r="H436" s="80"/>
      <c r="I436" s="81"/>
      <c r="J436" s="81"/>
      <c r="K436" s="81"/>
      <c r="L436" s="81"/>
      <c r="M436" s="80"/>
      <c r="N436" s="80"/>
      <c r="O436" s="82"/>
      <c r="P436" s="82"/>
      <c r="Q436" s="82"/>
      <c r="R436" s="82"/>
      <c r="S436" s="82"/>
      <c r="T436" s="82"/>
      <c r="U436" s="82"/>
      <c r="V436" s="82"/>
      <c r="W436" s="82"/>
      <c r="X436" s="80"/>
      <c r="Y436" s="80"/>
      <c r="Z436" s="80"/>
      <c r="AA436" s="80"/>
      <c r="AB436" s="81"/>
      <c r="AC436" s="81"/>
      <c r="AD436" s="80"/>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ht="15.75" customHeight="1">
      <c r="A437" s="80"/>
      <c r="B437" s="80"/>
      <c r="C437" s="80"/>
      <c r="D437" s="80"/>
      <c r="E437" s="80"/>
      <c r="F437" s="80"/>
      <c r="G437" s="80"/>
      <c r="H437" s="80"/>
      <c r="I437" s="81"/>
      <c r="J437" s="81"/>
      <c r="K437" s="81"/>
      <c r="L437" s="81"/>
      <c r="M437" s="80"/>
      <c r="N437" s="80"/>
      <c r="O437" s="82"/>
      <c r="P437" s="82"/>
      <c r="Q437" s="82"/>
      <c r="R437" s="82"/>
      <c r="S437" s="82"/>
      <c r="T437" s="82"/>
      <c r="U437" s="82"/>
      <c r="V437" s="82"/>
      <c r="W437" s="82"/>
      <c r="X437" s="80"/>
      <c r="Y437" s="80"/>
      <c r="Z437" s="80"/>
      <c r="AA437" s="80"/>
      <c r="AB437" s="81"/>
      <c r="AC437" s="81"/>
      <c r="AD437" s="80"/>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ht="15.75" customHeight="1">
      <c r="A438" s="80"/>
      <c r="B438" s="80"/>
      <c r="C438" s="80"/>
      <c r="D438" s="80"/>
      <c r="E438" s="80"/>
      <c r="F438" s="80"/>
      <c r="G438" s="80"/>
      <c r="H438" s="80"/>
      <c r="I438" s="81"/>
      <c r="J438" s="81"/>
      <c r="K438" s="81"/>
      <c r="L438" s="81"/>
      <c r="M438" s="80"/>
      <c r="N438" s="80"/>
      <c r="O438" s="82"/>
      <c r="P438" s="82"/>
      <c r="Q438" s="82"/>
      <c r="R438" s="82"/>
      <c r="S438" s="82"/>
      <c r="T438" s="82"/>
      <c r="U438" s="82"/>
      <c r="V438" s="82"/>
      <c r="W438" s="82"/>
      <c r="X438" s="80"/>
      <c r="Y438" s="80"/>
      <c r="Z438" s="80"/>
      <c r="AA438" s="80"/>
      <c r="AB438" s="81"/>
      <c r="AC438" s="81"/>
      <c r="AD438" s="80"/>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ht="15.75" customHeight="1">
      <c r="A439" s="80"/>
      <c r="B439" s="80"/>
      <c r="C439" s="80"/>
      <c r="D439" s="80"/>
      <c r="E439" s="80"/>
      <c r="F439" s="80"/>
      <c r="G439" s="80"/>
      <c r="H439" s="80"/>
      <c r="I439" s="81"/>
      <c r="J439" s="81"/>
      <c r="K439" s="81"/>
      <c r="L439" s="81"/>
      <c r="M439" s="80"/>
      <c r="N439" s="80"/>
      <c r="O439" s="82"/>
      <c r="P439" s="82"/>
      <c r="Q439" s="82"/>
      <c r="R439" s="82"/>
      <c r="S439" s="82"/>
      <c r="T439" s="82"/>
      <c r="U439" s="82"/>
      <c r="V439" s="82"/>
      <c r="W439" s="82"/>
      <c r="X439" s="80"/>
      <c r="Y439" s="80"/>
      <c r="Z439" s="80"/>
      <c r="AA439" s="80"/>
      <c r="AB439" s="81"/>
      <c r="AC439" s="81"/>
      <c r="AD439" s="80"/>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ht="15.75" customHeight="1">
      <c r="A440" s="80"/>
      <c r="B440" s="80"/>
      <c r="C440" s="80"/>
      <c r="D440" s="80"/>
      <c r="E440" s="80"/>
      <c r="F440" s="80"/>
      <c r="G440" s="80"/>
      <c r="H440" s="80"/>
      <c r="I440" s="81"/>
      <c r="J440" s="81"/>
      <c r="K440" s="81"/>
      <c r="L440" s="81"/>
      <c r="M440" s="80"/>
      <c r="N440" s="80"/>
      <c r="O440" s="82"/>
      <c r="P440" s="82"/>
      <c r="Q440" s="82"/>
      <c r="R440" s="82"/>
      <c r="S440" s="82"/>
      <c r="T440" s="82"/>
      <c r="U440" s="82"/>
      <c r="V440" s="82"/>
      <c r="W440" s="82"/>
      <c r="X440" s="80"/>
      <c r="Y440" s="80"/>
      <c r="Z440" s="80"/>
      <c r="AA440" s="80"/>
      <c r="AB440" s="81"/>
      <c r="AC440" s="81"/>
      <c r="AD440" s="80"/>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ht="15.75" customHeight="1">
      <c r="A441" s="80"/>
      <c r="B441" s="80"/>
      <c r="C441" s="80"/>
      <c r="D441" s="80"/>
      <c r="E441" s="80"/>
      <c r="F441" s="80"/>
      <c r="G441" s="80"/>
      <c r="H441" s="80"/>
      <c r="I441" s="81"/>
      <c r="J441" s="81"/>
      <c r="K441" s="81"/>
      <c r="L441" s="81"/>
      <c r="M441" s="80"/>
      <c r="N441" s="80"/>
      <c r="O441" s="82"/>
      <c r="P441" s="82"/>
      <c r="Q441" s="82"/>
      <c r="R441" s="82"/>
      <c r="S441" s="82"/>
      <c r="T441" s="82"/>
      <c r="U441" s="82"/>
      <c r="V441" s="82"/>
      <c r="W441" s="82"/>
      <c r="X441" s="80"/>
      <c r="Y441" s="80"/>
      <c r="Z441" s="80"/>
      <c r="AA441" s="80"/>
      <c r="AB441" s="81"/>
      <c r="AC441" s="81"/>
      <c r="AD441" s="80"/>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ht="15.75" customHeight="1">
      <c r="A442" s="80"/>
      <c r="B442" s="80"/>
      <c r="C442" s="80"/>
      <c r="D442" s="80"/>
      <c r="E442" s="80"/>
      <c r="F442" s="80"/>
      <c r="G442" s="80"/>
      <c r="H442" s="80"/>
      <c r="I442" s="81"/>
      <c r="J442" s="81"/>
      <c r="K442" s="81"/>
      <c r="L442" s="81"/>
      <c r="M442" s="80"/>
      <c r="N442" s="80"/>
      <c r="O442" s="82"/>
      <c r="P442" s="82"/>
      <c r="Q442" s="82"/>
      <c r="R442" s="82"/>
      <c r="S442" s="82"/>
      <c r="T442" s="82"/>
      <c r="U442" s="82"/>
      <c r="V442" s="82"/>
      <c r="W442" s="82"/>
      <c r="X442" s="80"/>
      <c r="Y442" s="80"/>
      <c r="Z442" s="80"/>
      <c r="AA442" s="80"/>
      <c r="AB442" s="81"/>
      <c r="AC442" s="81"/>
      <c r="AD442" s="80"/>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ht="15.75" customHeight="1">
      <c r="A443" s="80"/>
      <c r="B443" s="80"/>
      <c r="C443" s="80"/>
      <c r="D443" s="80"/>
      <c r="E443" s="80"/>
      <c r="F443" s="80"/>
      <c r="G443" s="80"/>
      <c r="H443" s="80"/>
      <c r="I443" s="81"/>
      <c r="J443" s="81"/>
      <c r="K443" s="81"/>
      <c r="L443" s="81"/>
      <c r="M443" s="80"/>
      <c r="N443" s="80"/>
      <c r="O443" s="82"/>
      <c r="P443" s="82"/>
      <c r="Q443" s="82"/>
      <c r="R443" s="82"/>
      <c r="S443" s="82"/>
      <c r="T443" s="82"/>
      <c r="U443" s="82"/>
      <c r="V443" s="82"/>
      <c r="W443" s="82"/>
      <c r="X443" s="80"/>
      <c r="Y443" s="80"/>
      <c r="Z443" s="80"/>
      <c r="AA443" s="80"/>
      <c r="AB443" s="81"/>
      <c r="AC443" s="81"/>
      <c r="AD443" s="80"/>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ht="15.75" customHeight="1">
      <c r="A444" s="80"/>
      <c r="B444" s="80"/>
      <c r="C444" s="80"/>
      <c r="D444" s="80"/>
      <c r="E444" s="80"/>
      <c r="F444" s="80"/>
      <c r="G444" s="80"/>
      <c r="H444" s="80"/>
      <c r="I444" s="81"/>
      <c r="J444" s="81"/>
      <c r="K444" s="81"/>
      <c r="L444" s="81"/>
      <c r="M444" s="80"/>
      <c r="N444" s="80"/>
      <c r="O444" s="82"/>
      <c r="P444" s="82"/>
      <c r="Q444" s="82"/>
      <c r="R444" s="82"/>
      <c r="S444" s="82"/>
      <c r="T444" s="82"/>
      <c r="U444" s="82"/>
      <c r="V444" s="82"/>
      <c r="W444" s="82"/>
      <c r="X444" s="80"/>
      <c r="Y444" s="80"/>
      <c r="Z444" s="80"/>
      <c r="AA444" s="80"/>
      <c r="AB444" s="81"/>
      <c r="AC444" s="81"/>
      <c r="AD444" s="80"/>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ht="15.75" customHeight="1">
      <c r="A445" s="80"/>
      <c r="B445" s="80"/>
      <c r="C445" s="80"/>
      <c r="D445" s="80"/>
      <c r="E445" s="80"/>
      <c r="F445" s="80"/>
      <c r="G445" s="80"/>
      <c r="H445" s="80"/>
      <c r="I445" s="81"/>
      <c r="J445" s="81"/>
      <c r="K445" s="81"/>
      <c r="L445" s="81"/>
      <c r="M445" s="80"/>
      <c r="N445" s="80"/>
      <c r="O445" s="82"/>
      <c r="P445" s="82"/>
      <c r="Q445" s="82"/>
      <c r="R445" s="82"/>
      <c r="S445" s="82"/>
      <c r="T445" s="82"/>
      <c r="U445" s="82"/>
      <c r="V445" s="82"/>
      <c r="W445" s="82"/>
      <c r="X445" s="80"/>
      <c r="Y445" s="80"/>
      <c r="Z445" s="80"/>
      <c r="AA445" s="80"/>
      <c r="AB445" s="81"/>
      <c r="AC445" s="81"/>
      <c r="AD445" s="80"/>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ht="15.75" customHeight="1">
      <c r="A446" s="80"/>
      <c r="B446" s="80"/>
      <c r="C446" s="80"/>
      <c r="D446" s="80"/>
      <c r="E446" s="80"/>
      <c r="F446" s="80"/>
      <c r="G446" s="80"/>
      <c r="H446" s="80"/>
      <c r="I446" s="81"/>
      <c r="J446" s="81"/>
      <c r="K446" s="81"/>
      <c r="L446" s="81"/>
      <c r="M446" s="80"/>
      <c r="N446" s="80"/>
      <c r="O446" s="82"/>
      <c r="P446" s="82"/>
      <c r="Q446" s="82"/>
      <c r="R446" s="82"/>
      <c r="S446" s="82"/>
      <c r="T446" s="82"/>
      <c r="U446" s="82"/>
      <c r="V446" s="82"/>
      <c r="W446" s="82"/>
      <c r="X446" s="80"/>
      <c r="Y446" s="80"/>
      <c r="Z446" s="80"/>
      <c r="AA446" s="80"/>
      <c r="AB446" s="81"/>
      <c r="AC446" s="81"/>
      <c r="AD446" s="80"/>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ht="15.75" customHeight="1">
      <c r="A447" s="80"/>
      <c r="B447" s="80"/>
      <c r="C447" s="80"/>
      <c r="D447" s="80"/>
      <c r="E447" s="80"/>
      <c r="F447" s="80"/>
      <c r="G447" s="80"/>
      <c r="H447" s="80"/>
      <c r="I447" s="81"/>
      <c r="J447" s="81"/>
      <c r="K447" s="81"/>
      <c r="L447" s="81"/>
      <c r="M447" s="80"/>
      <c r="N447" s="80"/>
      <c r="O447" s="82"/>
      <c r="P447" s="82"/>
      <c r="Q447" s="82"/>
      <c r="R447" s="82"/>
      <c r="S447" s="82"/>
      <c r="T447" s="82"/>
      <c r="U447" s="82"/>
      <c r="V447" s="82"/>
      <c r="W447" s="82"/>
      <c r="X447" s="80"/>
      <c r="Y447" s="80"/>
      <c r="Z447" s="80"/>
      <c r="AA447" s="80"/>
      <c r="AB447" s="81"/>
      <c r="AC447" s="81"/>
      <c r="AD447" s="80"/>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ht="15.75" customHeight="1">
      <c r="A448" s="80"/>
      <c r="B448" s="80"/>
      <c r="C448" s="80"/>
      <c r="D448" s="80"/>
      <c r="E448" s="80"/>
      <c r="F448" s="80"/>
      <c r="G448" s="80"/>
      <c r="H448" s="80"/>
      <c r="I448" s="81"/>
      <c r="J448" s="81"/>
      <c r="K448" s="81"/>
      <c r="L448" s="81"/>
      <c r="M448" s="80"/>
      <c r="N448" s="80"/>
      <c r="O448" s="82"/>
      <c r="P448" s="82"/>
      <c r="Q448" s="82"/>
      <c r="R448" s="82"/>
      <c r="S448" s="82"/>
      <c r="T448" s="82"/>
      <c r="U448" s="82"/>
      <c r="V448" s="82"/>
      <c r="W448" s="82"/>
      <c r="X448" s="80"/>
      <c r="Y448" s="80"/>
      <c r="Z448" s="80"/>
      <c r="AA448" s="80"/>
      <c r="AB448" s="81"/>
      <c r="AC448" s="81"/>
      <c r="AD448" s="80"/>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ht="15.75" customHeight="1">
      <c r="A449" s="80"/>
      <c r="B449" s="80"/>
      <c r="C449" s="80"/>
      <c r="D449" s="80"/>
      <c r="E449" s="80"/>
      <c r="F449" s="80"/>
      <c r="G449" s="80"/>
      <c r="H449" s="80"/>
      <c r="I449" s="81"/>
      <c r="J449" s="81"/>
      <c r="K449" s="81"/>
      <c r="L449" s="81"/>
      <c r="M449" s="80"/>
      <c r="N449" s="80"/>
      <c r="O449" s="82"/>
      <c r="P449" s="82"/>
      <c r="Q449" s="82"/>
      <c r="R449" s="82"/>
      <c r="S449" s="82"/>
      <c r="T449" s="82"/>
      <c r="U449" s="82"/>
      <c r="V449" s="82"/>
      <c r="W449" s="82"/>
      <c r="X449" s="80"/>
      <c r="Y449" s="80"/>
      <c r="Z449" s="80"/>
      <c r="AA449" s="80"/>
      <c r="AB449" s="81"/>
      <c r="AC449" s="81"/>
      <c r="AD449" s="80"/>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ht="15.75" customHeight="1">
      <c r="A450" s="80"/>
      <c r="B450" s="80"/>
      <c r="C450" s="80"/>
      <c r="D450" s="80"/>
      <c r="E450" s="80"/>
      <c r="F450" s="80"/>
      <c r="G450" s="80"/>
      <c r="H450" s="80"/>
      <c r="I450" s="81"/>
      <c r="J450" s="81"/>
      <c r="K450" s="81"/>
      <c r="L450" s="81"/>
      <c r="M450" s="80"/>
      <c r="N450" s="80"/>
      <c r="O450" s="82"/>
      <c r="P450" s="82"/>
      <c r="Q450" s="82"/>
      <c r="R450" s="82"/>
      <c r="S450" s="82"/>
      <c r="T450" s="82"/>
      <c r="U450" s="82"/>
      <c r="V450" s="82"/>
      <c r="W450" s="82"/>
      <c r="X450" s="80"/>
      <c r="Y450" s="80"/>
      <c r="Z450" s="80"/>
      <c r="AA450" s="80"/>
      <c r="AB450" s="81"/>
      <c r="AC450" s="81"/>
      <c r="AD450" s="80"/>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ht="15.75" customHeight="1">
      <c r="A451" s="80"/>
      <c r="B451" s="80"/>
      <c r="C451" s="80"/>
      <c r="D451" s="80"/>
      <c r="E451" s="80"/>
      <c r="F451" s="80"/>
      <c r="G451" s="80"/>
      <c r="H451" s="80"/>
      <c r="I451" s="81"/>
      <c r="J451" s="81"/>
      <c r="K451" s="81"/>
      <c r="L451" s="81"/>
      <c r="M451" s="80"/>
      <c r="N451" s="80"/>
      <c r="O451" s="82"/>
      <c r="P451" s="82"/>
      <c r="Q451" s="82"/>
      <c r="R451" s="82"/>
      <c r="S451" s="82"/>
      <c r="T451" s="82"/>
      <c r="U451" s="82"/>
      <c r="V451" s="82"/>
      <c r="W451" s="82"/>
      <c r="X451" s="80"/>
      <c r="Y451" s="80"/>
      <c r="Z451" s="80"/>
      <c r="AA451" s="80"/>
      <c r="AB451" s="81"/>
      <c r="AC451" s="81"/>
      <c r="AD451" s="80"/>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ht="15.75" customHeight="1">
      <c r="A452" s="80"/>
      <c r="B452" s="80"/>
      <c r="C452" s="80"/>
      <c r="D452" s="80"/>
      <c r="E452" s="80"/>
      <c r="F452" s="80"/>
      <c r="G452" s="80"/>
      <c r="H452" s="80"/>
      <c r="I452" s="81"/>
      <c r="J452" s="81"/>
      <c r="K452" s="81"/>
      <c r="L452" s="81"/>
      <c r="M452" s="80"/>
      <c r="N452" s="80"/>
      <c r="O452" s="82"/>
      <c r="P452" s="82"/>
      <c r="Q452" s="82"/>
      <c r="R452" s="82"/>
      <c r="S452" s="82"/>
      <c r="T452" s="82"/>
      <c r="U452" s="82"/>
      <c r="V452" s="82"/>
      <c r="W452" s="82"/>
      <c r="X452" s="80"/>
      <c r="Y452" s="80"/>
      <c r="Z452" s="80"/>
      <c r="AA452" s="80"/>
      <c r="AB452" s="81"/>
      <c r="AC452" s="81"/>
      <c r="AD452" s="80"/>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ht="15.75" customHeight="1">
      <c r="A453" s="80"/>
      <c r="B453" s="80"/>
      <c r="C453" s="80"/>
      <c r="D453" s="80"/>
      <c r="E453" s="80"/>
      <c r="F453" s="80"/>
      <c r="G453" s="80"/>
      <c r="H453" s="80"/>
      <c r="I453" s="81"/>
      <c r="J453" s="81"/>
      <c r="K453" s="81"/>
      <c r="L453" s="81"/>
      <c r="M453" s="80"/>
      <c r="N453" s="80"/>
      <c r="O453" s="82"/>
      <c r="P453" s="82"/>
      <c r="Q453" s="82"/>
      <c r="R453" s="82"/>
      <c r="S453" s="82"/>
      <c r="T453" s="82"/>
      <c r="U453" s="82"/>
      <c r="V453" s="82"/>
      <c r="W453" s="82"/>
      <c r="X453" s="80"/>
      <c r="Y453" s="80"/>
      <c r="Z453" s="80"/>
      <c r="AA453" s="80"/>
      <c r="AB453" s="81"/>
      <c r="AC453" s="81"/>
      <c r="AD453" s="80"/>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ht="15.75" customHeight="1">
      <c r="A454" s="80"/>
      <c r="B454" s="80"/>
      <c r="C454" s="80"/>
      <c r="D454" s="80"/>
      <c r="E454" s="80"/>
      <c r="F454" s="80"/>
      <c r="G454" s="80"/>
      <c r="H454" s="80"/>
      <c r="I454" s="81"/>
      <c r="J454" s="81"/>
      <c r="K454" s="81"/>
      <c r="L454" s="81"/>
      <c r="M454" s="80"/>
      <c r="N454" s="80"/>
      <c r="O454" s="82"/>
      <c r="P454" s="82"/>
      <c r="Q454" s="82"/>
      <c r="R454" s="82"/>
      <c r="S454" s="82"/>
      <c r="T454" s="82"/>
      <c r="U454" s="82"/>
      <c r="V454" s="82"/>
      <c r="W454" s="82"/>
      <c r="X454" s="80"/>
      <c r="Y454" s="80"/>
      <c r="Z454" s="80"/>
      <c r="AA454" s="80"/>
      <c r="AB454" s="81"/>
      <c r="AC454" s="81"/>
      <c r="AD454" s="80"/>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ht="15.75" customHeight="1">
      <c r="A455" s="80"/>
      <c r="B455" s="80"/>
      <c r="C455" s="80"/>
      <c r="D455" s="80"/>
      <c r="E455" s="80"/>
      <c r="F455" s="80"/>
      <c r="G455" s="80"/>
      <c r="H455" s="80"/>
      <c r="I455" s="81"/>
      <c r="J455" s="81"/>
      <c r="K455" s="81"/>
      <c r="L455" s="81"/>
      <c r="M455" s="80"/>
      <c r="N455" s="80"/>
      <c r="O455" s="82"/>
      <c r="P455" s="82"/>
      <c r="Q455" s="82"/>
      <c r="R455" s="82"/>
      <c r="S455" s="82"/>
      <c r="T455" s="82"/>
      <c r="U455" s="82"/>
      <c r="V455" s="82"/>
      <c r="W455" s="82"/>
      <c r="X455" s="80"/>
      <c r="Y455" s="80"/>
      <c r="Z455" s="80"/>
      <c r="AA455" s="80"/>
      <c r="AB455" s="81"/>
      <c r="AC455" s="81"/>
      <c r="AD455" s="80"/>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ht="15.75" customHeight="1">
      <c r="A456" s="80"/>
      <c r="B456" s="80"/>
      <c r="C456" s="80"/>
      <c r="D456" s="80"/>
      <c r="E456" s="80"/>
      <c r="F456" s="80"/>
      <c r="G456" s="80"/>
      <c r="H456" s="80"/>
      <c r="I456" s="81"/>
      <c r="J456" s="81"/>
      <c r="K456" s="81"/>
      <c r="L456" s="81"/>
      <c r="M456" s="80"/>
      <c r="N456" s="80"/>
      <c r="O456" s="82"/>
      <c r="P456" s="82"/>
      <c r="Q456" s="82"/>
      <c r="R456" s="82"/>
      <c r="S456" s="82"/>
      <c r="T456" s="82"/>
      <c r="U456" s="82"/>
      <c r="V456" s="82"/>
      <c r="W456" s="82"/>
      <c r="X456" s="80"/>
      <c r="Y456" s="80"/>
      <c r="Z456" s="80"/>
      <c r="AA456" s="80"/>
      <c r="AB456" s="81"/>
      <c r="AC456" s="81"/>
      <c r="AD456" s="80"/>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ht="15.75" customHeight="1">
      <c r="A457" s="80"/>
      <c r="B457" s="80"/>
      <c r="C457" s="80"/>
      <c r="D457" s="80"/>
      <c r="E457" s="80"/>
      <c r="F457" s="80"/>
      <c r="G457" s="80"/>
      <c r="H457" s="80"/>
      <c r="I457" s="81"/>
      <c r="J457" s="81"/>
      <c r="K457" s="81"/>
      <c r="L457" s="81"/>
      <c r="M457" s="80"/>
      <c r="N457" s="80"/>
      <c r="O457" s="82"/>
      <c r="P457" s="82"/>
      <c r="Q457" s="82"/>
      <c r="R457" s="82"/>
      <c r="S457" s="82"/>
      <c r="T457" s="82"/>
      <c r="U457" s="82"/>
      <c r="V457" s="82"/>
      <c r="W457" s="82"/>
      <c r="X457" s="80"/>
      <c r="Y457" s="80"/>
      <c r="Z457" s="80"/>
      <c r="AA457" s="80"/>
      <c r="AB457" s="81"/>
      <c r="AC457" s="81"/>
      <c r="AD457" s="80"/>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ht="15.75" customHeight="1">
      <c r="A458" s="80"/>
      <c r="B458" s="80"/>
      <c r="C458" s="80"/>
      <c r="D458" s="80"/>
      <c r="E458" s="80"/>
      <c r="F458" s="80"/>
      <c r="G458" s="80"/>
      <c r="H458" s="80"/>
      <c r="I458" s="81"/>
      <c r="J458" s="81"/>
      <c r="K458" s="81"/>
      <c r="L458" s="81"/>
      <c r="M458" s="80"/>
      <c r="N458" s="80"/>
      <c r="O458" s="82"/>
      <c r="P458" s="82"/>
      <c r="Q458" s="82"/>
      <c r="R458" s="82"/>
      <c r="S458" s="82"/>
      <c r="T458" s="82"/>
      <c r="U458" s="82"/>
      <c r="V458" s="82"/>
      <c r="W458" s="82"/>
      <c r="X458" s="80"/>
      <c r="Y458" s="80"/>
      <c r="Z458" s="80"/>
      <c r="AA458" s="80"/>
      <c r="AB458" s="81"/>
      <c r="AC458" s="81"/>
      <c r="AD458" s="80"/>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ht="15.75" customHeight="1">
      <c r="A459" s="80"/>
      <c r="B459" s="80"/>
      <c r="C459" s="80"/>
      <c r="D459" s="80"/>
      <c r="E459" s="80"/>
      <c r="F459" s="80"/>
      <c r="G459" s="80"/>
      <c r="H459" s="80"/>
      <c r="I459" s="81"/>
      <c r="J459" s="81"/>
      <c r="K459" s="81"/>
      <c r="L459" s="81"/>
      <c r="M459" s="80"/>
      <c r="N459" s="80"/>
      <c r="O459" s="82"/>
      <c r="P459" s="82"/>
      <c r="Q459" s="82"/>
      <c r="R459" s="82"/>
      <c r="S459" s="82"/>
      <c r="T459" s="82"/>
      <c r="U459" s="82"/>
      <c r="V459" s="82"/>
      <c r="W459" s="82"/>
      <c r="X459" s="80"/>
      <c r="Y459" s="80"/>
      <c r="Z459" s="80"/>
      <c r="AA459" s="80"/>
      <c r="AB459" s="81"/>
      <c r="AC459" s="81"/>
      <c r="AD459" s="80"/>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ht="15.75" customHeight="1">
      <c r="A460" s="80"/>
      <c r="B460" s="80"/>
      <c r="C460" s="80"/>
      <c r="D460" s="80"/>
      <c r="E460" s="80"/>
      <c r="F460" s="80"/>
      <c r="G460" s="80"/>
      <c r="H460" s="80"/>
      <c r="I460" s="81"/>
      <c r="J460" s="81"/>
      <c r="K460" s="81"/>
      <c r="L460" s="81"/>
      <c r="M460" s="80"/>
      <c r="N460" s="80"/>
      <c r="O460" s="82"/>
      <c r="P460" s="82"/>
      <c r="Q460" s="82"/>
      <c r="R460" s="82"/>
      <c r="S460" s="82"/>
      <c r="T460" s="82"/>
      <c r="U460" s="82"/>
      <c r="V460" s="82"/>
      <c r="W460" s="82"/>
      <c r="X460" s="80"/>
      <c r="Y460" s="80"/>
      <c r="Z460" s="80"/>
      <c r="AA460" s="80"/>
      <c r="AB460" s="81"/>
      <c r="AC460" s="81"/>
      <c r="AD460" s="80"/>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ht="15.75" customHeight="1">
      <c r="A461" s="80"/>
      <c r="B461" s="80"/>
      <c r="C461" s="80"/>
      <c r="D461" s="80"/>
      <c r="E461" s="80"/>
      <c r="F461" s="80"/>
      <c r="G461" s="80"/>
      <c r="H461" s="80"/>
      <c r="I461" s="81"/>
      <c r="J461" s="81"/>
      <c r="K461" s="81"/>
      <c r="L461" s="81"/>
      <c r="M461" s="80"/>
      <c r="N461" s="80"/>
      <c r="O461" s="82"/>
      <c r="P461" s="82"/>
      <c r="Q461" s="82"/>
      <c r="R461" s="82"/>
      <c r="S461" s="82"/>
      <c r="T461" s="82"/>
      <c r="U461" s="82"/>
      <c r="V461" s="82"/>
      <c r="W461" s="82"/>
      <c r="X461" s="80"/>
      <c r="Y461" s="80"/>
      <c r="Z461" s="80"/>
      <c r="AA461" s="80"/>
      <c r="AB461" s="81"/>
      <c r="AC461" s="81"/>
      <c r="AD461" s="80"/>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ht="15.75" customHeight="1">
      <c r="A462" s="80"/>
      <c r="B462" s="80"/>
      <c r="C462" s="80"/>
      <c r="D462" s="80"/>
      <c r="E462" s="80"/>
      <c r="F462" s="80"/>
      <c r="G462" s="80"/>
      <c r="H462" s="80"/>
      <c r="I462" s="81"/>
      <c r="J462" s="81"/>
      <c r="K462" s="81"/>
      <c r="L462" s="81"/>
      <c r="M462" s="80"/>
      <c r="N462" s="80"/>
      <c r="O462" s="82"/>
      <c r="P462" s="82"/>
      <c r="Q462" s="82"/>
      <c r="R462" s="82"/>
      <c r="S462" s="82"/>
      <c r="T462" s="82"/>
      <c r="U462" s="82"/>
      <c r="V462" s="82"/>
      <c r="W462" s="82"/>
      <c r="X462" s="80"/>
      <c r="Y462" s="80"/>
      <c r="Z462" s="80"/>
      <c r="AA462" s="80"/>
      <c r="AB462" s="81"/>
      <c r="AC462" s="81"/>
      <c r="AD462" s="80"/>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ht="15.75" customHeight="1">
      <c r="A463" s="80"/>
      <c r="B463" s="80"/>
      <c r="C463" s="80"/>
      <c r="D463" s="80"/>
      <c r="E463" s="80"/>
      <c r="F463" s="80"/>
      <c r="G463" s="80"/>
      <c r="H463" s="80"/>
      <c r="I463" s="81"/>
      <c r="J463" s="81"/>
      <c r="K463" s="81"/>
      <c r="L463" s="81"/>
      <c r="M463" s="80"/>
      <c r="N463" s="80"/>
      <c r="O463" s="82"/>
      <c r="P463" s="82"/>
      <c r="Q463" s="82"/>
      <c r="R463" s="82"/>
      <c r="S463" s="82"/>
      <c r="T463" s="82"/>
      <c r="U463" s="82"/>
      <c r="V463" s="82"/>
      <c r="W463" s="82"/>
      <c r="X463" s="80"/>
      <c r="Y463" s="80"/>
      <c r="Z463" s="80"/>
      <c r="AA463" s="80"/>
      <c r="AB463" s="81"/>
      <c r="AC463" s="81"/>
      <c r="AD463" s="80"/>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ht="15.75" customHeight="1">
      <c r="A464" s="80"/>
      <c r="B464" s="80"/>
      <c r="C464" s="80"/>
      <c r="D464" s="80"/>
      <c r="E464" s="80"/>
      <c r="F464" s="80"/>
      <c r="G464" s="80"/>
      <c r="H464" s="80"/>
      <c r="I464" s="81"/>
      <c r="J464" s="81"/>
      <c r="K464" s="81"/>
      <c r="L464" s="81"/>
      <c r="M464" s="80"/>
      <c r="N464" s="80"/>
      <c r="O464" s="82"/>
      <c r="P464" s="82"/>
      <c r="Q464" s="82"/>
      <c r="R464" s="82"/>
      <c r="S464" s="82"/>
      <c r="T464" s="82"/>
      <c r="U464" s="82"/>
      <c r="V464" s="82"/>
      <c r="W464" s="82"/>
      <c r="X464" s="80"/>
      <c r="Y464" s="80"/>
      <c r="Z464" s="80"/>
      <c r="AA464" s="80"/>
      <c r="AB464" s="81"/>
      <c r="AC464" s="81"/>
      <c r="AD464" s="80"/>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ht="15.75" customHeight="1">
      <c r="A465" s="80"/>
      <c r="B465" s="80"/>
      <c r="C465" s="80"/>
      <c r="D465" s="80"/>
      <c r="E465" s="80"/>
      <c r="F465" s="80"/>
      <c r="G465" s="80"/>
      <c r="H465" s="80"/>
      <c r="I465" s="81"/>
      <c r="J465" s="81"/>
      <c r="K465" s="81"/>
      <c r="L465" s="81"/>
      <c r="M465" s="80"/>
      <c r="N465" s="80"/>
      <c r="O465" s="82"/>
      <c r="P465" s="82"/>
      <c r="Q465" s="82"/>
      <c r="R465" s="82"/>
      <c r="S465" s="82"/>
      <c r="T465" s="82"/>
      <c r="U465" s="82"/>
      <c r="V465" s="82"/>
      <c r="W465" s="82"/>
      <c r="X465" s="80"/>
      <c r="Y465" s="80"/>
      <c r="Z465" s="80"/>
      <c r="AA465" s="80"/>
      <c r="AB465" s="81"/>
      <c r="AC465" s="81"/>
      <c r="AD465" s="80"/>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ht="15.75" customHeight="1">
      <c r="A466" s="80"/>
      <c r="B466" s="80"/>
      <c r="C466" s="80"/>
      <c r="D466" s="80"/>
      <c r="E466" s="80"/>
      <c r="F466" s="80"/>
      <c r="G466" s="80"/>
      <c r="H466" s="80"/>
      <c r="I466" s="81"/>
      <c r="J466" s="81"/>
      <c r="K466" s="81"/>
      <c r="L466" s="81"/>
      <c r="M466" s="80"/>
      <c r="N466" s="80"/>
      <c r="O466" s="82"/>
      <c r="P466" s="82"/>
      <c r="Q466" s="82"/>
      <c r="R466" s="82"/>
      <c r="S466" s="82"/>
      <c r="T466" s="82"/>
      <c r="U466" s="82"/>
      <c r="V466" s="82"/>
      <c r="W466" s="82"/>
      <c r="X466" s="80"/>
      <c r="Y466" s="80"/>
      <c r="Z466" s="80"/>
      <c r="AA466" s="80"/>
      <c r="AB466" s="81"/>
      <c r="AC466" s="81"/>
      <c r="AD466" s="80"/>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ht="15.75" customHeight="1">
      <c r="A467" s="80"/>
      <c r="B467" s="80"/>
      <c r="C467" s="80"/>
      <c r="D467" s="80"/>
      <c r="E467" s="80"/>
      <c r="F467" s="80"/>
      <c r="G467" s="80"/>
      <c r="H467" s="80"/>
      <c r="I467" s="81"/>
      <c r="J467" s="81"/>
      <c r="K467" s="81"/>
      <c r="L467" s="81"/>
      <c r="M467" s="80"/>
      <c r="N467" s="80"/>
      <c r="O467" s="82"/>
      <c r="P467" s="82"/>
      <c r="Q467" s="82"/>
      <c r="R467" s="82"/>
      <c r="S467" s="82"/>
      <c r="T467" s="82"/>
      <c r="U467" s="82"/>
      <c r="V467" s="82"/>
      <c r="W467" s="82"/>
      <c r="X467" s="80"/>
      <c r="Y467" s="80"/>
      <c r="Z467" s="80"/>
      <c r="AA467" s="80"/>
      <c r="AB467" s="81"/>
      <c r="AC467" s="81"/>
      <c r="AD467" s="80"/>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ht="15.75" customHeight="1">
      <c r="A468" s="80"/>
      <c r="B468" s="80"/>
      <c r="C468" s="80"/>
      <c r="D468" s="80"/>
      <c r="E468" s="80"/>
      <c r="F468" s="80"/>
      <c r="G468" s="80"/>
      <c r="H468" s="80"/>
      <c r="I468" s="81"/>
      <c r="J468" s="81"/>
      <c r="K468" s="81"/>
      <c r="L468" s="81"/>
      <c r="M468" s="80"/>
      <c r="N468" s="80"/>
      <c r="O468" s="82"/>
      <c r="P468" s="82"/>
      <c r="Q468" s="82"/>
      <c r="R468" s="82"/>
      <c r="S468" s="82"/>
      <c r="T468" s="82"/>
      <c r="U468" s="82"/>
      <c r="V468" s="82"/>
      <c r="W468" s="82"/>
      <c r="X468" s="80"/>
      <c r="Y468" s="80"/>
      <c r="Z468" s="80"/>
      <c r="AA468" s="80"/>
      <c r="AB468" s="81"/>
      <c r="AC468" s="81"/>
      <c r="AD468" s="80"/>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ht="15.75" customHeight="1">
      <c r="A469" s="80"/>
      <c r="B469" s="80"/>
      <c r="C469" s="80"/>
      <c r="D469" s="80"/>
      <c r="E469" s="80"/>
      <c r="F469" s="80"/>
      <c r="G469" s="80"/>
      <c r="H469" s="80"/>
      <c r="I469" s="81"/>
      <c r="J469" s="81"/>
      <c r="K469" s="81"/>
      <c r="L469" s="81"/>
      <c r="M469" s="80"/>
      <c r="N469" s="80"/>
      <c r="O469" s="82"/>
      <c r="P469" s="82"/>
      <c r="Q469" s="82"/>
      <c r="R469" s="82"/>
      <c r="S469" s="82"/>
      <c r="T469" s="82"/>
      <c r="U469" s="82"/>
      <c r="V469" s="82"/>
      <c r="W469" s="82"/>
      <c r="X469" s="80"/>
      <c r="Y469" s="80"/>
      <c r="Z469" s="80"/>
      <c r="AA469" s="80"/>
      <c r="AB469" s="81"/>
      <c r="AC469" s="81"/>
      <c r="AD469" s="80"/>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ht="15.75" customHeight="1">
      <c r="A470" s="80"/>
      <c r="B470" s="80"/>
      <c r="C470" s="80"/>
      <c r="D470" s="80"/>
      <c r="E470" s="80"/>
      <c r="F470" s="80"/>
      <c r="G470" s="80"/>
      <c r="H470" s="80"/>
      <c r="I470" s="81"/>
      <c r="J470" s="81"/>
      <c r="K470" s="81"/>
      <c r="L470" s="81"/>
      <c r="M470" s="80"/>
      <c r="N470" s="80"/>
      <c r="O470" s="82"/>
      <c r="P470" s="82"/>
      <c r="Q470" s="82"/>
      <c r="R470" s="82"/>
      <c r="S470" s="82"/>
      <c r="T470" s="82"/>
      <c r="U470" s="82"/>
      <c r="V470" s="82"/>
      <c r="W470" s="82"/>
      <c r="X470" s="80"/>
      <c r="Y470" s="80"/>
      <c r="Z470" s="80"/>
      <c r="AA470" s="80"/>
      <c r="AB470" s="81"/>
      <c r="AC470" s="81"/>
      <c r="AD470" s="80"/>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ht="15.75" customHeight="1">
      <c r="A471" s="80"/>
      <c r="B471" s="80"/>
      <c r="C471" s="80"/>
      <c r="D471" s="80"/>
      <c r="E471" s="80"/>
      <c r="F471" s="80"/>
      <c r="G471" s="80"/>
      <c r="H471" s="80"/>
      <c r="I471" s="81"/>
      <c r="J471" s="81"/>
      <c r="K471" s="81"/>
      <c r="L471" s="81"/>
      <c r="M471" s="80"/>
      <c r="N471" s="80"/>
      <c r="O471" s="82"/>
      <c r="P471" s="82"/>
      <c r="Q471" s="82"/>
      <c r="R471" s="82"/>
      <c r="S471" s="82"/>
      <c r="T471" s="82"/>
      <c r="U471" s="82"/>
      <c r="V471" s="82"/>
      <c r="W471" s="82"/>
      <c r="X471" s="80"/>
      <c r="Y471" s="80"/>
      <c r="Z471" s="80"/>
      <c r="AA471" s="80"/>
      <c r="AB471" s="81"/>
      <c r="AC471" s="81"/>
      <c r="AD471" s="80"/>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ht="15.75" customHeight="1">
      <c r="A472" s="80"/>
      <c r="B472" s="80"/>
      <c r="C472" s="80"/>
      <c r="D472" s="80"/>
      <c r="E472" s="80"/>
      <c r="F472" s="80"/>
      <c r="G472" s="80"/>
      <c r="H472" s="80"/>
      <c r="I472" s="81"/>
      <c r="J472" s="81"/>
      <c r="K472" s="81"/>
      <c r="L472" s="81"/>
      <c r="M472" s="80"/>
      <c r="N472" s="80"/>
      <c r="O472" s="82"/>
      <c r="P472" s="82"/>
      <c r="Q472" s="82"/>
      <c r="R472" s="82"/>
      <c r="S472" s="82"/>
      <c r="T472" s="82"/>
      <c r="U472" s="82"/>
      <c r="V472" s="82"/>
      <c r="W472" s="82"/>
      <c r="X472" s="80"/>
      <c r="Y472" s="80"/>
      <c r="Z472" s="80"/>
      <c r="AA472" s="80"/>
      <c r="AB472" s="81"/>
      <c r="AC472" s="81"/>
      <c r="AD472" s="80"/>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ht="15.75" customHeight="1">
      <c r="A473" s="80"/>
      <c r="B473" s="80"/>
      <c r="C473" s="80"/>
      <c r="D473" s="80"/>
      <c r="E473" s="80"/>
      <c r="F473" s="80"/>
      <c r="G473" s="80"/>
      <c r="H473" s="80"/>
      <c r="I473" s="81"/>
      <c r="J473" s="81"/>
      <c r="K473" s="81"/>
      <c r="L473" s="81"/>
      <c r="M473" s="80"/>
      <c r="N473" s="80"/>
      <c r="O473" s="82"/>
      <c r="P473" s="82"/>
      <c r="Q473" s="82"/>
      <c r="R473" s="82"/>
      <c r="S473" s="82"/>
      <c r="T473" s="82"/>
      <c r="U473" s="82"/>
      <c r="V473" s="82"/>
      <c r="W473" s="82"/>
      <c r="X473" s="80"/>
      <c r="Y473" s="80"/>
      <c r="Z473" s="80"/>
      <c r="AA473" s="80"/>
      <c r="AB473" s="81"/>
      <c r="AC473" s="81"/>
      <c r="AD473" s="80"/>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ht="15.75" customHeight="1">
      <c r="A474" s="80"/>
      <c r="B474" s="80"/>
      <c r="C474" s="80"/>
      <c r="D474" s="80"/>
      <c r="E474" s="80"/>
      <c r="F474" s="80"/>
      <c r="G474" s="80"/>
      <c r="H474" s="80"/>
      <c r="I474" s="81"/>
      <c r="J474" s="81"/>
      <c r="K474" s="81"/>
      <c r="L474" s="81"/>
      <c r="M474" s="80"/>
      <c r="N474" s="80"/>
      <c r="O474" s="82"/>
      <c r="P474" s="82"/>
      <c r="Q474" s="82"/>
      <c r="R474" s="82"/>
      <c r="S474" s="82"/>
      <c r="T474" s="82"/>
      <c r="U474" s="82"/>
      <c r="V474" s="82"/>
      <c r="W474" s="82"/>
      <c r="X474" s="80"/>
      <c r="Y474" s="80"/>
      <c r="Z474" s="80"/>
      <c r="AA474" s="80"/>
      <c r="AB474" s="81"/>
      <c r="AC474" s="81"/>
      <c r="AD474" s="80"/>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ht="15.75" customHeight="1">
      <c r="A475" s="80"/>
      <c r="B475" s="80"/>
      <c r="C475" s="80"/>
      <c r="D475" s="80"/>
      <c r="E475" s="80"/>
      <c r="F475" s="80"/>
      <c r="G475" s="80"/>
      <c r="H475" s="80"/>
      <c r="I475" s="81"/>
      <c r="J475" s="81"/>
      <c r="K475" s="81"/>
      <c r="L475" s="81"/>
      <c r="M475" s="80"/>
      <c r="N475" s="80"/>
      <c r="O475" s="82"/>
      <c r="P475" s="82"/>
      <c r="Q475" s="82"/>
      <c r="R475" s="82"/>
      <c r="S475" s="82"/>
      <c r="T475" s="82"/>
      <c r="U475" s="82"/>
      <c r="V475" s="82"/>
      <c r="W475" s="82"/>
      <c r="X475" s="80"/>
      <c r="Y475" s="80"/>
      <c r="Z475" s="80"/>
      <c r="AA475" s="80"/>
      <c r="AB475" s="81"/>
      <c r="AC475" s="81"/>
      <c r="AD475" s="80"/>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ht="15.75" customHeight="1">
      <c r="A476" s="80"/>
      <c r="B476" s="80"/>
      <c r="C476" s="80"/>
      <c r="D476" s="80"/>
      <c r="E476" s="80"/>
      <c r="F476" s="80"/>
      <c r="G476" s="80"/>
      <c r="H476" s="80"/>
      <c r="I476" s="81"/>
      <c r="J476" s="81"/>
      <c r="K476" s="81"/>
      <c r="L476" s="81"/>
      <c r="M476" s="80"/>
      <c r="N476" s="80"/>
      <c r="O476" s="82"/>
      <c r="P476" s="82"/>
      <c r="Q476" s="82"/>
      <c r="R476" s="82"/>
      <c r="S476" s="82"/>
      <c r="T476" s="82"/>
      <c r="U476" s="82"/>
      <c r="V476" s="82"/>
      <c r="W476" s="82"/>
      <c r="X476" s="80"/>
      <c r="Y476" s="80"/>
      <c r="Z476" s="80"/>
      <c r="AA476" s="80"/>
      <c r="AB476" s="81"/>
      <c r="AC476" s="81"/>
      <c r="AD476" s="80"/>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ht="15.75" customHeight="1">
      <c r="A477" s="80"/>
      <c r="B477" s="80"/>
      <c r="C477" s="80"/>
      <c r="D477" s="80"/>
      <c r="E477" s="80"/>
      <c r="F477" s="80"/>
      <c r="G477" s="80"/>
      <c r="H477" s="80"/>
      <c r="I477" s="81"/>
      <c r="J477" s="81"/>
      <c r="K477" s="81"/>
      <c r="L477" s="81"/>
      <c r="M477" s="80"/>
      <c r="N477" s="80"/>
      <c r="O477" s="82"/>
      <c r="P477" s="82"/>
      <c r="Q477" s="82"/>
      <c r="R477" s="82"/>
      <c r="S477" s="82"/>
      <c r="T477" s="82"/>
      <c r="U477" s="82"/>
      <c r="V477" s="82"/>
      <c r="W477" s="82"/>
      <c r="X477" s="80"/>
      <c r="Y477" s="80"/>
      <c r="Z477" s="80"/>
      <c r="AA477" s="80"/>
      <c r="AB477" s="81"/>
      <c r="AC477" s="81"/>
      <c r="AD477" s="80"/>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ht="15.75" customHeight="1">
      <c r="A478" s="80"/>
      <c r="B478" s="80"/>
      <c r="C478" s="80"/>
      <c r="D478" s="80"/>
      <c r="E478" s="80"/>
      <c r="F478" s="80"/>
      <c r="G478" s="80"/>
      <c r="H478" s="80"/>
      <c r="I478" s="81"/>
      <c r="J478" s="81"/>
      <c r="K478" s="81"/>
      <c r="L478" s="81"/>
      <c r="M478" s="80"/>
      <c r="N478" s="80"/>
      <c r="O478" s="82"/>
      <c r="P478" s="82"/>
      <c r="Q478" s="82"/>
      <c r="R478" s="82"/>
      <c r="S478" s="82"/>
      <c r="T478" s="82"/>
      <c r="U478" s="82"/>
      <c r="V478" s="82"/>
      <c r="W478" s="82"/>
      <c r="X478" s="80"/>
      <c r="Y478" s="80"/>
      <c r="Z478" s="80"/>
      <c r="AA478" s="80"/>
      <c r="AB478" s="81"/>
      <c r="AC478" s="81"/>
      <c r="AD478" s="80"/>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ht="15.75" customHeight="1">
      <c r="A479" s="80"/>
      <c r="B479" s="80"/>
      <c r="C479" s="80"/>
      <c r="D479" s="80"/>
      <c r="E479" s="80"/>
      <c r="F479" s="80"/>
      <c r="G479" s="80"/>
      <c r="H479" s="80"/>
      <c r="I479" s="81"/>
      <c r="J479" s="81"/>
      <c r="K479" s="81"/>
      <c r="L479" s="81"/>
      <c r="M479" s="80"/>
      <c r="N479" s="80"/>
      <c r="O479" s="82"/>
      <c r="P479" s="82"/>
      <c r="Q479" s="82"/>
      <c r="R479" s="82"/>
      <c r="S479" s="82"/>
      <c r="T479" s="82"/>
      <c r="U479" s="82"/>
      <c r="V479" s="82"/>
      <c r="W479" s="82"/>
      <c r="X479" s="80"/>
      <c r="Y479" s="80"/>
      <c r="Z479" s="80"/>
      <c r="AA479" s="80"/>
      <c r="AB479" s="81"/>
      <c r="AC479" s="81"/>
      <c r="AD479" s="80"/>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ht="15.75" customHeight="1">
      <c r="A480" s="80"/>
      <c r="B480" s="80"/>
      <c r="C480" s="80"/>
      <c r="D480" s="80"/>
      <c r="E480" s="80"/>
      <c r="F480" s="80"/>
      <c r="G480" s="80"/>
      <c r="H480" s="80"/>
      <c r="I480" s="81"/>
      <c r="J480" s="81"/>
      <c r="K480" s="81"/>
      <c r="L480" s="81"/>
      <c r="M480" s="80"/>
      <c r="N480" s="80"/>
      <c r="O480" s="82"/>
      <c r="P480" s="82"/>
      <c r="Q480" s="82"/>
      <c r="R480" s="82"/>
      <c r="S480" s="82"/>
      <c r="T480" s="82"/>
      <c r="U480" s="82"/>
      <c r="V480" s="82"/>
      <c r="W480" s="82"/>
      <c r="X480" s="80"/>
      <c r="Y480" s="80"/>
      <c r="Z480" s="80"/>
      <c r="AA480" s="80"/>
      <c r="AB480" s="81"/>
      <c r="AC480" s="81"/>
      <c r="AD480" s="80"/>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ht="15.75" customHeight="1">
      <c r="A481" s="80"/>
      <c r="B481" s="80"/>
      <c r="C481" s="80"/>
      <c r="D481" s="80"/>
      <c r="E481" s="80"/>
      <c r="F481" s="80"/>
      <c r="G481" s="80"/>
      <c r="H481" s="80"/>
      <c r="I481" s="81"/>
      <c r="J481" s="81"/>
      <c r="K481" s="81"/>
      <c r="L481" s="81"/>
      <c r="M481" s="80"/>
      <c r="N481" s="80"/>
      <c r="O481" s="82"/>
      <c r="P481" s="82"/>
      <c r="Q481" s="82"/>
      <c r="R481" s="82"/>
      <c r="S481" s="82"/>
      <c r="T481" s="82"/>
      <c r="U481" s="82"/>
      <c r="V481" s="82"/>
      <c r="W481" s="82"/>
      <c r="X481" s="80"/>
      <c r="Y481" s="80"/>
      <c r="Z481" s="80"/>
      <c r="AA481" s="80"/>
      <c r="AB481" s="81"/>
      <c r="AC481" s="81"/>
      <c r="AD481" s="80"/>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ht="15.75" customHeight="1">
      <c r="A482" s="80"/>
      <c r="B482" s="80"/>
      <c r="C482" s="80"/>
      <c r="D482" s="80"/>
      <c r="E482" s="80"/>
      <c r="F482" s="80"/>
      <c r="G482" s="80"/>
      <c r="H482" s="80"/>
      <c r="I482" s="81"/>
      <c r="J482" s="81"/>
      <c r="K482" s="81"/>
      <c r="L482" s="81"/>
      <c r="M482" s="80"/>
      <c r="N482" s="80"/>
      <c r="O482" s="82"/>
      <c r="P482" s="82"/>
      <c r="Q482" s="82"/>
      <c r="R482" s="82"/>
      <c r="S482" s="82"/>
      <c r="T482" s="82"/>
      <c r="U482" s="82"/>
      <c r="V482" s="82"/>
      <c r="W482" s="82"/>
      <c r="X482" s="80"/>
      <c r="Y482" s="80"/>
      <c r="Z482" s="80"/>
      <c r="AA482" s="80"/>
      <c r="AB482" s="81"/>
      <c r="AC482" s="81"/>
      <c r="AD482" s="80"/>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ht="15.75" customHeight="1">
      <c r="A483" s="80"/>
      <c r="B483" s="80"/>
      <c r="C483" s="80"/>
      <c r="D483" s="80"/>
      <c r="E483" s="80"/>
      <c r="F483" s="80"/>
      <c r="G483" s="80"/>
      <c r="H483" s="80"/>
      <c r="I483" s="81"/>
      <c r="J483" s="81"/>
      <c r="K483" s="81"/>
      <c r="L483" s="81"/>
      <c r="M483" s="80"/>
      <c r="N483" s="80"/>
      <c r="O483" s="82"/>
      <c r="P483" s="82"/>
      <c r="Q483" s="82"/>
      <c r="R483" s="82"/>
      <c r="S483" s="82"/>
      <c r="T483" s="82"/>
      <c r="U483" s="82"/>
      <c r="V483" s="82"/>
      <c r="W483" s="82"/>
      <c r="X483" s="80"/>
      <c r="Y483" s="80"/>
      <c r="Z483" s="80"/>
      <c r="AA483" s="80"/>
      <c r="AB483" s="81"/>
      <c r="AC483" s="81"/>
      <c r="AD483" s="80"/>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ht="15.75" customHeight="1">
      <c r="A484" s="80"/>
      <c r="B484" s="80"/>
      <c r="C484" s="80"/>
      <c r="D484" s="80"/>
      <c r="E484" s="80"/>
      <c r="F484" s="80"/>
      <c r="G484" s="80"/>
      <c r="H484" s="80"/>
      <c r="I484" s="81"/>
      <c r="J484" s="81"/>
      <c r="K484" s="81"/>
      <c r="L484" s="81"/>
      <c r="M484" s="80"/>
      <c r="N484" s="80"/>
      <c r="O484" s="82"/>
      <c r="P484" s="82"/>
      <c r="Q484" s="82"/>
      <c r="R484" s="82"/>
      <c r="S484" s="82"/>
      <c r="T484" s="82"/>
      <c r="U484" s="82"/>
      <c r="V484" s="82"/>
      <c r="W484" s="82"/>
      <c r="X484" s="80"/>
      <c r="Y484" s="80"/>
      <c r="Z484" s="80"/>
      <c r="AA484" s="80"/>
      <c r="AB484" s="81"/>
      <c r="AC484" s="81"/>
      <c r="AD484" s="80"/>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ht="15.75" customHeight="1">
      <c r="A485" s="80"/>
      <c r="B485" s="80"/>
      <c r="C485" s="80"/>
      <c r="D485" s="80"/>
      <c r="E485" s="80"/>
      <c r="F485" s="80"/>
      <c r="G485" s="80"/>
      <c r="H485" s="80"/>
      <c r="I485" s="81"/>
      <c r="J485" s="81"/>
      <c r="K485" s="81"/>
      <c r="L485" s="81"/>
      <c r="M485" s="80"/>
      <c r="N485" s="80"/>
      <c r="O485" s="82"/>
      <c r="P485" s="82"/>
      <c r="Q485" s="82"/>
      <c r="R485" s="82"/>
      <c r="S485" s="82"/>
      <c r="T485" s="82"/>
      <c r="U485" s="82"/>
      <c r="V485" s="82"/>
      <c r="W485" s="82"/>
      <c r="X485" s="80"/>
      <c r="Y485" s="80"/>
      <c r="Z485" s="80"/>
      <c r="AA485" s="80"/>
      <c r="AB485" s="81"/>
      <c r="AC485" s="81"/>
      <c r="AD485" s="80"/>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ht="15.75" customHeight="1">
      <c r="A486" s="80"/>
      <c r="B486" s="80"/>
      <c r="C486" s="80"/>
      <c r="D486" s="80"/>
      <c r="E486" s="80"/>
      <c r="F486" s="80"/>
      <c r="G486" s="80"/>
      <c r="H486" s="80"/>
      <c r="I486" s="81"/>
      <c r="J486" s="81"/>
      <c r="K486" s="81"/>
      <c r="L486" s="81"/>
      <c r="M486" s="80"/>
      <c r="N486" s="80"/>
      <c r="O486" s="82"/>
      <c r="P486" s="82"/>
      <c r="Q486" s="82"/>
      <c r="R486" s="82"/>
      <c r="S486" s="82"/>
      <c r="T486" s="82"/>
      <c r="U486" s="82"/>
      <c r="V486" s="82"/>
      <c r="W486" s="82"/>
      <c r="X486" s="80"/>
      <c r="Y486" s="80"/>
      <c r="Z486" s="80"/>
      <c r="AA486" s="80"/>
      <c r="AB486" s="81"/>
      <c r="AC486" s="81"/>
      <c r="AD486" s="80"/>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ht="15.75" customHeight="1">
      <c r="A487" s="80"/>
      <c r="B487" s="80"/>
      <c r="C487" s="80"/>
      <c r="D487" s="80"/>
      <c r="E487" s="80"/>
      <c r="F487" s="80"/>
      <c r="G487" s="80"/>
      <c r="H487" s="80"/>
      <c r="I487" s="81"/>
      <c r="J487" s="81"/>
      <c r="K487" s="81"/>
      <c r="L487" s="81"/>
      <c r="M487" s="80"/>
      <c r="N487" s="80"/>
      <c r="O487" s="82"/>
      <c r="P487" s="82"/>
      <c r="Q487" s="82"/>
      <c r="R487" s="82"/>
      <c r="S487" s="82"/>
      <c r="T487" s="82"/>
      <c r="U487" s="82"/>
      <c r="V487" s="82"/>
      <c r="W487" s="82"/>
      <c r="X487" s="80"/>
      <c r="Y487" s="80"/>
      <c r="Z487" s="80"/>
      <c r="AA487" s="80"/>
      <c r="AB487" s="81"/>
      <c r="AC487" s="81"/>
      <c r="AD487" s="80"/>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ht="15.75" customHeight="1">
      <c r="A488" s="80"/>
      <c r="B488" s="80"/>
      <c r="C488" s="80"/>
      <c r="D488" s="80"/>
      <c r="E488" s="80"/>
      <c r="F488" s="80"/>
      <c r="G488" s="80"/>
      <c r="H488" s="80"/>
      <c r="I488" s="81"/>
      <c r="J488" s="81"/>
      <c r="K488" s="81"/>
      <c r="L488" s="81"/>
      <c r="M488" s="80"/>
      <c r="N488" s="80"/>
      <c r="O488" s="82"/>
      <c r="P488" s="82"/>
      <c r="Q488" s="82"/>
      <c r="R488" s="82"/>
      <c r="S488" s="82"/>
      <c r="T488" s="82"/>
      <c r="U488" s="82"/>
      <c r="V488" s="82"/>
      <c r="W488" s="82"/>
      <c r="X488" s="80"/>
      <c r="Y488" s="80"/>
      <c r="Z488" s="80"/>
      <c r="AA488" s="80"/>
      <c r="AB488" s="81"/>
      <c r="AC488" s="81"/>
      <c r="AD488" s="80"/>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ht="15.75" customHeight="1">
      <c r="A489" s="80"/>
      <c r="B489" s="80"/>
      <c r="C489" s="80"/>
      <c r="D489" s="80"/>
      <c r="E489" s="80"/>
      <c r="F489" s="80"/>
      <c r="G489" s="80"/>
      <c r="H489" s="80"/>
      <c r="I489" s="81"/>
      <c r="J489" s="81"/>
      <c r="K489" s="81"/>
      <c r="L489" s="81"/>
      <c r="M489" s="80"/>
      <c r="N489" s="80"/>
      <c r="O489" s="82"/>
      <c r="P489" s="82"/>
      <c r="Q489" s="82"/>
      <c r="R489" s="82"/>
      <c r="S489" s="82"/>
      <c r="T489" s="82"/>
      <c r="U489" s="82"/>
      <c r="V489" s="82"/>
      <c r="W489" s="82"/>
      <c r="X489" s="80"/>
      <c r="Y489" s="80"/>
      <c r="Z489" s="80"/>
      <c r="AA489" s="80"/>
      <c r="AB489" s="81"/>
      <c r="AC489" s="81"/>
      <c r="AD489" s="80"/>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ht="15.75" customHeight="1">
      <c r="A490" s="80"/>
      <c r="B490" s="80"/>
      <c r="C490" s="80"/>
      <c r="D490" s="80"/>
      <c r="E490" s="80"/>
      <c r="F490" s="80"/>
      <c r="G490" s="80"/>
      <c r="H490" s="80"/>
      <c r="I490" s="81"/>
      <c r="J490" s="81"/>
      <c r="K490" s="81"/>
      <c r="L490" s="81"/>
      <c r="M490" s="80"/>
      <c r="N490" s="80"/>
      <c r="O490" s="82"/>
      <c r="P490" s="82"/>
      <c r="Q490" s="82"/>
      <c r="R490" s="82"/>
      <c r="S490" s="82"/>
      <c r="T490" s="82"/>
      <c r="U490" s="82"/>
      <c r="V490" s="82"/>
      <c r="W490" s="82"/>
      <c r="X490" s="80"/>
      <c r="Y490" s="80"/>
      <c r="Z490" s="80"/>
      <c r="AA490" s="80"/>
      <c r="AB490" s="81"/>
      <c r="AC490" s="81"/>
      <c r="AD490" s="80"/>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ht="15.75" customHeight="1">
      <c r="A491" s="80"/>
      <c r="B491" s="80"/>
      <c r="C491" s="80"/>
      <c r="D491" s="80"/>
      <c r="E491" s="80"/>
      <c r="F491" s="80"/>
      <c r="G491" s="80"/>
      <c r="H491" s="80"/>
      <c r="I491" s="81"/>
      <c r="J491" s="81"/>
      <c r="K491" s="81"/>
      <c r="L491" s="81"/>
      <c r="M491" s="80"/>
      <c r="N491" s="80"/>
      <c r="O491" s="82"/>
      <c r="P491" s="82"/>
      <c r="Q491" s="82"/>
      <c r="R491" s="82"/>
      <c r="S491" s="82"/>
      <c r="T491" s="82"/>
      <c r="U491" s="82"/>
      <c r="V491" s="82"/>
      <c r="W491" s="82"/>
      <c r="X491" s="80"/>
      <c r="Y491" s="80"/>
      <c r="Z491" s="80"/>
      <c r="AA491" s="80"/>
      <c r="AB491" s="81"/>
      <c r="AC491" s="81"/>
      <c r="AD491" s="80"/>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ht="15.75" customHeight="1">
      <c r="A492" s="80"/>
      <c r="B492" s="80"/>
      <c r="C492" s="80"/>
      <c r="D492" s="80"/>
      <c r="E492" s="80"/>
      <c r="F492" s="80"/>
      <c r="G492" s="80"/>
      <c r="H492" s="80"/>
      <c r="I492" s="81"/>
      <c r="J492" s="81"/>
      <c r="K492" s="81"/>
      <c r="L492" s="81"/>
      <c r="M492" s="80"/>
      <c r="N492" s="80"/>
      <c r="O492" s="82"/>
      <c r="P492" s="82"/>
      <c r="Q492" s="82"/>
      <c r="R492" s="82"/>
      <c r="S492" s="82"/>
      <c r="T492" s="82"/>
      <c r="U492" s="82"/>
      <c r="V492" s="82"/>
      <c r="W492" s="82"/>
      <c r="X492" s="80"/>
      <c r="Y492" s="80"/>
      <c r="Z492" s="80"/>
      <c r="AA492" s="80"/>
      <c r="AB492" s="81"/>
      <c r="AC492" s="81"/>
      <c r="AD492" s="80"/>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ht="15.75" customHeight="1">
      <c r="A493" s="80"/>
      <c r="B493" s="80"/>
      <c r="C493" s="80"/>
      <c r="D493" s="80"/>
      <c r="E493" s="80"/>
      <c r="F493" s="80"/>
      <c r="G493" s="80"/>
      <c r="H493" s="80"/>
      <c r="I493" s="81"/>
      <c r="J493" s="81"/>
      <c r="K493" s="81"/>
      <c r="L493" s="81"/>
      <c r="M493" s="80"/>
      <c r="N493" s="80"/>
      <c r="O493" s="82"/>
      <c r="P493" s="82"/>
      <c r="Q493" s="82"/>
      <c r="R493" s="82"/>
      <c r="S493" s="82"/>
      <c r="T493" s="82"/>
      <c r="U493" s="82"/>
      <c r="V493" s="82"/>
      <c r="W493" s="82"/>
      <c r="X493" s="80"/>
      <c r="Y493" s="80"/>
      <c r="Z493" s="80"/>
      <c r="AA493" s="80"/>
      <c r="AB493" s="81"/>
      <c r="AC493" s="81"/>
      <c r="AD493" s="80"/>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ht="15.75" customHeight="1">
      <c r="A494" s="80"/>
      <c r="B494" s="80"/>
      <c r="C494" s="80"/>
      <c r="D494" s="80"/>
      <c r="E494" s="80"/>
      <c r="F494" s="80"/>
      <c r="G494" s="80"/>
      <c r="H494" s="80"/>
      <c r="I494" s="81"/>
      <c r="J494" s="81"/>
      <c r="K494" s="81"/>
      <c r="L494" s="81"/>
      <c r="M494" s="80"/>
      <c r="N494" s="80"/>
      <c r="O494" s="82"/>
      <c r="P494" s="82"/>
      <c r="Q494" s="82"/>
      <c r="R494" s="82"/>
      <c r="S494" s="82"/>
      <c r="T494" s="82"/>
      <c r="U494" s="82"/>
      <c r="V494" s="82"/>
      <c r="W494" s="82"/>
      <c r="X494" s="80"/>
      <c r="Y494" s="80"/>
      <c r="Z494" s="80"/>
      <c r="AA494" s="80"/>
      <c r="AB494" s="81"/>
      <c r="AC494" s="81"/>
      <c r="AD494" s="80"/>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ht="15.75" customHeight="1">
      <c r="A495" s="80"/>
      <c r="B495" s="80"/>
      <c r="C495" s="80"/>
      <c r="D495" s="80"/>
      <c r="E495" s="80"/>
      <c r="F495" s="80"/>
      <c r="G495" s="80"/>
      <c r="H495" s="80"/>
      <c r="I495" s="81"/>
      <c r="J495" s="81"/>
      <c r="K495" s="81"/>
      <c r="L495" s="81"/>
      <c r="M495" s="80"/>
      <c r="N495" s="80"/>
      <c r="O495" s="82"/>
      <c r="P495" s="82"/>
      <c r="Q495" s="82"/>
      <c r="R495" s="82"/>
      <c r="S495" s="82"/>
      <c r="T495" s="82"/>
      <c r="U495" s="82"/>
      <c r="V495" s="82"/>
      <c r="W495" s="82"/>
      <c r="X495" s="80"/>
      <c r="Y495" s="80"/>
      <c r="Z495" s="80"/>
      <c r="AA495" s="80"/>
      <c r="AB495" s="81"/>
      <c r="AC495" s="81"/>
      <c r="AD495" s="80"/>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ht="15.75" customHeight="1">
      <c r="A496" s="80"/>
      <c r="B496" s="80"/>
      <c r="C496" s="80"/>
      <c r="D496" s="80"/>
      <c r="E496" s="80"/>
      <c r="F496" s="80"/>
      <c r="G496" s="80"/>
      <c r="H496" s="80"/>
      <c r="I496" s="81"/>
      <c r="J496" s="81"/>
      <c r="K496" s="81"/>
      <c r="L496" s="81"/>
      <c r="M496" s="80"/>
      <c r="N496" s="80"/>
      <c r="O496" s="82"/>
      <c r="P496" s="82"/>
      <c r="Q496" s="82"/>
      <c r="R496" s="82"/>
      <c r="S496" s="82"/>
      <c r="T496" s="82"/>
      <c r="U496" s="82"/>
      <c r="V496" s="82"/>
      <c r="W496" s="82"/>
      <c r="X496" s="80"/>
      <c r="Y496" s="80"/>
      <c r="Z496" s="80"/>
      <c r="AA496" s="80"/>
      <c r="AB496" s="81"/>
      <c r="AC496" s="81"/>
      <c r="AD496" s="80"/>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ht="15.75" customHeight="1">
      <c r="A497" s="80"/>
      <c r="B497" s="80"/>
      <c r="C497" s="80"/>
      <c r="D497" s="80"/>
      <c r="E497" s="80"/>
      <c r="F497" s="80"/>
      <c r="G497" s="80"/>
      <c r="H497" s="80"/>
      <c r="I497" s="81"/>
      <c r="J497" s="81"/>
      <c r="K497" s="81"/>
      <c r="L497" s="81"/>
      <c r="M497" s="80"/>
      <c r="N497" s="80"/>
      <c r="O497" s="82"/>
      <c r="P497" s="82"/>
      <c r="Q497" s="82"/>
      <c r="R497" s="82"/>
      <c r="S497" s="82"/>
      <c r="T497" s="82"/>
      <c r="U497" s="82"/>
      <c r="V497" s="82"/>
      <c r="W497" s="82"/>
      <c r="X497" s="80"/>
      <c r="Y497" s="80"/>
      <c r="Z497" s="80"/>
      <c r="AA497" s="80"/>
      <c r="AB497" s="81"/>
      <c r="AC497" s="81"/>
      <c r="AD497" s="80"/>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ht="15.75" customHeight="1">
      <c r="A498" s="80"/>
      <c r="B498" s="80"/>
      <c r="C498" s="80"/>
      <c r="D498" s="80"/>
      <c r="E498" s="80"/>
      <c r="F498" s="80"/>
      <c r="G498" s="80"/>
      <c r="H498" s="80"/>
      <c r="I498" s="81"/>
      <c r="J498" s="81"/>
      <c r="K498" s="81"/>
      <c r="L498" s="81"/>
      <c r="M498" s="80"/>
      <c r="N498" s="80"/>
      <c r="O498" s="82"/>
      <c r="P498" s="82"/>
      <c r="Q498" s="82"/>
      <c r="R498" s="82"/>
      <c r="S498" s="82"/>
      <c r="T498" s="82"/>
      <c r="U498" s="82"/>
      <c r="V498" s="82"/>
      <c r="W498" s="82"/>
      <c r="X498" s="80"/>
      <c r="Y498" s="80"/>
      <c r="Z498" s="80"/>
      <c r="AA498" s="80"/>
      <c r="AB498" s="81"/>
      <c r="AC498" s="81"/>
      <c r="AD498" s="80"/>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ht="15.75" customHeight="1">
      <c r="A499" s="80"/>
      <c r="B499" s="80"/>
      <c r="C499" s="80"/>
      <c r="D499" s="80"/>
      <c r="E499" s="80"/>
      <c r="F499" s="80"/>
      <c r="G499" s="80"/>
      <c r="H499" s="80"/>
      <c r="I499" s="81"/>
      <c r="J499" s="81"/>
      <c r="K499" s="81"/>
      <c r="L499" s="81"/>
      <c r="M499" s="80"/>
      <c r="N499" s="80"/>
      <c r="O499" s="82"/>
      <c r="P499" s="82"/>
      <c r="Q499" s="82"/>
      <c r="R499" s="82"/>
      <c r="S499" s="82"/>
      <c r="T499" s="82"/>
      <c r="U499" s="82"/>
      <c r="V499" s="82"/>
      <c r="W499" s="82"/>
      <c r="X499" s="80"/>
      <c r="Y499" s="80"/>
      <c r="Z499" s="80"/>
      <c r="AA499" s="80"/>
      <c r="AB499" s="81"/>
      <c r="AC499" s="81"/>
      <c r="AD499" s="80"/>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ht="15.75" customHeight="1">
      <c r="A500" s="80"/>
      <c r="B500" s="80"/>
      <c r="C500" s="80"/>
      <c r="D500" s="80"/>
      <c r="E500" s="80"/>
      <c r="F500" s="80"/>
      <c r="G500" s="80"/>
      <c r="H500" s="80"/>
      <c r="I500" s="81"/>
      <c r="J500" s="81"/>
      <c r="K500" s="81"/>
      <c r="L500" s="81"/>
      <c r="M500" s="80"/>
      <c r="N500" s="80"/>
      <c r="O500" s="82"/>
      <c r="P500" s="82"/>
      <c r="Q500" s="82"/>
      <c r="R500" s="82"/>
      <c r="S500" s="82"/>
      <c r="T500" s="82"/>
      <c r="U500" s="82"/>
      <c r="V500" s="82"/>
      <c r="W500" s="82"/>
      <c r="X500" s="80"/>
      <c r="Y500" s="80"/>
      <c r="Z500" s="80"/>
      <c r="AA500" s="80"/>
      <c r="AB500" s="81"/>
      <c r="AC500" s="81"/>
      <c r="AD500" s="80"/>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ht="15.75" customHeight="1">
      <c r="A501" s="80"/>
      <c r="B501" s="80"/>
      <c r="C501" s="80"/>
      <c r="D501" s="80"/>
      <c r="E501" s="80"/>
      <c r="F501" s="80"/>
      <c r="G501" s="80"/>
      <c r="H501" s="80"/>
      <c r="I501" s="81"/>
      <c r="J501" s="81"/>
      <c r="K501" s="81"/>
      <c r="L501" s="81"/>
      <c r="M501" s="80"/>
      <c r="N501" s="80"/>
      <c r="O501" s="82"/>
      <c r="P501" s="82"/>
      <c r="Q501" s="82"/>
      <c r="R501" s="82"/>
      <c r="S501" s="82"/>
      <c r="T501" s="82"/>
      <c r="U501" s="82"/>
      <c r="V501" s="82"/>
      <c r="W501" s="82"/>
      <c r="X501" s="80"/>
      <c r="Y501" s="80"/>
      <c r="Z501" s="80"/>
      <c r="AA501" s="80"/>
      <c r="AB501" s="81"/>
      <c r="AC501" s="81"/>
      <c r="AD501" s="80"/>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row r="502" spans="1:348" ht="15.75" customHeight="1">
      <c r="A502" s="80"/>
      <c r="B502" s="80"/>
      <c r="C502" s="80"/>
      <c r="D502" s="80"/>
      <c r="E502" s="80"/>
      <c r="F502" s="80"/>
      <c r="G502" s="80"/>
      <c r="H502" s="80"/>
      <c r="I502" s="81"/>
      <c r="J502" s="81"/>
      <c r="K502" s="81"/>
      <c r="L502" s="81"/>
      <c r="M502" s="80"/>
      <c r="N502" s="80"/>
      <c r="O502" s="82"/>
      <c r="P502" s="82"/>
      <c r="Q502" s="82"/>
      <c r="R502" s="82"/>
      <c r="S502" s="82"/>
      <c r="T502" s="82"/>
      <c r="U502" s="82"/>
      <c r="V502" s="82"/>
      <c r="W502" s="82"/>
      <c r="X502" s="80"/>
      <c r="Y502" s="80"/>
      <c r="Z502" s="80"/>
      <c r="AA502" s="80"/>
      <c r="AB502" s="81"/>
      <c r="AC502" s="81"/>
      <c r="AD502" s="80"/>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row>
    <row r="503" spans="1:348" ht="15.75" customHeight="1">
      <c r="A503" s="80"/>
      <c r="B503" s="80"/>
      <c r="C503" s="80"/>
      <c r="D503" s="80"/>
      <c r="E503" s="80"/>
      <c r="F503" s="80"/>
      <c r="G503" s="80"/>
      <c r="H503" s="80"/>
      <c r="I503" s="81"/>
      <c r="J503" s="81"/>
      <c r="K503" s="81"/>
      <c r="L503" s="81"/>
      <c r="M503" s="80"/>
      <c r="N503" s="80"/>
      <c r="O503" s="82"/>
      <c r="P503" s="82"/>
      <c r="Q503" s="82"/>
      <c r="R503" s="82"/>
      <c r="S503" s="82"/>
      <c r="T503" s="82"/>
      <c r="U503" s="82"/>
      <c r="V503" s="82"/>
      <c r="W503" s="82"/>
      <c r="X503" s="80"/>
      <c r="Y503" s="80"/>
      <c r="Z503" s="80"/>
      <c r="AA503" s="80"/>
      <c r="AB503" s="81"/>
      <c r="AC503" s="81"/>
      <c r="AD503" s="80"/>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row>
    <row r="504" spans="1:348" ht="15.75" customHeight="1">
      <c r="A504" s="80"/>
      <c r="B504" s="80"/>
      <c r="C504" s="80"/>
      <c r="D504" s="80"/>
      <c r="E504" s="80"/>
      <c r="F504" s="80"/>
      <c r="G504" s="80"/>
      <c r="H504" s="80"/>
      <c r="I504" s="81"/>
      <c r="J504" s="81"/>
      <c r="K504" s="81"/>
      <c r="L504" s="81"/>
      <c r="M504" s="80"/>
      <c r="N504" s="80"/>
      <c r="O504" s="82"/>
      <c r="P504" s="82"/>
      <c r="Q504" s="82"/>
      <c r="R504" s="82"/>
      <c r="S504" s="82"/>
      <c r="T504" s="82"/>
      <c r="U504" s="82"/>
      <c r="V504" s="82"/>
      <c r="W504" s="82"/>
      <c r="X504" s="80"/>
      <c r="Y504" s="80"/>
      <c r="Z504" s="80"/>
      <c r="AA504" s="80"/>
      <c r="AB504" s="81"/>
      <c r="AC504" s="81"/>
      <c r="AD504" s="80"/>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row>
    <row r="505" spans="1:348" ht="15.75" customHeight="1">
      <c r="A505" s="80"/>
      <c r="B505" s="80"/>
      <c r="C505" s="80"/>
      <c r="D505" s="80"/>
      <c r="E505" s="80"/>
      <c r="F505" s="80"/>
      <c r="G505" s="80"/>
      <c r="H505" s="80"/>
      <c r="I505" s="81"/>
      <c r="J505" s="81"/>
      <c r="K505" s="81"/>
      <c r="L505" s="81"/>
      <c r="M505" s="80"/>
      <c r="N505" s="80"/>
      <c r="O505" s="82"/>
      <c r="P505" s="82"/>
      <c r="Q505" s="82"/>
      <c r="R505" s="82"/>
      <c r="S505" s="82"/>
      <c r="T505" s="82"/>
      <c r="U505" s="82"/>
      <c r="V505" s="82"/>
      <c r="W505" s="82"/>
      <c r="X505" s="80"/>
      <c r="Y505" s="80"/>
      <c r="Z505" s="80"/>
      <c r="AA505" s="80"/>
      <c r="AB505" s="81"/>
      <c r="AC505" s="81"/>
      <c r="AD505" s="80"/>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row>
    <row r="506" spans="1:348" ht="15.75" customHeight="1">
      <c r="A506" s="80"/>
      <c r="B506" s="80"/>
      <c r="C506" s="80"/>
      <c r="D506" s="80"/>
      <c r="E506" s="80"/>
      <c r="F506" s="80"/>
      <c r="G506" s="80"/>
      <c r="H506" s="80"/>
      <c r="I506" s="81"/>
      <c r="J506" s="81"/>
      <c r="K506" s="81"/>
      <c r="L506" s="81"/>
      <c r="M506" s="80"/>
      <c r="N506" s="80"/>
      <c r="O506" s="82"/>
      <c r="P506" s="82"/>
      <c r="Q506" s="82"/>
      <c r="R506" s="82"/>
      <c r="S506" s="82"/>
      <c r="T506" s="82"/>
      <c r="U506" s="82"/>
      <c r="V506" s="82"/>
      <c r="W506" s="82"/>
      <c r="X506" s="80"/>
      <c r="Y506" s="80"/>
      <c r="Z506" s="80"/>
      <c r="AA506" s="80"/>
      <c r="AB506" s="81"/>
      <c r="AC506" s="81"/>
      <c r="AD506" s="80"/>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row>
    <row r="507" spans="1:348" ht="15.75" customHeight="1">
      <c r="A507" s="80"/>
      <c r="B507" s="80"/>
      <c r="C507" s="80"/>
      <c r="D507" s="80"/>
      <c r="E507" s="80"/>
      <c r="F507" s="80"/>
      <c r="G507" s="80"/>
      <c r="H507" s="80"/>
      <c r="I507" s="81"/>
      <c r="J507" s="81"/>
      <c r="K507" s="81"/>
      <c r="L507" s="81"/>
      <c r="M507" s="80"/>
      <c r="N507" s="80"/>
      <c r="O507" s="82"/>
      <c r="P507" s="82"/>
      <c r="Q507" s="82"/>
      <c r="R507" s="82"/>
      <c r="S507" s="82"/>
      <c r="T507" s="82"/>
      <c r="U507" s="82"/>
      <c r="V507" s="82"/>
      <c r="W507" s="82"/>
      <c r="X507" s="80"/>
      <c r="Y507" s="80"/>
      <c r="Z507" s="80"/>
      <c r="AA507" s="80"/>
      <c r="AB507" s="81"/>
      <c r="AC507" s="81"/>
      <c r="AD507" s="80"/>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row>
    <row r="508" spans="1:348" ht="15.75" customHeight="1">
      <c r="A508" s="80"/>
      <c r="B508" s="80"/>
      <c r="C508" s="80"/>
      <c r="D508" s="80"/>
      <c r="E508" s="80"/>
      <c r="F508" s="80"/>
      <c r="G508" s="80"/>
      <c r="H508" s="80"/>
      <c r="I508" s="81"/>
      <c r="J508" s="81"/>
      <c r="K508" s="81"/>
      <c r="L508" s="81"/>
      <c r="M508" s="80"/>
      <c r="N508" s="80"/>
      <c r="O508" s="82"/>
      <c r="P508" s="82"/>
      <c r="Q508" s="82"/>
      <c r="R508" s="82"/>
      <c r="S508" s="82"/>
      <c r="T508" s="82"/>
      <c r="U508" s="82"/>
      <c r="V508" s="82"/>
      <c r="W508" s="82"/>
      <c r="X508" s="80"/>
      <c r="Y508" s="80"/>
      <c r="Z508" s="80"/>
      <c r="AA508" s="80"/>
      <c r="AB508" s="81"/>
      <c r="AC508" s="81"/>
      <c r="AD508" s="80"/>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row>
    <row r="509" spans="1:348" ht="15.75" customHeight="1">
      <c r="A509" s="80"/>
      <c r="B509" s="80"/>
      <c r="C509" s="80"/>
      <c r="D509" s="80"/>
      <c r="E509" s="80"/>
      <c r="F509" s="80"/>
      <c r="G509" s="80"/>
      <c r="H509" s="80"/>
      <c r="I509" s="81"/>
      <c r="J509" s="81"/>
      <c r="K509" s="81"/>
      <c r="L509" s="81"/>
      <c r="M509" s="80"/>
      <c r="N509" s="80"/>
      <c r="O509" s="82"/>
      <c r="P509" s="82"/>
      <c r="Q509" s="82"/>
      <c r="R509" s="82"/>
      <c r="S509" s="82"/>
      <c r="T509" s="82"/>
      <c r="U509" s="82"/>
      <c r="V509" s="82"/>
      <c r="W509" s="82"/>
      <c r="X509" s="80"/>
      <c r="Y509" s="80"/>
      <c r="Z509" s="80"/>
      <c r="AA509" s="80"/>
      <c r="AB509" s="81"/>
      <c r="AC509" s="81"/>
      <c r="AD509" s="80"/>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row>
    <row r="510" spans="1:348" ht="15.75" customHeight="1">
      <c r="A510" s="80"/>
      <c r="B510" s="80"/>
      <c r="C510" s="80"/>
      <c r="D510" s="80"/>
      <c r="E510" s="80"/>
      <c r="F510" s="80"/>
      <c r="G510" s="80"/>
      <c r="H510" s="80"/>
      <c r="I510" s="81"/>
      <c r="J510" s="81"/>
      <c r="K510" s="81"/>
      <c r="L510" s="81"/>
      <c r="M510" s="80"/>
      <c r="N510" s="80"/>
      <c r="O510" s="82"/>
      <c r="P510" s="82"/>
      <c r="Q510" s="82"/>
      <c r="R510" s="82"/>
      <c r="S510" s="82"/>
      <c r="T510" s="82"/>
      <c r="U510" s="82"/>
      <c r="V510" s="82"/>
      <c r="W510" s="82"/>
      <c r="X510" s="80"/>
      <c r="Y510" s="80"/>
      <c r="Z510" s="80"/>
      <c r="AA510" s="80"/>
      <c r="AB510" s="81"/>
      <c r="AC510" s="81"/>
      <c r="AD510" s="80"/>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row>
    <row r="511" spans="1:348" ht="15.75" customHeight="1">
      <c r="A511" s="80"/>
      <c r="B511" s="80"/>
      <c r="C511" s="80"/>
      <c r="D511" s="80"/>
      <c r="E511" s="80"/>
      <c r="F511" s="80"/>
      <c r="G511" s="80"/>
      <c r="H511" s="80"/>
      <c r="I511" s="81"/>
      <c r="J511" s="81"/>
      <c r="K511" s="81"/>
      <c r="L511" s="81"/>
      <c r="M511" s="80"/>
      <c r="N511" s="80"/>
      <c r="O511" s="82"/>
      <c r="P511" s="82"/>
      <c r="Q511" s="82"/>
      <c r="R511" s="82"/>
      <c r="S511" s="82"/>
      <c r="T511" s="82"/>
      <c r="U511" s="82"/>
      <c r="V511" s="82"/>
      <c r="W511" s="82"/>
      <c r="X511" s="80"/>
      <c r="Y511" s="80"/>
      <c r="Z511" s="80"/>
      <c r="AA511" s="80"/>
      <c r="AB511" s="81"/>
      <c r="AC511" s="81"/>
      <c r="AD511" s="80"/>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row>
    <row r="512" spans="1:348" ht="15.75" customHeight="1">
      <c r="A512" s="80"/>
      <c r="B512" s="80"/>
      <c r="C512" s="80"/>
      <c r="D512" s="80"/>
      <c r="E512" s="80"/>
      <c r="F512" s="80"/>
      <c r="G512" s="80"/>
      <c r="H512" s="80"/>
      <c r="I512" s="81"/>
      <c r="J512" s="81"/>
      <c r="K512" s="81"/>
      <c r="L512" s="81"/>
      <c r="M512" s="80"/>
      <c r="N512" s="80"/>
      <c r="O512" s="82"/>
      <c r="P512" s="82"/>
      <c r="Q512" s="82"/>
      <c r="R512" s="82"/>
      <c r="S512" s="82"/>
      <c r="T512" s="82"/>
      <c r="U512" s="82"/>
      <c r="V512" s="82"/>
      <c r="W512" s="82"/>
      <c r="X512" s="80"/>
      <c r="Y512" s="80"/>
      <c r="Z512" s="80"/>
      <c r="AA512" s="80"/>
      <c r="AB512" s="81"/>
      <c r="AC512" s="81"/>
      <c r="AD512" s="80"/>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row>
    <row r="513" spans="1:348" ht="15.75" customHeight="1">
      <c r="A513" s="80"/>
      <c r="B513" s="80"/>
      <c r="C513" s="80"/>
      <c r="D513" s="80"/>
      <c r="E513" s="80"/>
      <c r="F513" s="80"/>
      <c r="G513" s="80"/>
      <c r="H513" s="80"/>
      <c r="I513" s="81"/>
      <c r="J513" s="81"/>
      <c r="K513" s="81"/>
      <c r="L513" s="81"/>
      <c r="M513" s="80"/>
      <c r="N513" s="80"/>
      <c r="O513" s="82"/>
      <c r="P513" s="82"/>
      <c r="Q513" s="82"/>
      <c r="R513" s="82"/>
      <c r="S513" s="82"/>
      <c r="T513" s="82"/>
      <c r="U513" s="82"/>
      <c r="V513" s="82"/>
      <c r="W513" s="82"/>
      <c r="X513" s="80"/>
      <c r="Y513" s="80"/>
      <c r="Z513" s="80"/>
      <c r="AA513" s="80"/>
      <c r="AB513" s="81"/>
      <c r="AC513" s="81"/>
      <c r="AD513" s="80"/>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row>
    <row r="514" spans="1:348" ht="15.75" customHeight="1">
      <c r="A514" s="80"/>
      <c r="B514" s="80"/>
      <c r="C514" s="80"/>
      <c r="D514" s="80"/>
      <c r="E514" s="80"/>
      <c r="F514" s="80"/>
      <c r="G514" s="80"/>
      <c r="H514" s="80"/>
      <c r="I514" s="81"/>
      <c r="J514" s="81"/>
      <c r="K514" s="81"/>
      <c r="L514" s="81"/>
      <c r="M514" s="80"/>
      <c r="N514" s="80"/>
      <c r="O514" s="82"/>
      <c r="P514" s="82"/>
      <c r="Q514" s="82"/>
      <c r="R514" s="82"/>
      <c r="S514" s="82"/>
      <c r="T514" s="82"/>
      <c r="U514" s="82"/>
      <c r="V514" s="82"/>
      <c r="W514" s="82"/>
      <c r="X514" s="80"/>
      <c r="Y514" s="80"/>
      <c r="Z514" s="80"/>
      <c r="AA514" s="80"/>
      <c r="AB514" s="81"/>
      <c r="AC514" s="81"/>
      <c r="AD514" s="80"/>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row>
    <row r="515" spans="1:348" ht="15.75" customHeight="1">
      <c r="A515" s="80"/>
      <c r="B515" s="80"/>
      <c r="C515" s="80"/>
      <c r="D515" s="80"/>
      <c r="E515" s="80"/>
      <c r="F515" s="80"/>
      <c r="G515" s="80"/>
      <c r="H515" s="80"/>
      <c r="I515" s="81"/>
      <c r="J515" s="81"/>
      <c r="K515" s="81"/>
      <c r="L515" s="81"/>
      <c r="M515" s="80"/>
      <c r="N515" s="80"/>
      <c r="O515" s="82"/>
      <c r="P515" s="82"/>
      <c r="Q515" s="82"/>
      <c r="R515" s="82"/>
      <c r="S515" s="82"/>
      <c r="T515" s="82"/>
      <c r="U515" s="82"/>
      <c r="V515" s="82"/>
      <c r="W515" s="82"/>
      <c r="X515" s="80"/>
      <c r="Y515" s="80"/>
      <c r="Z515" s="80"/>
      <c r="AA515" s="80"/>
      <c r="AB515" s="81"/>
      <c r="AC515" s="81"/>
      <c r="AD515" s="80"/>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row>
    <row r="516" spans="1:348" ht="15.75" customHeight="1">
      <c r="A516" s="80"/>
      <c r="B516" s="80"/>
      <c r="C516" s="80"/>
      <c r="D516" s="80"/>
      <c r="E516" s="80"/>
      <c r="F516" s="80"/>
      <c r="G516" s="80"/>
      <c r="H516" s="80"/>
      <c r="I516" s="81"/>
      <c r="J516" s="81"/>
      <c r="K516" s="81"/>
      <c r="L516" s="81"/>
      <c r="M516" s="80"/>
      <c r="N516" s="80"/>
      <c r="O516" s="82"/>
      <c r="P516" s="82"/>
      <c r="Q516" s="82"/>
      <c r="R516" s="82"/>
      <c r="S516" s="82"/>
      <c r="T516" s="82"/>
      <c r="U516" s="82"/>
      <c r="V516" s="82"/>
      <c r="W516" s="82"/>
      <c r="X516" s="80"/>
      <c r="Y516" s="80"/>
      <c r="Z516" s="80"/>
      <c r="AA516" s="80"/>
      <c r="AB516" s="81"/>
      <c r="AC516" s="81"/>
      <c r="AD516" s="80"/>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row>
    <row r="517" spans="1:348" ht="15.75" customHeight="1">
      <c r="A517" s="80"/>
      <c r="B517" s="80"/>
      <c r="C517" s="80"/>
      <c r="D517" s="80"/>
      <c r="E517" s="80"/>
      <c r="F517" s="80"/>
      <c r="G517" s="80"/>
      <c r="H517" s="80"/>
      <c r="I517" s="81"/>
      <c r="J517" s="81"/>
      <c r="K517" s="81"/>
      <c r="L517" s="81"/>
      <c r="M517" s="80"/>
      <c r="N517" s="80"/>
      <c r="O517" s="82"/>
      <c r="P517" s="82"/>
      <c r="Q517" s="82"/>
      <c r="R517" s="82"/>
      <c r="S517" s="82"/>
      <c r="T517" s="82"/>
      <c r="U517" s="82"/>
      <c r="V517" s="82"/>
      <c r="W517" s="82"/>
      <c r="X517" s="80"/>
      <c r="Y517" s="80"/>
      <c r="Z517" s="80"/>
      <c r="AA517" s="80"/>
      <c r="AB517" s="81"/>
      <c r="AC517" s="81"/>
      <c r="AD517" s="80"/>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row>
    <row r="518" spans="1:348" ht="15.75" customHeight="1">
      <c r="A518" s="80"/>
      <c r="B518" s="80"/>
      <c r="C518" s="80"/>
      <c r="D518" s="80"/>
      <c r="E518" s="80"/>
      <c r="F518" s="80"/>
      <c r="G518" s="80"/>
      <c r="H518" s="80"/>
      <c r="I518" s="81"/>
      <c r="J518" s="81"/>
      <c r="K518" s="81"/>
      <c r="L518" s="81"/>
      <c r="M518" s="80"/>
      <c r="N518" s="80"/>
      <c r="O518" s="82"/>
      <c r="P518" s="82"/>
      <c r="Q518" s="82"/>
      <c r="R518" s="82"/>
      <c r="S518" s="82"/>
      <c r="T518" s="82"/>
      <c r="U518" s="82"/>
      <c r="V518" s="82"/>
      <c r="W518" s="82"/>
      <c r="X518" s="80"/>
      <c r="Y518" s="80"/>
      <c r="Z518" s="80"/>
      <c r="AA518" s="80"/>
      <c r="AB518" s="81"/>
      <c r="AC518" s="81"/>
      <c r="AD518" s="80"/>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row>
    <row r="519" spans="1:348" ht="15.75" customHeight="1">
      <c r="A519" s="80"/>
      <c r="B519" s="80"/>
      <c r="C519" s="80"/>
      <c r="D519" s="80"/>
      <c r="E519" s="80"/>
      <c r="F519" s="80"/>
      <c r="G519" s="80"/>
      <c r="H519" s="80"/>
      <c r="I519" s="81"/>
      <c r="J519" s="81"/>
      <c r="K519" s="81"/>
      <c r="L519" s="81"/>
      <c r="M519" s="80"/>
      <c r="N519" s="80"/>
      <c r="O519" s="82"/>
      <c r="P519" s="82"/>
      <c r="Q519" s="82"/>
      <c r="R519" s="82"/>
      <c r="S519" s="82"/>
      <c r="T519" s="82"/>
      <c r="U519" s="82"/>
      <c r="V519" s="82"/>
      <c r="W519" s="82"/>
      <c r="X519" s="80"/>
      <c r="Y519" s="80"/>
      <c r="Z519" s="80"/>
      <c r="AA519" s="80"/>
      <c r="AB519" s="81"/>
      <c r="AC519" s="81"/>
      <c r="AD519" s="80"/>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row>
    <row r="520" spans="1:348" ht="15.75" customHeight="1">
      <c r="A520" s="80"/>
      <c r="B520" s="80"/>
      <c r="C520" s="80"/>
      <c r="D520" s="80"/>
      <c r="E520" s="80"/>
      <c r="F520" s="80"/>
      <c r="G520" s="80"/>
      <c r="H520" s="80"/>
      <c r="I520" s="81"/>
      <c r="J520" s="81"/>
      <c r="K520" s="81"/>
      <c r="L520" s="81"/>
      <c r="M520" s="80"/>
      <c r="N520" s="80"/>
      <c r="O520" s="82"/>
      <c r="P520" s="82"/>
      <c r="Q520" s="82"/>
      <c r="R520" s="82"/>
      <c r="S520" s="82"/>
      <c r="T520" s="82"/>
      <c r="U520" s="82"/>
      <c r="V520" s="82"/>
      <c r="W520" s="82"/>
      <c r="X520" s="80"/>
      <c r="Y520" s="80"/>
      <c r="Z520" s="80"/>
      <c r="AA520" s="80"/>
      <c r="AB520" s="81"/>
      <c r="AC520" s="81"/>
      <c r="AD520" s="80"/>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row>
    <row r="521" spans="1:348" ht="15.75" customHeight="1">
      <c r="A521" s="80"/>
      <c r="B521" s="80"/>
      <c r="C521" s="80"/>
      <c r="D521" s="80"/>
      <c r="E521" s="80"/>
      <c r="F521" s="80"/>
      <c r="G521" s="80"/>
      <c r="H521" s="80"/>
      <c r="I521" s="81"/>
      <c r="J521" s="81"/>
      <c r="K521" s="81"/>
      <c r="L521" s="81"/>
      <c r="M521" s="80"/>
      <c r="N521" s="80"/>
      <c r="O521" s="82"/>
      <c r="P521" s="82"/>
      <c r="Q521" s="82"/>
      <c r="R521" s="82"/>
      <c r="S521" s="82"/>
      <c r="T521" s="82"/>
      <c r="U521" s="82"/>
      <c r="V521" s="82"/>
      <c r="W521" s="82"/>
      <c r="X521" s="80"/>
      <c r="Y521" s="80"/>
      <c r="Z521" s="80"/>
      <c r="AA521" s="80"/>
      <c r="AB521" s="81"/>
      <c r="AC521" s="81"/>
      <c r="AD521" s="80"/>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row>
    <row r="522" spans="1:348" ht="15.75" customHeight="1">
      <c r="A522" s="80"/>
      <c r="B522" s="80"/>
      <c r="C522" s="80"/>
      <c r="D522" s="80"/>
      <c r="E522" s="80"/>
      <c r="F522" s="80"/>
      <c r="G522" s="80"/>
      <c r="H522" s="80"/>
      <c r="I522" s="81"/>
      <c r="J522" s="81"/>
      <c r="K522" s="81"/>
      <c r="L522" s="81"/>
      <c r="M522" s="80"/>
      <c r="N522" s="80"/>
      <c r="O522" s="82"/>
      <c r="P522" s="82"/>
      <c r="Q522" s="82"/>
      <c r="R522" s="82"/>
      <c r="S522" s="82"/>
      <c r="T522" s="82"/>
      <c r="U522" s="82"/>
      <c r="V522" s="82"/>
      <c r="W522" s="82"/>
      <c r="X522" s="80"/>
      <c r="Y522" s="80"/>
      <c r="Z522" s="80"/>
      <c r="AA522" s="80"/>
      <c r="AB522" s="81"/>
      <c r="AC522" s="81"/>
      <c r="AD522" s="80"/>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row>
    <row r="523" spans="1:348" ht="15.75" customHeight="1">
      <c r="A523" s="80"/>
      <c r="B523" s="80"/>
      <c r="C523" s="80"/>
      <c r="D523" s="80"/>
      <c r="E523" s="80"/>
      <c r="F523" s="80"/>
      <c r="G523" s="80"/>
      <c r="H523" s="80"/>
      <c r="I523" s="81"/>
      <c r="J523" s="81"/>
      <c r="K523" s="81"/>
      <c r="L523" s="81"/>
      <c r="M523" s="80"/>
      <c r="N523" s="80"/>
      <c r="O523" s="82"/>
      <c r="P523" s="82"/>
      <c r="Q523" s="82"/>
      <c r="R523" s="82"/>
      <c r="S523" s="82"/>
      <c r="T523" s="82"/>
      <c r="U523" s="82"/>
      <c r="V523" s="82"/>
      <c r="W523" s="82"/>
      <c r="X523" s="80"/>
      <c r="Y523" s="80"/>
      <c r="Z523" s="80"/>
      <c r="AA523" s="80"/>
      <c r="AB523" s="81"/>
      <c r="AC523" s="81"/>
      <c r="AD523" s="80"/>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row>
    <row r="524" spans="1:348" ht="15.75" customHeight="1">
      <c r="A524" s="80"/>
      <c r="B524" s="80"/>
      <c r="C524" s="80"/>
      <c r="D524" s="80"/>
      <c r="E524" s="80"/>
      <c r="F524" s="80"/>
      <c r="G524" s="80"/>
      <c r="H524" s="80"/>
      <c r="I524" s="81"/>
      <c r="J524" s="81"/>
      <c r="K524" s="81"/>
      <c r="L524" s="81"/>
      <c r="M524" s="80"/>
      <c r="N524" s="80"/>
      <c r="O524" s="82"/>
      <c r="P524" s="82"/>
      <c r="Q524" s="82"/>
      <c r="R524" s="82"/>
      <c r="S524" s="82"/>
      <c r="T524" s="82"/>
      <c r="U524" s="82"/>
      <c r="V524" s="82"/>
      <c r="W524" s="82"/>
      <c r="X524" s="80"/>
      <c r="Y524" s="80"/>
      <c r="Z524" s="80"/>
      <c r="AA524" s="80"/>
      <c r="AB524" s="81"/>
      <c r="AC524" s="81"/>
      <c r="AD524" s="80"/>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row>
    <row r="525" spans="1:348" ht="15.75" customHeight="1">
      <c r="A525" s="80"/>
      <c r="B525" s="80"/>
      <c r="C525" s="80"/>
      <c r="D525" s="80"/>
      <c r="E525" s="80"/>
      <c r="F525" s="80"/>
      <c r="G525" s="80"/>
      <c r="H525" s="80"/>
      <c r="I525" s="81"/>
      <c r="J525" s="81"/>
      <c r="K525" s="81"/>
      <c r="L525" s="81"/>
      <c r="M525" s="80"/>
      <c r="N525" s="80"/>
      <c r="O525" s="82"/>
      <c r="P525" s="82"/>
      <c r="Q525" s="82"/>
      <c r="R525" s="82"/>
      <c r="S525" s="82"/>
      <c r="T525" s="82"/>
      <c r="U525" s="82"/>
      <c r="V525" s="82"/>
      <c r="W525" s="82"/>
      <c r="X525" s="80"/>
      <c r="Y525" s="80"/>
      <c r="Z525" s="80"/>
      <c r="AA525" s="80"/>
      <c r="AB525" s="81"/>
      <c r="AC525" s="81"/>
      <c r="AD525" s="80"/>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row>
    <row r="526" spans="1:348" ht="15.75" customHeight="1">
      <c r="A526" s="80"/>
      <c r="B526" s="80"/>
      <c r="C526" s="80"/>
      <c r="D526" s="80"/>
      <c r="E526" s="80"/>
      <c r="F526" s="80"/>
      <c r="G526" s="80"/>
      <c r="H526" s="80"/>
      <c r="I526" s="81"/>
      <c r="J526" s="81"/>
      <c r="K526" s="81"/>
      <c r="L526" s="81"/>
      <c r="M526" s="80"/>
      <c r="N526" s="80"/>
      <c r="O526" s="82"/>
      <c r="P526" s="82"/>
      <c r="Q526" s="82"/>
      <c r="R526" s="82"/>
      <c r="S526" s="82"/>
      <c r="T526" s="82"/>
      <c r="U526" s="82"/>
      <c r="V526" s="82"/>
      <c r="W526" s="82"/>
      <c r="X526" s="80"/>
      <c r="Y526" s="80"/>
      <c r="Z526" s="80"/>
      <c r="AA526" s="80"/>
      <c r="AB526" s="81"/>
      <c r="AC526" s="81"/>
      <c r="AD526" s="80"/>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row>
    <row r="527" spans="1:348" ht="15.75" customHeight="1">
      <c r="A527" s="80"/>
      <c r="B527" s="80"/>
      <c r="C527" s="80"/>
      <c r="D527" s="80"/>
      <c r="E527" s="80"/>
      <c r="F527" s="80"/>
      <c r="G527" s="80"/>
      <c r="H527" s="80"/>
      <c r="I527" s="81"/>
      <c r="J527" s="81"/>
      <c r="K527" s="81"/>
      <c r="L527" s="81"/>
      <c r="M527" s="80"/>
      <c r="N527" s="80"/>
      <c r="O527" s="82"/>
      <c r="P527" s="82"/>
      <c r="Q527" s="82"/>
      <c r="R527" s="82"/>
      <c r="S527" s="82"/>
      <c r="T527" s="82"/>
      <c r="U527" s="82"/>
      <c r="V527" s="82"/>
      <c r="W527" s="82"/>
      <c r="X527" s="80"/>
      <c r="Y527" s="80"/>
      <c r="Z527" s="80"/>
      <c r="AA527" s="80"/>
      <c r="AB527" s="81"/>
      <c r="AC527" s="81"/>
      <c r="AD527" s="80"/>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c r="LJ527" s="7"/>
      <c r="LK527" s="7"/>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row>
    <row r="528" spans="1:348" ht="15.75" customHeight="1">
      <c r="A528" s="80"/>
      <c r="B528" s="80"/>
      <c r="C528" s="80"/>
      <c r="D528" s="80"/>
      <c r="E528" s="80"/>
      <c r="F528" s="80"/>
      <c r="G528" s="80"/>
      <c r="H528" s="80"/>
      <c r="I528" s="81"/>
      <c r="J528" s="81"/>
      <c r="K528" s="81"/>
      <c r="L528" s="81"/>
      <c r="M528" s="80"/>
      <c r="N528" s="80"/>
      <c r="O528" s="82"/>
      <c r="P528" s="82"/>
      <c r="Q528" s="82"/>
      <c r="R528" s="82"/>
      <c r="S528" s="82"/>
      <c r="T528" s="82"/>
      <c r="U528" s="82"/>
      <c r="V528" s="82"/>
      <c r="W528" s="82"/>
      <c r="X528" s="80"/>
      <c r="Y528" s="80"/>
      <c r="Z528" s="80"/>
      <c r="AA528" s="80"/>
      <c r="AB528" s="81"/>
      <c r="AC528" s="81"/>
      <c r="AD528" s="80"/>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c r="KC528" s="7"/>
      <c r="KD528" s="7"/>
      <c r="KE528" s="7"/>
      <c r="KF528" s="7"/>
      <c r="KG528" s="7"/>
      <c r="KH528" s="7"/>
      <c r="KI528" s="7"/>
      <c r="KJ528" s="7"/>
      <c r="KK528" s="7"/>
      <c r="KL528" s="7"/>
      <c r="KM528" s="7"/>
      <c r="KN528" s="7"/>
      <c r="KO528" s="7"/>
      <c r="KP528" s="7"/>
      <c r="KQ528" s="7"/>
      <c r="KR528" s="7"/>
      <c r="KS528" s="7"/>
      <c r="KT528" s="7"/>
      <c r="KU528" s="7"/>
      <c r="KV528" s="7"/>
      <c r="KW528" s="7"/>
      <c r="KX528" s="7"/>
      <c r="KY528" s="7"/>
      <c r="KZ528" s="7"/>
      <c r="LA528" s="7"/>
      <c r="LB528" s="7"/>
      <c r="LC528" s="7"/>
      <c r="LD528" s="7"/>
      <c r="LE528" s="7"/>
      <c r="LF528" s="7"/>
      <c r="LG528" s="7"/>
      <c r="LH528" s="7"/>
      <c r="LI528" s="7"/>
      <c r="LJ528" s="7"/>
      <c r="LK528" s="7"/>
      <c r="LL528" s="7"/>
      <c r="LM528" s="7"/>
      <c r="LN528" s="7"/>
      <c r="LO528" s="7"/>
      <c r="LP528" s="7"/>
      <c r="LQ528" s="7"/>
      <c r="LR528" s="7"/>
      <c r="LS528" s="7"/>
      <c r="LT528" s="7"/>
      <c r="LU528" s="7"/>
      <c r="LV528" s="7"/>
      <c r="LW528" s="7"/>
      <c r="LX528" s="7"/>
      <c r="LY528" s="7"/>
      <c r="LZ528" s="7"/>
      <c r="MA528" s="7"/>
      <c r="MB528" s="7"/>
      <c r="MC528" s="7"/>
      <c r="MD528" s="7"/>
      <c r="ME528" s="7"/>
      <c r="MF528" s="7"/>
      <c r="MG528" s="7"/>
      <c r="MH528" s="7"/>
      <c r="MI528" s="7"/>
      <c r="MJ528" s="7"/>
    </row>
    <row r="529" spans="1:348" ht="15.75" customHeight="1">
      <c r="A529" s="80"/>
      <c r="B529" s="80"/>
      <c r="C529" s="80"/>
      <c r="D529" s="80"/>
      <c r="E529" s="80"/>
      <c r="F529" s="80"/>
      <c r="G529" s="80"/>
      <c r="H529" s="80"/>
      <c r="I529" s="81"/>
      <c r="J529" s="81"/>
      <c r="K529" s="81"/>
      <c r="L529" s="81"/>
      <c r="M529" s="80"/>
      <c r="N529" s="80"/>
      <c r="O529" s="82"/>
      <c r="P529" s="82"/>
      <c r="Q529" s="82"/>
      <c r="R529" s="82"/>
      <c r="S529" s="82"/>
      <c r="T529" s="82"/>
      <c r="U529" s="82"/>
      <c r="V529" s="82"/>
      <c r="W529" s="82"/>
      <c r="X529" s="80"/>
      <c r="Y529" s="80"/>
      <c r="Z529" s="80"/>
      <c r="AA529" s="80"/>
      <c r="AB529" s="81"/>
      <c r="AC529" s="81"/>
      <c r="AD529" s="80"/>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c r="KC529" s="7"/>
      <c r="KD529" s="7"/>
      <c r="KE529" s="7"/>
      <c r="KF529" s="7"/>
      <c r="KG529" s="7"/>
      <c r="KH529" s="7"/>
      <c r="KI529" s="7"/>
      <c r="KJ529" s="7"/>
      <c r="KK529" s="7"/>
      <c r="KL529" s="7"/>
      <c r="KM529" s="7"/>
      <c r="KN529" s="7"/>
      <c r="KO529" s="7"/>
      <c r="KP529" s="7"/>
      <c r="KQ529" s="7"/>
      <c r="KR529" s="7"/>
      <c r="KS529" s="7"/>
      <c r="KT529" s="7"/>
      <c r="KU529" s="7"/>
      <c r="KV529" s="7"/>
      <c r="KW529" s="7"/>
      <c r="KX529" s="7"/>
      <c r="KY529" s="7"/>
      <c r="KZ529" s="7"/>
      <c r="LA529" s="7"/>
      <c r="LB529" s="7"/>
      <c r="LC529" s="7"/>
      <c r="LD529" s="7"/>
      <c r="LE529" s="7"/>
      <c r="LF529" s="7"/>
      <c r="LG529" s="7"/>
      <c r="LH529" s="7"/>
      <c r="LI529" s="7"/>
      <c r="LJ529" s="7"/>
      <c r="LK529" s="7"/>
      <c r="LL529" s="7"/>
      <c r="LM529" s="7"/>
      <c r="LN529" s="7"/>
      <c r="LO529" s="7"/>
      <c r="LP529" s="7"/>
      <c r="LQ529" s="7"/>
      <c r="LR529" s="7"/>
      <c r="LS529" s="7"/>
      <c r="LT529" s="7"/>
      <c r="LU529" s="7"/>
      <c r="LV529" s="7"/>
      <c r="LW529" s="7"/>
      <c r="LX529" s="7"/>
      <c r="LY529" s="7"/>
      <c r="LZ529" s="7"/>
      <c r="MA529" s="7"/>
      <c r="MB529" s="7"/>
      <c r="MC529" s="7"/>
      <c r="MD529" s="7"/>
      <c r="ME529" s="7"/>
      <c r="MF529" s="7"/>
      <c r="MG529" s="7"/>
      <c r="MH529" s="7"/>
      <c r="MI529" s="7"/>
      <c r="MJ529" s="7"/>
    </row>
    <row r="530" spans="1:348" ht="15.75" customHeight="1">
      <c r="A530" s="80"/>
      <c r="B530" s="80"/>
      <c r="C530" s="80"/>
      <c r="D530" s="80"/>
      <c r="E530" s="80"/>
      <c r="F530" s="80"/>
      <c r="G530" s="80"/>
      <c r="H530" s="80"/>
      <c r="I530" s="81"/>
      <c r="J530" s="81"/>
      <c r="K530" s="81"/>
      <c r="L530" s="81"/>
      <c r="M530" s="80"/>
      <c r="N530" s="80"/>
      <c r="O530" s="82"/>
      <c r="P530" s="82"/>
      <c r="Q530" s="82"/>
      <c r="R530" s="82"/>
      <c r="S530" s="82"/>
      <c r="T530" s="82"/>
      <c r="U530" s="82"/>
      <c r="V530" s="82"/>
      <c r="W530" s="82"/>
      <c r="X530" s="80"/>
      <c r="Y530" s="80"/>
      <c r="Z530" s="80"/>
      <c r="AA530" s="80"/>
      <c r="AB530" s="81"/>
      <c r="AC530" s="81"/>
      <c r="AD530" s="80"/>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c r="KC530" s="7"/>
      <c r="KD530" s="7"/>
      <c r="KE530" s="7"/>
      <c r="KF530" s="7"/>
      <c r="KG530" s="7"/>
      <c r="KH530" s="7"/>
      <c r="KI530" s="7"/>
      <c r="KJ530" s="7"/>
      <c r="KK530" s="7"/>
      <c r="KL530" s="7"/>
      <c r="KM530" s="7"/>
      <c r="KN530" s="7"/>
      <c r="KO530" s="7"/>
      <c r="KP530" s="7"/>
      <c r="KQ530" s="7"/>
      <c r="KR530" s="7"/>
      <c r="KS530" s="7"/>
      <c r="KT530" s="7"/>
      <c r="KU530" s="7"/>
      <c r="KV530" s="7"/>
      <c r="KW530" s="7"/>
      <c r="KX530" s="7"/>
      <c r="KY530" s="7"/>
      <c r="KZ530" s="7"/>
      <c r="LA530" s="7"/>
      <c r="LB530" s="7"/>
      <c r="LC530" s="7"/>
      <c r="LD530" s="7"/>
      <c r="LE530" s="7"/>
      <c r="LF530" s="7"/>
      <c r="LG530" s="7"/>
      <c r="LH530" s="7"/>
      <c r="LI530" s="7"/>
      <c r="LJ530" s="7"/>
      <c r="LK530" s="7"/>
      <c r="LL530" s="7"/>
      <c r="LM530" s="7"/>
      <c r="LN530" s="7"/>
      <c r="LO530" s="7"/>
      <c r="LP530" s="7"/>
      <c r="LQ530" s="7"/>
      <c r="LR530" s="7"/>
      <c r="LS530" s="7"/>
      <c r="LT530" s="7"/>
      <c r="LU530" s="7"/>
      <c r="LV530" s="7"/>
      <c r="LW530" s="7"/>
      <c r="LX530" s="7"/>
      <c r="LY530" s="7"/>
      <c r="LZ530" s="7"/>
      <c r="MA530" s="7"/>
      <c r="MB530" s="7"/>
      <c r="MC530" s="7"/>
      <c r="MD530" s="7"/>
      <c r="ME530" s="7"/>
      <c r="MF530" s="7"/>
      <c r="MG530" s="7"/>
      <c r="MH530" s="7"/>
      <c r="MI530" s="7"/>
      <c r="MJ530" s="7"/>
    </row>
    <row r="531" spans="1:348" ht="15.75" customHeight="1">
      <c r="A531" s="80"/>
      <c r="B531" s="80"/>
      <c r="C531" s="80"/>
      <c r="D531" s="80"/>
      <c r="E531" s="80"/>
      <c r="F531" s="80"/>
      <c r="G531" s="80"/>
      <c r="H531" s="80"/>
      <c r="I531" s="81"/>
      <c r="J531" s="81"/>
      <c r="K531" s="81"/>
      <c r="L531" s="81"/>
      <c r="M531" s="80"/>
      <c r="N531" s="80"/>
      <c r="O531" s="82"/>
      <c r="P531" s="82"/>
      <c r="Q531" s="82"/>
      <c r="R531" s="82"/>
      <c r="S531" s="82"/>
      <c r="T531" s="82"/>
      <c r="U531" s="82"/>
      <c r="V531" s="82"/>
      <c r="W531" s="82"/>
      <c r="X531" s="80"/>
      <c r="Y531" s="80"/>
      <c r="Z531" s="80"/>
      <c r="AA531" s="80"/>
      <c r="AB531" s="81"/>
      <c r="AC531" s="81"/>
      <c r="AD531" s="80"/>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c r="KC531" s="7"/>
      <c r="KD531" s="7"/>
      <c r="KE531" s="7"/>
      <c r="KF531" s="7"/>
      <c r="KG531" s="7"/>
      <c r="KH531" s="7"/>
      <c r="KI531" s="7"/>
      <c r="KJ531" s="7"/>
      <c r="KK531" s="7"/>
      <c r="KL531" s="7"/>
      <c r="KM531" s="7"/>
      <c r="KN531" s="7"/>
      <c r="KO531" s="7"/>
      <c r="KP531" s="7"/>
      <c r="KQ531" s="7"/>
      <c r="KR531" s="7"/>
      <c r="KS531" s="7"/>
      <c r="KT531" s="7"/>
      <c r="KU531" s="7"/>
      <c r="KV531" s="7"/>
      <c r="KW531" s="7"/>
      <c r="KX531" s="7"/>
      <c r="KY531" s="7"/>
      <c r="KZ531" s="7"/>
      <c r="LA531" s="7"/>
      <c r="LB531" s="7"/>
      <c r="LC531" s="7"/>
      <c r="LD531" s="7"/>
      <c r="LE531" s="7"/>
      <c r="LF531" s="7"/>
      <c r="LG531" s="7"/>
      <c r="LH531" s="7"/>
      <c r="LI531" s="7"/>
      <c r="LJ531" s="7"/>
      <c r="LK531" s="7"/>
      <c r="LL531" s="7"/>
      <c r="LM531" s="7"/>
      <c r="LN531" s="7"/>
      <c r="LO531" s="7"/>
      <c r="LP531" s="7"/>
      <c r="LQ531" s="7"/>
      <c r="LR531" s="7"/>
      <c r="LS531" s="7"/>
      <c r="LT531" s="7"/>
      <c r="LU531" s="7"/>
      <c r="LV531" s="7"/>
      <c r="LW531" s="7"/>
      <c r="LX531" s="7"/>
      <c r="LY531" s="7"/>
      <c r="LZ531" s="7"/>
      <c r="MA531" s="7"/>
      <c r="MB531" s="7"/>
      <c r="MC531" s="7"/>
      <c r="MD531" s="7"/>
      <c r="ME531" s="7"/>
      <c r="MF531" s="7"/>
      <c r="MG531" s="7"/>
      <c r="MH531" s="7"/>
      <c r="MI531" s="7"/>
      <c r="MJ531" s="7"/>
    </row>
    <row r="532" spans="1:348" ht="15.75" customHeight="1">
      <c r="A532" s="80"/>
      <c r="B532" s="80"/>
      <c r="C532" s="80"/>
      <c r="D532" s="80"/>
      <c r="E532" s="80"/>
      <c r="F532" s="80"/>
      <c r="G532" s="80"/>
      <c r="H532" s="80"/>
      <c r="I532" s="81"/>
      <c r="J532" s="81"/>
      <c r="K532" s="81"/>
      <c r="L532" s="81"/>
      <c r="M532" s="80"/>
      <c r="N532" s="80"/>
      <c r="O532" s="82"/>
      <c r="P532" s="82"/>
      <c r="Q532" s="82"/>
      <c r="R532" s="82"/>
      <c r="S532" s="82"/>
      <c r="T532" s="82"/>
      <c r="U532" s="82"/>
      <c r="V532" s="82"/>
      <c r="W532" s="82"/>
      <c r="X532" s="80"/>
      <c r="Y532" s="80"/>
      <c r="Z532" s="80"/>
      <c r="AA532" s="80"/>
      <c r="AB532" s="81"/>
      <c r="AC532" s="81"/>
      <c r="AD532" s="80"/>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c r="KC532" s="7"/>
      <c r="KD532" s="7"/>
      <c r="KE532" s="7"/>
      <c r="KF532" s="7"/>
      <c r="KG532" s="7"/>
      <c r="KH532" s="7"/>
      <c r="KI532" s="7"/>
      <c r="KJ532" s="7"/>
      <c r="KK532" s="7"/>
      <c r="KL532" s="7"/>
      <c r="KM532" s="7"/>
      <c r="KN532" s="7"/>
      <c r="KO532" s="7"/>
      <c r="KP532" s="7"/>
      <c r="KQ532" s="7"/>
      <c r="KR532" s="7"/>
      <c r="KS532" s="7"/>
      <c r="KT532" s="7"/>
      <c r="KU532" s="7"/>
      <c r="KV532" s="7"/>
      <c r="KW532" s="7"/>
      <c r="KX532" s="7"/>
      <c r="KY532" s="7"/>
      <c r="KZ532" s="7"/>
      <c r="LA532" s="7"/>
      <c r="LB532" s="7"/>
      <c r="LC532" s="7"/>
      <c r="LD532" s="7"/>
      <c r="LE532" s="7"/>
      <c r="LF532" s="7"/>
      <c r="LG532" s="7"/>
      <c r="LH532" s="7"/>
      <c r="LI532" s="7"/>
      <c r="LJ532" s="7"/>
      <c r="LK532" s="7"/>
      <c r="LL532" s="7"/>
      <c r="LM532" s="7"/>
      <c r="LN532" s="7"/>
      <c r="LO532" s="7"/>
      <c r="LP532" s="7"/>
      <c r="LQ532" s="7"/>
      <c r="LR532" s="7"/>
      <c r="LS532" s="7"/>
      <c r="LT532" s="7"/>
      <c r="LU532" s="7"/>
      <c r="LV532" s="7"/>
      <c r="LW532" s="7"/>
      <c r="LX532" s="7"/>
      <c r="LY532" s="7"/>
      <c r="LZ532" s="7"/>
      <c r="MA532" s="7"/>
      <c r="MB532" s="7"/>
      <c r="MC532" s="7"/>
      <c r="MD532" s="7"/>
      <c r="ME532" s="7"/>
      <c r="MF532" s="7"/>
      <c r="MG532" s="7"/>
      <c r="MH532" s="7"/>
      <c r="MI532" s="7"/>
      <c r="MJ532" s="7"/>
    </row>
    <row r="533" spans="1:348" ht="15.75" customHeight="1">
      <c r="A533" s="80"/>
      <c r="B533" s="80"/>
      <c r="C533" s="80"/>
      <c r="D533" s="80"/>
      <c r="E533" s="80"/>
      <c r="F533" s="80"/>
      <c r="G533" s="80"/>
      <c r="H533" s="80"/>
      <c r="I533" s="81"/>
      <c r="J533" s="81"/>
      <c r="K533" s="81"/>
      <c r="L533" s="81"/>
      <c r="M533" s="80"/>
      <c r="N533" s="80"/>
      <c r="O533" s="82"/>
      <c r="P533" s="82"/>
      <c r="Q533" s="82"/>
      <c r="R533" s="82"/>
      <c r="S533" s="82"/>
      <c r="T533" s="82"/>
      <c r="U533" s="82"/>
      <c r="V533" s="82"/>
      <c r="W533" s="82"/>
      <c r="X533" s="80"/>
      <c r="Y533" s="80"/>
      <c r="Z533" s="80"/>
      <c r="AA533" s="80"/>
      <c r="AB533" s="81"/>
      <c r="AC533" s="81"/>
      <c r="AD533" s="80"/>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c r="KC533" s="7"/>
      <c r="KD533" s="7"/>
      <c r="KE533" s="7"/>
      <c r="KF533" s="7"/>
      <c r="KG533" s="7"/>
      <c r="KH533" s="7"/>
      <c r="KI533" s="7"/>
      <c r="KJ533" s="7"/>
      <c r="KK533" s="7"/>
      <c r="KL533" s="7"/>
      <c r="KM533" s="7"/>
      <c r="KN533" s="7"/>
      <c r="KO533" s="7"/>
      <c r="KP533" s="7"/>
      <c r="KQ533" s="7"/>
      <c r="KR533" s="7"/>
      <c r="KS533" s="7"/>
      <c r="KT533" s="7"/>
      <c r="KU533" s="7"/>
      <c r="KV533" s="7"/>
      <c r="KW533" s="7"/>
      <c r="KX533" s="7"/>
      <c r="KY533" s="7"/>
      <c r="KZ533" s="7"/>
      <c r="LA533" s="7"/>
      <c r="LB533" s="7"/>
      <c r="LC533" s="7"/>
      <c r="LD533" s="7"/>
      <c r="LE533" s="7"/>
      <c r="LF533" s="7"/>
      <c r="LG533" s="7"/>
      <c r="LH533" s="7"/>
      <c r="LI533" s="7"/>
      <c r="LJ533" s="7"/>
      <c r="LK533" s="7"/>
      <c r="LL533" s="7"/>
      <c r="LM533" s="7"/>
      <c r="LN533" s="7"/>
      <c r="LO533" s="7"/>
      <c r="LP533" s="7"/>
      <c r="LQ533" s="7"/>
      <c r="LR533" s="7"/>
      <c r="LS533" s="7"/>
      <c r="LT533" s="7"/>
      <c r="LU533" s="7"/>
      <c r="LV533" s="7"/>
      <c r="LW533" s="7"/>
      <c r="LX533" s="7"/>
      <c r="LY533" s="7"/>
      <c r="LZ533" s="7"/>
      <c r="MA533" s="7"/>
      <c r="MB533" s="7"/>
      <c r="MC533" s="7"/>
      <c r="MD533" s="7"/>
      <c r="ME533" s="7"/>
      <c r="MF533" s="7"/>
      <c r="MG533" s="7"/>
      <c r="MH533" s="7"/>
      <c r="MI533" s="7"/>
      <c r="MJ533" s="7"/>
    </row>
    <row r="534" spans="1:348" ht="15.75" customHeight="1">
      <c r="A534" s="80"/>
      <c r="B534" s="80"/>
      <c r="C534" s="80"/>
      <c r="D534" s="80"/>
      <c r="E534" s="80"/>
      <c r="F534" s="80"/>
      <c r="G534" s="80"/>
      <c r="H534" s="80"/>
      <c r="I534" s="81"/>
      <c r="J534" s="81"/>
      <c r="K534" s="81"/>
      <c r="L534" s="81"/>
      <c r="M534" s="80"/>
      <c r="N534" s="80"/>
      <c r="O534" s="82"/>
      <c r="P534" s="82"/>
      <c r="Q534" s="82"/>
      <c r="R534" s="82"/>
      <c r="S534" s="82"/>
      <c r="T534" s="82"/>
      <c r="U534" s="82"/>
      <c r="V534" s="82"/>
      <c r="W534" s="82"/>
      <c r="X534" s="80"/>
      <c r="Y534" s="80"/>
      <c r="Z534" s="80"/>
      <c r="AA534" s="80"/>
      <c r="AB534" s="81"/>
      <c r="AC534" s="81"/>
      <c r="AD534" s="80"/>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c r="KC534" s="7"/>
      <c r="KD534" s="7"/>
      <c r="KE534" s="7"/>
      <c r="KF534" s="7"/>
      <c r="KG534" s="7"/>
      <c r="KH534" s="7"/>
      <c r="KI534" s="7"/>
      <c r="KJ534" s="7"/>
      <c r="KK534" s="7"/>
      <c r="KL534" s="7"/>
      <c r="KM534" s="7"/>
      <c r="KN534" s="7"/>
      <c r="KO534" s="7"/>
      <c r="KP534" s="7"/>
      <c r="KQ534" s="7"/>
      <c r="KR534" s="7"/>
      <c r="KS534" s="7"/>
      <c r="KT534" s="7"/>
      <c r="KU534" s="7"/>
      <c r="KV534" s="7"/>
      <c r="KW534" s="7"/>
      <c r="KX534" s="7"/>
      <c r="KY534" s="7"/>
      <c r="KZ534" s="7"/>
      <c r="LA534" s="7"/>
      <c r="LB534" s="7"/>
      <c r="LC534" s="7"/>
      <c r="LD534" s="7"/>
      <c r="LE534" s="7"/>
      <c r="LF534" s="7"/>
      <c r="LG534" s="7"/>
      <c r="LH534" s="7"/>
      <c r="LI534" s="7"/>
      <c r="LJ534" s="7"/>
      <c r="LK534" s="7"/>
      <c r="LL534" s="7"/>
      <c r="LM534" s="7"/>
      <c r="LN534" s="7"/>
      <c r="LO534" s="7"/>
      <c r="LP534" s="7"/>
      <c r="LQ534" s="7"/>
      <c r="LR534" s="7"/>
      <c r="LS534" s="7"/>
      <c r="LT534" s="7"/>
      <c r="LU534" s="7"/>
      <c r="LV534" s="7"/>
      <c r="LW534" s="7"/>
      <c r="LX534" s="7"/>
      <c r="LY534" s="7"/>
      <c r="LZ534" s="7"/>
      <c r="MA534" s="7"/>
      <c r="MB534" s="7"/>
      <c r="MC534" s="7"/>
      <c r="MD534" s="7"/>
      <c r="ME534" s="7"/>
      <c r="MF534" s="7"/>
      <c r="MG534" s="7"/>
      <c r="MH534" s="7"/>
      <c r="MI534" s="7"/>
      <c r="MJ534" s="7"/>
    </row>
    <row r="535" spans="1:348" ht="15.75" customHeight="1">
      <c r="A535" s="80"/>
      <c r="B535" s="80"/>
      <c r="C535" s="80"/>
      <c r="D535" s="80"/>
      <c r="E535" s="80"/>
      <c r="F535" s="80"/>
      <c r="G535" s="80"/>
      <c r="H535" s="80"/>
      <c r="I535" s="81"/>
      <c r="J535" s="81"/>
      <c r="K535" s="81"/>
      <c r="L535" s="81"/>
      <c r="M535" s="80"/>
      <c r="N535" s="80"/>
      <c r="O535" s="82"/>
      <c r="P535" s="82"/>
      <c r="Q535" s="82"/>
      <c r="R535" s="82"/>
      <c r="S535" s="82"/>
      <c r="T535" s="82"/>
      <c r="U535" s="82"/>
      <c r="V535" s="82"/>
      <c r="W535" s="82"/>
      <c r="X535" s="80"/>
      <c r="Y535" s="80"/>
      <c r="Z535" s="80"/>
      <c r="AA535" s="80"/>
      <c r="AB535" s="81"/>
      <c r="AC535" s="81"/>
      <c r="AD535" s="80"/>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c r="KC535" s="7"/>
      <c r="KD535" s="7"/>
      <c r="KE535" s="7"/>
      <c r="KF535" s="7"/>
      <c r="KG535" s="7"/>
      <c r="KH535" s="7"/>
      <c r="KI535" s="7"/>
      <c r="KJ535" s="7"/>
      <c r="KK535" s="7"/>
      <c r="KL535" s="7"/>
      <c r="KM535" s="7"/>
      <c r="KN535" s="7"/>
      <c r="KO535" s="7"/>
      <c r="KP535" s="7"/>
      <c r="KQ535" s="7"/>
      <c r="KR535" s="7"/>
      <c r="KS535" s="7"/>
      <c r="KT535" s="7"/>
      <c r="KU535" s="7"/>
      <c r="KV535" s="7"/>
      <c r="KW535" s="7"/>
      <c r="KX535" s="7"/>
      <c r="KY535" s="7"/>
      <c r="KZ535" s="7"/>
      <c r="LA535" s="7"/>
      <c r="LB535" s="7"/>
      <c r="LC535" s="7"/>
      <c r="LD535" s="7"/>
      <c r="LE535" s="7"/>
      <c r="LF535" s="7"/>
      <c r="LG535" s="7"/>
      <c r="LH535" s="7"/>
      <c r="LI535" s="7"/>
      <c r="LJ535" s="7"/>
      <c r="LK535" s="7"/>
      <c r="LL535" s="7"/>
      <c r="LM535" s="7"/>
      <c r="LN535" s="7"/>
      <c r="LO535" s="7"/>
      <c r="LP535" s="7"/>
      <c r="LQ535" s="7"/>
      <c r="LR535" s="7"/>
      <c r="LS535" s="7"/>
      <c r="LT535" s="7"/>
      <c r="LU535" s="7"/>
      <c r="LV535" s="7"/>
      <c r="LW535" s="7"/>
      <c r="LX535" s="7"/>
      <c r="LY535" s="7"/>
      <c r="LZ535" s="7"/>
      <c r="MA535" s="7"/>
      <c r="MB535" s="7"/>
      <c r="MC535" s="7"/>
      <c r="MD535" s="7"/>
      <c r="ME535" s="7"/>
      <c r="MF535" s="7"/>
      <c r="MG535" s="7"/>
      <c r="MH535" s="7"/>
      <c r="MI535" s="7"/>
      <c r="MJ535" s="7"/>
    </row>
    <row r="536" spans="1:348" ht="15.75" customHeight="1">
      <c r="A536" s="80"/>
      <c r="B536" s="80"/>
      <c r="C536" s="80"/>
      <c r="D536" s="80"/>
      <c r="E536" s="80"/>
      <c r="F536" s="80"/>
      <c r="G536" s="80"/>
      <c r="H536" s="80"/>
      <c r="I536" s="81"/>
      <c r="J536" s="81"/>
      <c r="K536" s="81"/>
      <c r="L536" s="81"/>
      <c r="M536" s="80"/>
      <c r="N536" s="80"/>
      <c r="O536" s="82"/>
      <c r="P536" s="82"/>
      <c r="Q536" s="82"/>
      <c r="R536" s="82"/>
      <c r="S536" s="82"/>
      <c r="T536" s="82"/>
      <c r="U536" s="82"/>
      <c r="V536" s="82"/>
      <c r="W536" s="82"/>
      <c r="X536" s="80"/>
      <c r="Y536" s="80"/>
      <c r="Z536" s="80"/>
      <c r="AA536" s="80"/>
      <c r="AB536" s="81"/>
      <c r="AC536" s="81"/>
      <c r="AD536" s="80"/>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c r="KC536" s="7"/>
      <c r="KD536" s="7"/>
      <c r="KE536" s="7"/>
      <c r="KF536" s="7"/>
      <c r="KG536" s="7"/>
      <c r="KH536" s="7"/>
      <c r="KI536" s="7"/>
      <c r="KJ536" s="7"/>
      <c r="KK536" s="7"/>
      <c r="KL536" s="7"/>
      <c r="KM536" s="7"/>
      <c r="KN536" s="7"/>
      <c r="KO536" s="7"/>
      <c r="KP536" s="7"/>
      <c r="KQ536" s="7"/>
      <c r="KR536" s="7"/>
      <c r="KS536" s="7"/>
      <c r="KT536" s="7"/>
      <c r="KU536" s="7"/>
      <c r="KV536" s="7"/>
      <c r="KW536" s="7"/>
      <c r="KX536" s="7"/>
      <c r="KY536" s="7"/>
      <c r="KZ536" s="7"/>
      <c r="LA536" s="7"/>
      <c r="LB536" s="7"/>
      <c r="LC536" s="7"/>
      <c r="LD536" s="7"/>
      <c r="LE536" s="7"/>
      <c r="LF536" s="7"/>
      <c r="LG536" s="7"/>
      <c r="LH536" s="7"/>
      <c r="LI536" s="7"/>
      <c r="LJ536" s="7"/>
      <c r="LK536" s="7"/>
      <c r="LL536" s="7"/>
      <c r="LM536" s="7"/>
      <c r="LN536" s="7"/>
      <c r="LO536" s="7"/>
      <c r="LP536" s="7"/>
      <c r="LQ536" s="7"/>
      <c r="LR536" s="7"/>
      <c r="LS536" s="7"/>
      <c r="LT536" s="7"/>
      <c r="LU536" s="7"/>
      <c r="LV536" s="7"/>
      <c r="LW536" s="7"/>
      <c r="LX536" s="7"/>
      <c r="LY536" s="7"/>
      <c r="LZ536" s="7"/>
      <c r="MA536" s="7"/>
      <c r="MB536" s="7"/>
      <c r="MC536" s="7"/>
      <c r="MD536" s="7"/>
      <c r="ME536" s="7"/>
      <c r="MF536" s="7"/>
      <c r="MG536" s="7"/>
      <c r="MH536" s="7"/>
      <c r="MI536" s="7"/>
      <c r="MJ536" s="7"/>
    </row>
    <row r="537" spans="1:348" ht="15.75" customHeight="1">
      <c r="A537" s="80"/>
      <c r="B537" s="80"/>
      <c r="C537" s="80"/>
      <c r="D537" s="80"/>
      <c r="E537" s="80"/>
      <c r="F537" s="80"/>
      <c r="G537" s="80"/>
      <c r="H537" s="80"/>
      <c r="I537" s="81"/>
      <c r="J537" s="81"/>
      <c r="K537" s="81"/>
      <c r="L537" s="81"/>
      <c r="M537" s="80"/>
      <c r="N537" s="80"/>
      <c r="O537" s="82"/>
      <c r="P537" s="82"/>
      <c r="Q537" s="82"/>
      <c r="R537" s="82"/>
      <c r="S537" s="82"/>
      <c r="T537" s="82"/>
      <c r="U537" s="82"/>
      <c r="V537" s="82"/>
      <c r="W537" s="82"/>
      <c r="X537" s="80"/>
      <c r="Y537" s="80"/>
      <c r="Z537" s="80"/>
      <c r="AA537" s="80"/>
      <c r="AB537" s="81"/>
      <c r="AC537" s="81"/>
      <c r="AD537" s="80"/>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c r="KC537" s="7"/>
      <c r="KD537" s="7"/>
      <c r="KE537" s="7"/>
      <c r="KF537" s="7"/>
      <c r="KG537" s="7"/>
      <c r="KH537" s="7"/>
      <c r="KI537" s="7"/>
      <c r="KJ537" s="7"/>
      <c r="KK537" s="7"/>
      <c r="KL537" s="7"/>
      <c r="KM537" s="7"/>
      <c r="KN537" s="7"/>
      <c r="KO537" s="7"/>
      <c r="KP537" s="7"/>
      <c r="KQ537" s="7"/>
      <c r="KR537" s="7"/>
      <c r="KS537" s="7"/>
      <c r="KT537" s="7"/>
      <c r="KU537" s="7"/>
      <c r="KV537" s="7"/>
      <c r="KW537" s="7"/>
      <c r="KX537" s="7"/>
      <c r="KY537" s="7"/>
      <c r="KZ537" s="7"/>
      <c r="LA537" s="7"/>
      <c r="LB537" s="7"/>
      <c r="LC537" s="7"/>
      <c r="LD537" s="7"/>
      <c r="LE537" s="7"/>
      <c r="LF537" s="7"/>
      <c r="LG537" s="7"/>
      <c r="LH537" s="7"/>
      <c r="LI537" s="7"/>
      <c r="LJ537" s="7"/>
      <c r="LK537" s="7"/>
      <c r="LL537" s="7"/>
      <c r="LM537" s="7"/>
      <c r="LN537" s="7"/>
      <c r="LO537" s="7"/>
      <c r="LP537" s="7"/>
      <c r="LQ537" s="7"/>
      <c r="LR537" s="7"/>
      <c r="LS537" s="7"/>
      <c r="LT537" s="7"/>
      <c r="LU537" s="7"/>
      <c r="LV537" s="7"/>
      <c r="LW537" s="7"/>
      <c r="LX537" s="7"/>
      <c r="LY537" s="7"/>
      <c r="LZ537" s="7"/>
      <c r="MA537" s="7"/>
      <c r="MB537" s="7"/>
      <c r="MC537" s="7"/>
      <c r="MD537" s="7"/>
      <c r="ME537" s="7"/>
      <c r="MF537" s="7"/>
      <c r="MG537" s="7"/>
      <c r="MH537" s="7"/>
      <c r="MI537" s="7"/>
      <c r="MJ537" s="7"/>
    </row>
    <row r="538" spans="1:348" ht="15.75" customHeight="1">
      <c r="A538" s="80"/>
      <c r="B538" s="80"/>
      <c r="C538" s="80"/>
      <c r="D538" s="80"/>
      <c r="E538" s="80"/>
      <c r="F538" s="80"/>
      <c r="G538" s="80"/>
      <c r="H538" s="80"/>
      <c r="I538" s="81"/>
      <c r="J538" s="81"/>
      <c r="K538" s="81"/>
      <c r="L538" s="81"/>
      <c r="M538" s="80"/>
      <c r="N538" s="80"/>
      <c r="O538" s="82"/>
      <c r="P538" s="82"/>
      <c r="Q538" s="82"/>
      <c r="R538" s="82"/>
      <c r="S538" s="82"/>
      <c r="T538" s="82"/>
      <c r="U538" s="82"/>
      <c r="V538" s="82"/>
      <c r="W538" s="82"/>
      <c r="X538" s="80"/>
      <c r="Y538" s="80"/>
      <c r="Z538" s="80"/>
      <c r="AA538" s="80"/>
      <c r="AB538" s="81"/>
      <c r="AC538" s="81"/>
      <c r="AD538" s="80"/>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c r="KC538" s="7"/>
      <c r="KD538" s="7"/>
      <c r="KE538" s="7"/>
      <c r="KF538" s="7"/>
      <c r="KG538" s="7"/>
      <c r="KH538" s="7"/>
      <c r="KI538" s="7"/>
      <c r="KJ538" s="7"/>
      <c r="KK538" s="7"/>
      <c r="KL538" s="7"/>
      <c r="KM538" s="7"/>
      <c r="KN538" s="7"/>
      <c r="KO538" s="7"/>
      <c r="KP538" s="7"/>
      <c r="KQ538" s="7"/>
      <c r="KR538" s="7"/>
      <c r="KS538" s="7"/>
      <c r="KT538" s="7"/>
      <c r="KU538" s="7"/>
      <c r="KV538" s="7"/>
      <c r="KW538" s="7"/>
      <c r="KX538" s="7"/>
      <c r="KY538" s="7"/>
      <c r="KZ538" s="7"/>
      <c r="LA538" s="7"/>
      <c r="LB538" s="7"/>
      <c r="LC538" s="7"/>
      <c r="LD538" s="7"/>
      <c r="LE538" s="7"/>
      <c r="LF538" s="7"/>
      <c r="LG538" s="7"/>
      <c r="LH538" s="7"/>
      <c r="LI538" s="7"/>
      <c r="LJ538" s="7"/>
      <c r="LK538" s="7"/>
      <c r="LL538" s="7"/>
      <c r="LM538" s="7"/>
      <c r="LN538" s="7"/>
      <c r="LO538" s="7"/>
      <c r="LP538" s="7"/>
      <c r="LQ538" s="7"/>
      <c r="LR538" s="7"/>
      <c r="LS538" s="7"/>
      <c r="LT538" s="7"/>
      <c r="LU538" s="7"/>
      <c r="LV538" s="7"/>
      <c r="LW538" s="7"/>
      <c r="LX538" s="7"/>
      <c r="LY538" s="7"/>
      <c r="LZ538" s="7"/>
      <c r="MA538" s="7"/>
      <c r="MB538" s="7"/>
      <c r="MC538" s="7"/>
      <c r="MD538" s="7"/>
      <c r="ME538" s="7"/>
      <c r="MF538" s="7"/>
      <c r="MG538" s="7"/>
      <c r="MH538" s="7"/>
      <c r="MI538" s="7"/>
      <c r="MJ538" s="7"/>
    </row>
    <row r="539" spans="1:348" ht="15.75" customHeight="1">
      <c r="A539" s="80"/>
      <c r="B539" s="80"/>
      <c r="C539" s="80"/>
      <c r="D539" s="80"/>
      <c r="E539" s="80"/>
      <c r="F539" s="80"/>
      <c r="G539" s="80"/>
      <c r="H539" s="80"/>
      <c r="I539" s="81"/>
      <c r="J539" s="81"/>
      <c r="K539" s="81"/>
      <c r="L539" s="81"/>
      <c r="M539" s="80"/>
      <c r="N539" s="80"/>
      <c r="O539" s="82"/>
      <c r="P539" s="82"/>
      <c r="Q539" s="82"/>
      <c r="R539" s="82"/>
      <c r="S539" s="82"/>
      <c r="T539" s="82"/>
      <c r="U539" s="82"/>
      <c r="V539" s="82"/>
      <c r="W539" s="82"/>
      <c r="X539" s="80"/>
      <c r="Y539" s="80"/>
      <c r="Z539" s="80"/>
      <c r="AA539" s="80"/>
      <c r="AB539" s="81"/>
      <c r="AC539" s="81"/>
      <c r="AD539" s="80"/>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c r="KC539" s="7"/>
      <c r="KD539" s="7"/>
      <c r="KE539" s="7"/>
      <c r="KF539" s="7"/>
      <c r="KG539" s="7"/>
      <c r="KH539" s="7"/>
      <c r="KI539" s="7"/>
      <c r="KJ539" s="7"/>
      <c r="KK539" s="7"/>
      <c r="KL539" s="7"/>
      <c r="KM539" s="7"/>
      <c r="KN539" s="7"/>
      <c r="KO539" s="7"/>
      <c r="KP539" s="7"/>
      <c r="KQ539" s="7"/>
      <c r="KR539" s="7"/>
      <c r="KS539" s="7"/>
      <c r="KT539" s="7"/>
      <c r="KU539" s="7"/>
      <c r="KV539" s="7"/>
      <c r="KW539" s="7"/>
      <c r="KX539" s="7"/>
      <c r="KY539" s="7"/>
      <c r="KZ539" s="7"/>
      <c r="LA539" s="7"/>
      <c r="LB539" s="7"/>
      <c r="LC539" s="7"/>
      <c r="LD539" s="7"/>
      <c r="LE539" s="7"/>
      <c r="LF539" s="7"/>
      <c r="LG539" s="7"/>
      <c r="LH539" s="7"/>
      <c r="LI539" s="7"/>
      <c r="LJ539" s="7"/>
      <c r="LK539" s="7"/>
      <c r="LL539" s="7"/>
      <c r="LM539" s="7"/>
      <c r="LN539" s="7"/>
      <c r="LO539" s="7"/>
      <c r="LP539" s="7"/>
      <c r="LQ539" s="7"/>
      <c r="LR539" s="7"/>
      <c r="LS539" s="7"/>
      <c r="LT539" s="7"/>
      <c r="LU539" s="7"/>
      <c r="LV539" s="7"/>
      <c r="LW539" s="7"/>
      <c r="LX539" s="7"/>
      <c r="LY539" s="7"/>
      <c r="LZ539" s="7"/>
      <c r="MA539" s="7"/>
      <c r="MB539" s="7"/>
      <c r="MC539" s="7"/>
      <c r="MD539" s="7"/>
      <c r="ME539" s="7"/>
      <c r="MF539" s="7"/>
      <c r="MG539" s="7"/>
      <c r="MH539" s="7"/>
      <c r="MI539" s="7"/>
      <c r="MJ539" s="7"/>
    </row>
    <row r="540" spans="1:348" ht="15.75" customHeight="1">
      <c r="A540" s="80"/>
      <c r="B540" s="80"/>
      <c r="C540" s="80"/>
      <c r="D540" s="80"/>
      <c r="E540" s="80"/>
      <c r="F540" s="80"/>
      <c r="G540" s="80"/>
      <c r="H540" s="80"/>
      <c r="I540" s="81"/>
      <c r="J540" s="81"/>
      <c r="K540" s="81"/>
      <c r="L540" s="81"/>
      <c r="M540" s="80"/>
      <c r="N540" s="80"/>
      <c r="O540" s="82"/>
      <c r="P540" s="82"/>
      <c r="Q540" s="82"/>
      <c r="R540" s="82"/>
      <c r="S540" s="82"/>
      <c r="T540" s="82"/>
      <c r="U540" s="82"/>
      <c r="V540" s="82"/>
      <c r="W540" s="82"/>
      <c r="X540" s="80"/>
      <c r="Y540" s="80"/>
      <c r="Z540" s="80"/>
      <c r="AA540" s="80"/>
      <c r="AB540" s="81"/>
      <c r="AC540" s="81"/>
      <c r="AD540" s="80"/>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c r="KC540" s="7"/>
      <c r="KD540" s="7"/>
      <c r="KE540" s="7"/>
      <c r="KF540" s="7"/>
      <c r="KG540" s="7"/>
      <c r="KH540" s="7"/>
      <c r="KI540" s="7"/>
      <c r="KJ540" s="7"/>
      <c r="KK540" s="7"/>
      <c r="KL540" s="7"/>
      <c r="KM540" s="7"/>
      <c r="KN540" s="7"/>
      <c r="KO540" s="7"/>
      <c r="KP540" s="7"/>
      <c r="KQ540" s="7"/>
      <c r="KR540" s="7"/>
      <c r="KS540" s="7"/>
      <c r="KT540" s="7"/>
      <c r="KU540" s="7"/>
      <c r="KV540" s="7"/>
      <c r="KW540" s="7"/>
      <c r="KX540" s="7"/>
      <c r="KY540" s="7"/>
      <c r="KZ540" s="7"/>
      <c r="LA540" s="7"/>
      <c r="LB540" s="7"/>
      <c r="LC540" s="7"/>
      <c r="LD540" s="7"/>
      <c r="LE540" s="7"/>
      <c r="LF540" s="7"/>
      <c r="LG540" s="7"/>
      <c r="LH540" s="7"/>
      <c r="LI540" s="7"/>
      <c r="LJ540" s="7"/>
      <c r="LK540" s="7"/>
      <c r="LL540" s="7"/>
      <c r="LM540" s="7"/>
      <c r="LN540" s="7"/>
      <c r="LO540" s="7"/>
      <c r="LP540" s="7"/>
      <c r="LQ540" s="7"/>
      <c r="LR540" s="7"/>
      <c r="LS540" s="7"/>
      <c r="LT540" s="7"/>
      <c r="LU540" s="7"/>
      <c r="LV540" s="7"/>
      <c r="LW540" s="7"/>
      <c r="LX540" s="7"/>
      <c r="LY540" s="7"/>
      <c r="LZ540" s="7"/>
      <c r="MA540" s="7"/>
      <c r="MB540" s="7"/>
      <c r="MC540" s="7"/>
      <c r="MD540" s="7"/>
      <c r="ME540" s="7"/>
      <c r="MF540" s="7"/>
      <c r="MG540" s="7"/>
      <c r="MH540" s="7"/>
      <c r="MI540" s="7"/>
      <c r="MJ540" s="7"/>
    </row>
    <row r="541" spans="1:348" ht="15.75" customHeight="1">
      <c r="A541" s="80"/>
      <c r="B541" s="80"/>
      <c r="C541" s="80"/>
      <c r="D541" s="80"/>
      <c r="E541" s="80"/>
      <c r="F541" s="80"/>
      <c r="G541" s="80"/>
      <c r="H541" s="80"/>
      <c r="I541" s="81"/>
      <c r="J541" s="81"/>
      <c r="K541" s="81"/>
      <c r="L541" s="81"/>
      <c r="M541" s="80"/>
      <c r="N541" s="80"/>
      <c r="O541" s="82"/>
      <c r="P541" s="82"/>
      <c r="Q541" s="82"/>
      <c r="R541" s="82"/>
      <c r="S541" s="82"/>
      <c r="T541" s="82"/>
      <c r="U541" s="82"/>
      <c r="V541" s="82"/>
      <c r="W541" s="82"/>
      <c r="X541" s="80"/>
      <c r="Y541" s="80"/>
      <c r="Z541" s="80"/>
      <c r="AA541" s="80"/>
      <c r="AB541" s="81"/>
      <c r="AC541" s="81"/>
      <c r="AD541" s="80"/>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c r="KC541" s="7"/>
      <c r="KD541" s="7"/>
      <c r="KE541" s="7"/>
      <c r="KF541" s="7"/>
      <c r="KG541" s="7"/>
      <c r="KH541" s="7"/>
      <c r="KI541" s="7"/>
      <c r="KJ541" s="7"/>
      <c r="KK541" s="7"/>
      <c r="KL541" s="7"/>
      <c r="KM541" s="7"/>
      <c r="KN541" s="7"/>
      <c r="KO541" s="7"/>
      <c r="KP541" s="7"/>
      <c r="KQ541" s="7"/>
      <c r="KR541" s="7"/>
      <c r="KS541" s="7"/>
      <c r="KT541" s="7"/>
      <c r="KU541" s="7"/>
      <c r="KV541" s="7"/>
      <c r="KW541" s="7"/>
      <c r="KX541" s="7"/>
      <c r="KY541" s="7"/>
      <c r="KZ541" s="7"/>
      <c r="LA541" s="7"/>
      <c r="LB541" s="7"/>
      <c r="LC541" s="7"/>
      <c r="LD541" s="7"/>
      <c r="LE541" s="7"/>
      <c r="LF541" s="7"/>
      <c r="LG541" s="7"/>
      <c r="LH541" s="7"/>
      <c r="LI541" s="7"/>
      <c r="LJ541" s="7"/>
      <c r="LK541" s="7"/>
      <c r="LL541" s="7"/>
      <c r="LM541" s="7"/>
      <c r="LN541" s="7"/>
      <c r="LO541" s="7"/>
      <c r="LP541" s="7"/>
      <c r="LQ541" s="7"/>
      <c r="LR541" s="7"/>
      <c r="LS541" s="7"/>
      <c r="LT541" s="7"/>
      <c r="LU541" s="7"/>
      <c r="LV541" s="7"/>
      <c r="LW541" s="7"/>
      <c r="LX541" s="7"/>
      <c r="LY541" s="7"/>
      <c r="LZ541" s="7"/>
      <c r="MA541" s="7"/>
      <c r="MB541" s="7"/>
      <c r="MC541" s="7"/>
      <c r="MD541" s="7"/>
      <c r="ME541" s="7"/>
      <c r="MF541" s="7"/>
      <c r="MG541" s="7"/>
      <c r="MH541" s="7"/>
      <c r="MI541" s="7"/>
      <c r="MJ541" s="7"/>
    </row>
    <row r="542" spans="1:348" ht="15.75" customHeight="1">
      <c r="A542" s="80"/>
      <c r="B542" s="80"/>
      <c r="C542" s="80"/>
      <c r="D542" s="80"/>
      <c r="E542" s="80"/>
      <c r="F542" s="80"/>
      <c r="G542" s="80"/>
      <c r="H542" s="80"/>
      <c r="I542" s="81"/>
      <c r="J542" s="81"/>
      <c r="K542" s="81"/>
      <c r="L542" s="81"/>
      <c r="M542" s="80"/>
      <c r="N542" s="80"/>
      <c r="O542" s="82"/>
      <c r="P542" s="82"/>
      <c r="Q542" s="82"/>
      <c r="R542" s="82"/>
      <c r="S542" s="82"/>
      <c r="T542" s="82"/>
      <c r="U542" s="82"/>
      <c r="V542" s="82"/>
      <c r="W542" s="82"/>
      <c r="X542" s="80"/>
      <c r="Y542" s="80"/>
      <c r="Z542" s="80"/>
      <c r="AA542" s="80"/>
      <c r="AB542" s="81"/>
      <c r="AC542" s="81"/>
      <c r="AD542" s="80"/>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c r="KC542" s="7"/>
      <c r="KD542" s="7"/>
      <c r="KE542" s="7"/>
      <c r="KF542" s="7"/>
      <c r="KG542" s="7"/>
      <c r="KH542" s="7"/>
      <c r="KI542" s="7"/>
      <c r="KJ542" s="7"/>
      <c r="KK542" s="7"/>
      <c r="KL542" s="7"/>
      <c r="KM542" s="7"/>
      <c r="KN542" s="7"/>
      <c r="KO542" s="7"/>
      <c r="KP542" s="7"/>
      <c r="KQ542" s="7"/>
      <c r="KR542" s="7"/>
      <c r="KS542" s="7"/>
      <c r="KT542" s="7"/>
      <c r="KU542" s="7"/>
      <c r="KV542" s="7"/>
      <c r="KW542" s="7"/>
      <c r="KX542" s="7"/>
      <c r="KY542" s="7"/>
      <c r="KZ542" s="7"/>
      <c r="LA542" s="7"/>
      <c r="LB542" s="7"/>
      <c r="LC542" s="7"/>
      <c r="LD542" s="7"/>
      <c r="LE542" s="7"/>
      <c r="LF542" s="7"/>
      <c r="LG542" s="7"/>
      <c r="LH542" s="7"/>
      <c r="LI542" s="7"/>
      <c r="LJ542" s="7"/>
      <c r="LK542" s="7"/>
      <c r="LL542" s="7"/>
      <c r="LM542" s="7"/>
      <c r="LN542" s="7"/>
      <c r="LO542" s="7"/>
      <c r="LP542" s="7"/>
      <c r="LQ542" s="7"/>
      <c r="LR542" s="7"/>
      <c r="LS542" s="7"/>
      <c r="LT542" s="7"/>
      <c r="LU542" s="7"/>
      <c r="LV542" s="7"/>
      <c r="LW542" s="7"/>
      <c r="LX542" s="7"/>
      <c r="LY542" s="7"/>
      <c r="LZ542" s="7"/>
      <c r="MA542" s="7"/>
      <c r="MB542" s="7"/>
      <c r="MC542" s="7"/>
      <c r="MD542" s="7"/>
      <c r="ME542" s="7"/>
      <c r="MF542" s="7"/>
      <c r="MG542" s="7"/>
      <c r="MH542" s="7"/>
      <c r="MI542" s="7"/>
      <c r="MJ542" s="7"/>
    </row>
    <row r="543" spans="1:348" ht="15.75" customHeight="1">
      <c r="A543" s="80"/>
      <c r="B543" s="80"/>
      <c r="C543" s="80"/>
      <c r="D543" s="80"/>
      <c r="E543" s="80"/>
      <c r="F543" s="80"/>
      <c r="G543" s="80"/>
      <c r="H543" s="80"/>
      <c r="I543" s="81"/>
      <c r="J543" s="81"/>
      <c r="K543" s="81"/>
      <c r="L543" s="81"/>
      <c r="M543" s="80"/>
      <c r="N543" s="80"/>
      <c r="O543" s="82"/>
      <c r="P543" s="82"/>
      <c r="Q543" s="82"/>
      <c r="R543" s="82"/>
      <c r="S543" s="82"/>
      <c r="T543" s="82"/>
      <c r="U543" s="82"/>
      <c r="V543" s="82"/>
      <c r="W543" s="82"/>
      <c r="X543" s="80"/>
      <c r="Y543" s="80"/>
      <c r="Z543" s="80"/>
      <c r="AA543" s="80"/>
      <c r="AB543" s="81"/>
      <c r="AC543" s="81"/>
      <c r="AD543" s="80"/>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c r="KC543" s="7"/>
      <c r="KD543" s="7"/>
      <c r="KE543" s="7"/>
      <c r="KF543" s="7"/>
      <c r="KG543" s="7"/>
      <c r="KH543" s="7"/>
      <c r="KI543" s="7"/>
      <c r="KJ543" s="7"/>
      <c r="KK543" s="7"/>
      <c r="KL543" s="7"/>
      <c r="KM543" s="7"/>
      <c r="KN543" s="7"/>
      <c r="KO543" s="7"/>
      <c r="KP543" s="7"/>
      <c r="KQ543" s="7"/>
      <c r="KR543" s="7"/>
      <c r="KS543" s="7"/>
      <c r="KT543" s="7"/>
      <c r="KU543" s="7"/>
      <c r="KV543" s="7"/>
      <c r="KW543" s="7"/>
      <c r="KX543" s="7"/>
      <c r="KY543" s="7"/>
      <c r="KZ543" s="7"/>
      <c r="LA543" s="7"/>
      <c r="LB543" s="7"/>
      <c r="LC543" s="7"/>
      <c r="LD543" s="7"/>
      <c r="LE543" s="7"/>
      <c r="LF543" s="7"/>
      <c r="LG543" s="7"/>
      <c r="LH543" s="7"/>
      <c r="LI543" s="7"/>
      <c r="LJ543" s="7"/>
      <c r="LK543" s="7"/>
      <c r="LL543" s="7"/>
      <c r="LM543" s="7"/>
      <c r="LN543" s="7"/>
      <c r="LO543" s="7"/>
      <c r="LP543" s="7"/>
      <c r="LQ543" s="7"/>
      <c r="LR543" s="7"/>
      <c r="LS543" s="7"/>
      <c r="LT543" s="7"/>
      <c r="LU543" s="7"/>
      <c r="LV543" s="7"/>
      <c r="LW543" s="7"/>
      <c r="LX543" s="7"/>
      <c r="LY543" s="7"/>
      <c r="LZ543" s="7"/>
      <c r="MA543" s="7"/>
      <c r="MB543" s="7"/>
      <c r="MC543" s="7"/>
      <c r="MD543" s="7"/>
      <c r="ME543" s="7"/>
      <c r="MF543" s="7"/>
      <c r="MG543" s="7"/>
      <c r="MH543" s="7"/>
      <c r="MI543" s="7"/>
      <c r="MJ543" s="7"/>
    </row>
    <row r="544" spans="1:348" ht="15.75" customHeight="1">
      <c r="A544" s="80"/>
      <c r="B544" s="80"/>
      <c r="C544" s="80"/>
      <c r="D544" s="80"/>
      <c r="E544" s="80"/>
      <c r="F544" s="80"/>
      <c r="G544" s="80"/>
      <c r="H544" s="80"/>
      <c r="I544" s="81"/>
      <c r="J544" s="81"/>
      <c r="K544" s="81"/>
      <c r="L544" s="81"/>
      <c r="M544" s="80"/>
      <c r="N544" s="80"/>
      <c r="O544" s="82"/>
      <c r="P544" s="82"/>
      <c r="Q544" s="82"/>
      <c r="R544" s="82"/>
      <c r="S544" s="82"/>
      <c r="T544" s="82"/>
      <c r="U544" s="82"/>
      <c r="V544" s="82"/>
      <c r="W544" s="82"/>
      <c r="X544" s="80"/>
      <c r="Y544" s="80"/>
      <c r="Z544" s="80"/>
      <c r="AA544" s="80"/>
      <c r="AB544" s="81"/>
      <c r="AC544" s="81"/>
      <c r="AD544" s="80"/>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c r="KC544" s="7"/>
      <c r="KD544" s="7"/>
      <c r="KE544" s="7"/>
      <c r="KF544" s="7"/>
      <c r="KG544" s="7"/>
      <c r="KH544" s="7"/>
      <c r="KI544" s="7"/>
      <c r="KJ544" s="7"/>
      <c r="KK544" s="7"/>
      <c r="KL544" s="7"/>
      <c r="KM544" s="7"/>
      <c r="KN544" s="7"/>
      <c r="KO544" s="7"/>
      <c r="KP544" s="7"/>
      <c r="KQ544" s="7"/>
      <c r="KR544" s="7"/>
      <c r="KS544" s="7"/>
      <c r="KT544" s="7"/>
      <c r="KU544" s="7"/>
      <c r="KV544" s="7"/>
      <c r="KW544" s="7"/>
      <c r="KX544" s="7"/>
      <c r="KY544" s="7"/>
      <c r="KZ544" s="7"/>
      <c r="LA544" s="7"/>
      <c r="LB544" s="7"/>
      <c r="LC544" s="7"/>
      <c r="LD544" s="7"/>
      <c r="LE544" s="7"/>
      <c r="LF544" s="7"/>
      <c r="LG544" s="7"/>
      <c r="LH544" s="7"/>
      <c r="LI544" s="7"/>
      <c r="LJ544" s="7"/>
      <c r="LK544" s="7"/>
      <c r="LL544" s="7"/>
      <c r="LM544" s="7"/>
      <c r="LN544" s="7"/>
      <c r="LO544" s="7"/>
      <c r="LP544" s="7"/>
      <c r="LQ544" s="7"/>
      <c r="LR544" s="7"/>
      <c r="LS544" s="7"/>
      <c r="LT544" s="7"/>
      <c r="LU544" s="7"/>
      <c r="LV544" s="7"/>
      <c r="LW544" s="7"/>
      <c r="LX544" s="7"/>
      <c r="LY544" s="7"/>
      <c r="LZ544" s="7"/>
      <c r="MA544" s="7"/>
      <c r="MB544" s="7"/>
      <c r="MC544" s="7"/>
      <c r="MD544" s="7"/>
      <c r="ME544" s="7"/>
      <c r="MF544" s="7"/>
      <c r="MG544" s="7"/>
      <c r="MH544" s="7"/>
      <c r="MI544" s="7"/>
      <c r="MJ544" s="7"/>
    </row>
    <row r="545" spans="1:348" ht="15.75" customHeight="1">
      <c r="A545" s="80"/>
      <c r="B545" s="80"/>
      <c r="C545" s="80"/>
      <c r="D545" s="80"/>
      <c r="E545" s="80"/>
      <c r="F545" s="80"/>
      <c r="G545" s="80"/>
      <c r="H545" s="80"/>
      <c r="I545" s="81"/>
      <c r="J545" s="81"/>
      <c r="K545" s="81"/>
      <c r="L545" s="81"/>
      <c r="M545" s="80"/>
      <c r="N545" s="80"/>
      <c r="O545" s="82"/>
      <c r="P545" s="82"/>
      <c r="Q545" s="82"/>
      <c r="R545" s="82"/>
      <c r="S545" s="82"/>
      <c r="T545" s="82"/>
      <c r="U545" s="82"/>
      <c r="V545" s="82"/>
      <c r="W545" s="82"/>
      <c r="X545" s="80"/>
      <c r="Y545" s="80"/>
      <c r="Z545" s="80"/>
      <c r="AA545" s="80"/>
      <c r="AB545" s="81"/>
      <c r="AC545" s="81"/>
      <c r="AD545" s="80"/>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c r="KC545" s="7"/>
      <c r="KD545" s="7"/>
      <c r="KE545" s="7"/>
      <c r="KF545" s="7"/>
      <c r="KG545" s="7"/>
      <c r="KH545" s="7"/>
      <c r="KI545" s="7"/>
      <c r="KJ545" s="7"/>
      <c r="KK545" s="7"/>
      <c r="KL545" s="7"/>
      <c r="KM545" s="7"/>
      <c r="KN545" s="7"/>
      <c r="KO545" s="7"/>
      <c r="KP545" s="7"/>
      <c r="KQ545" s="7"/>
      <c r="KR545" s="7"/>
      <c r="KS545" s="7"/>
      <c r="KT545" s="7"/>
      <c r="KU545" s="7"/>
      <c r="KV545" s="7"/>
      <c r="KW545" s="7"/>
      <c r="KX545" s="7"/>
      <c r="KY545" s="7"/>
      <c r="KZ545" s="7"/>
      <c r="LA545" s="7"/>
      <c r="LB545" s="7"/>
      <c r="LC545" s="7"/>
      <c r="LD545" s="7"/>
      <c r="LE545" s="7"/>
      <c r="LF545" s="7"/>
      <c r="LG545" s="7"/>
      <c r="LH545" s="7"/>
      <c r="LI545" s="7"/>
      <c r="LJ545" s="7"/>
      <c r="LK545" s="7"/>
      <c r="LL545" s="7"/>
      <c r="LM545" s="7"/>
      <c r="LN545" s="7"/>
      <c r="LO545" s="7"/>
      <c r="LP545" s="7"/>
      <c r="LQ545" s="7"/>
      <c r="LR545" s="7"/>
      <c r="LS545" s="7"/>
      <c r="LT545" s="7"/>
      <c r="LU545" s="7"/>
      <c r="LV545" s="7"/>
      <c r="LW545" s="7"/>
      <c r="LX545" s="7"/>
      <c r="LY545" s="7"/>
      <c r="LZ545" s="7"/>
      <c r="MA545" s="7"/>
      <c r="MB545" s="7"/>
      <c r="MC545" s="7"/>
      <c r="MD545" s="7"/>
      <c r="ME545" s="7"/>
      <c r="MF545" s="7"/>
      <c r="MG545" s="7"/>
      <c r="MH545" s="7"/>
      <c r="MI545" s="7"/>
      <c r="MJ545" s="7"/>
    </row>
    <row r="546" spans="1:348" ht="15.75" customHeight="1">
      <c r="A546" s="80"/>
      <c r="B546" s="80"/>
      <c r="C546" s="80"/>
      <c r="D546" s="80"/>
      <c r="E546" s="80"/>
      <c r="F546" s="80"/>
      <c r="G546" s="80"/>
      <c r="H546" s="80"/>
      <c r="I546" s="81"/>
      <c r="J546" s="81"/>
      <c r="K546" s="81"/>
      <c r="L546" s="81"/>
      <c r="M546" s="80"/>
      <c r="N546" s="80"/>
      <c r="O546" s="82"/>
      <c r="P546" s="82"/>
      <c r="Q546" s="82"/>
      <c r="R546" s="82"/>
      <c r="S546" s="82"/>
      <c r="T546" s="82"/>
      <c r="U546" s="82"/>
      <c r="V546" s="82"/>
      <c r="W546" s="82"/>
      <c r="X546" s="80"/>
      <c r="Y546" s="80"/>
      <c r="Z546" s="80"/>
      <c r="AA546" s="80"/>
      <c r="AB546" s="81"/>
      <c r="AC546" s="81"/>
      <c r="AD546" s="80"/>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c r="KC546" s="7"/>
      <c r="KD546" s="7"/>
      <c r="KE546" s="7"/>
      <c r="KF546" s="7"/>
      <c r="KG546" s="7"/>
      <c r="KH546" s="7"/>
      <c r="KI546" s="7"/>
      <c r="KJ546" s="7"/>
      <c r="KK546" s="7"/>
      <c r="KL546" s="7"/>
      <c r="KM546" s="7"/>
      <c r="KN546" s="7"/>
      <c r="KO546" s="7"/>
      <c r="KP546" s="7"/>
      <c r="KQ546" s="7"/>
      <c r="KR546" s="7"/>
      <c r="KS546" s="7"/>
      <c r="KT546" s="7"/>
      <c r="KU546" s="7"/>
      <c r="KV546" s="7"/>
      <c r="KW546" s="7"/>
      <c r="KX546" s="7"/>
      <c r="KY546" s="7"/>
      <c r="KZ546" s="7"/>
      <c r="LA546" s="7"/>
      <c r="LB546" s="7"/>
      <c r="LC546" s="7"/>
      <c r="LD546" s="7"/>
      <c r="LE546" s="7"/>
      <c r="LF546" s="7"/>
      <c r="LG546" s="7"/>
      <c r="LH546" s="7"/>
      <c r="LI546" s="7"/>
      <c r="LJ546" s="7"/>
      <c r="LK546" s="7"/>
      <c r="LL546" s="7"/>
      <c r="LM546" s="7"/>
      <c r="LN546" s="7"/>
      <c r="LO546" s="7"/>
      <c r="LP546" s="7"/>
      <c r="LQ546" s="7"/>
      <c r="LR546" s="7"/>
      <c r="LS546" s="7"/>
      <c r="LT546" s="7"/>
      <c r="LU546" s="7"/>
      <c r="LV546" s="7"/>
      <c r="LW546" s="7"/>
      <c r="LX546" s="7"/>
      <c r="LY546" s="7"/>
      <c r="LZ546" s="7"/>
      <c r="MA546" s="7"/>
      <c r="MB546" s="7"/>
      <c r="MC546" s="7"/>
      <c r="MD546" s="7"/>
      <c r="ME546" s="7"/>
      <c r="MF546" s="7"/>
      <c r="MG546" s="7"/>
      <c r="MH546" s="7"/>
      <c r="MI546" s="7"/>
      <c r="MJ546" s="7"/>
    </row>
    <row r="547" spans="1:348" ht="15.75" customHeight="1">
      <c r="A547" s="80"/>
      <c r="B547" s="80"/>
      <c r="C547" s="80"/>
      <c r="D547" s="80"/>
      <c r="E547" s="80"/>
      <c r="F547" s="80"/>
      <c r="G547" s="80"/>
      <c r="H547" s="80"/>
      <c r="I547" s="81"/>
      <c r="J547" s="81"/>
      <c r="K547" s="81"/>
      <c r="L547" s="81"/>
      <c r="M547" s="80"/>
      <c r="N547" s="80"/>
      <c r="O547" s="82"/>
      <c r="P547" s="82"/>
      <c r="Q547" s="82"/>
      <c r="R547" s="82"/>
      <c r="S547" s="82"/>
      <c r="T547" s="82"/>
      <c r="U547" s="82"/>
      <c r="V547" s="82"/>
      <c r="W547" s="82"/>
      <c r="X547" s="80"/>
      <c r="Y547" s="80"/>
      <c r="Z547" s="80"/>
      <c r="AA547" s="80"/>
      <c r="AB547" s="81"/>
      <c r="AC547" s="81"/>
      <c r="AD547" s="80"/>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c r="KC547" s="7"/>
      <c r="KD547" s="7"/>
      <c r="KE547" s="7"/>
      <c r="KF547" s="7"/>
      <c r="KG547" s="7"/>
      <c r="KH547" s="7"/>
      <c r="KI547" s="7"/>
      <c r="KJ547" s="7"/>
      <c r="KK547" s="7"/>
      <c r="KL547" s="7"/>
      <c r="KM547" s="7"/>
      <c r="KN547" s="7"/>
      <c r="KO547" s="7"/>
      <c r="KP547" s="7"/>
      <c r="KQ547" s="7"/>
      <c r="KR547" s="7"/>
      <c r="KS547" s="7"/>
      <c r="KT547" s="7"/>
      <c r="KU547" s="7"/>
      <c r="KV547" s="7"/>
      <c r="KW547" s="7"/>
      <c r="KX547" s="7"/>
      <c r="KY547" s="7"/>
      <c r="KZ547" s="7"/>
      <c r="LA547" s="7"/>
      <c r="LB547" s="7"/>
      <c r="LC547" s="7"/>
      <c r="LD547" s="7"/>
      <c r="LE547" s="7"/>
      <c r="LF547" s="7"/>
      <c r="LG547" s="7"/>
      <c r="LH547" s="7"/>
      <c r="LI547" s="7"/>
      <c r="LJ547" s="7"/>
      <c r="LK547" s="7"/>
      <c r="LL547" s="7"/>
      <c r="LM547" s="7"/>
      <c r="LN547" s="7"/>
      <c r="LO547" s="7"/>
      <c r="LP547" s="7"/>
      <c r="LQ547" s="7"/>
      <c r="LR547" s="7"/>
      <c r="LS547" s="7"/>
      <c r="LT547" s="7"/>
      <c r="LU547" s="7"/>
      <c r="LV547" s="7"/>
      <c r="LW547" s="7"/>
      <c r="LX547" s="7"/>
      <c r="LY547" s="7"/>
      <c r="LZ547" s="7"/>
      <c r="MA547" s="7"/>
      <c r="MB547" s="7"/>
      <c r="MC547" s="7"/>
      <c r="MD547" s="7"/>
      <c r="ME547" s="7"/>
      <c r="MF547" s="7"/>
      <c r="MG547" s="7"/>
      <c r="MH547" s="7"/>
      <c r="MI547" s="7"/>
      <c r="MJ547" s="7"/>
    </row>
    <row r="548" spans="1:348" ht="15.75" customHeight="1">
      <c r="A548" s="80"/>
      <c r="B548" s="80"/>
      <c r="C548" s="80"/>
      <c r="D548" s="80"/>
      <c r="E548" s="80"/>
      <c r="F548" s="80"/>
      <c r="G548" s="80"/>
      <c r="H548" s="80"/>
      <c r="I548" s="81"/>
      <c r="J548" s="81"/>
      <c r="K548" s="81"/>
      <c r="L548" s="81"/>
      <c r="M548" s="80"/>
      <c r="N548" s="80"/>
      <c r="O548" s="82"/>
      <c r="P548" s="82"/>
      <c r="Q548" s="82"/>
      <c r="R548" s="82"/>
      <c r="S548" s="82"/>
      <c r="T548" s="82"/>
      <c r="U548" s="82"/>
      <c r="V548" s="82"/>
      <c r="W548" s="82"/>
      <c r="X548" s="80"/>
      <c r="Y548" s="80"/>
      <c r="Z548" s="80"/>
      <c r="AA548" s="80"/>
      <c r="AB548" s="81"/>
      <c r="AC548" s="81"/>
      <c r="AD548" s="80"/>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c r="KC548" s="7"/>
      <c r="KD548" s="7"/>
      <c r="KE548" s="7"/>
      <c r="KF548" s="7"/>
      <c r="KG548" s="7"/>
      <c r="KH548" s="7"/>
      <c r="KI548" s="7"/>
      <c r="KJ548" s="7"/>
      <c r="KK548" s="7"/>
      <c r="KL548" s="7"/>
      <c r="KM548" s="7"/>
      <c r="KN548" s="7"/>
      <c r="KO548" s="7"/>
      <c r="KP548" s="7"/>
      <c r="KQ548" s="7"/>
      <c r="KR548" s="7"/>
      <c r="KS548" s="7"/>
      <c r="KT548" s="7"/>
      <c r="KU548" s="7"/>
      <c r="KV548" s="7"/>
      <c r="KW548" s="7"/>
      <c r="KX548" s="7"/>
      <c r="KY548" s="7"/>
      <c r="KZ548" s="7"/>
      <c r="LA548" s="7"/>
      <c r="LB548" s="7"/>
      <c r="LC548" s="7"/>
      <c r="LD548" s="7"/>
      <c r="LE548" s="7"/>
      <c r="LF548" s="7"/>
      <c r="LG548" s="7"/>
      <c r="LH548" s="7"/>
      <c r="LI548" s="7"/>
      <c r="LJ548" s="7"/>
      <c r="LK548" s="7"/>
      <c r="LL548" s="7"/>
      <c r="LM548" s="7"/>
      <c r="LN548" s="7"/>
      <c r="LO548" s="7"/>
      <c r="LP548" s="7"/>
      <c r="LQ548" s="7"/>
      <c r="LR548" s="7"/>
      <c r="LS548" s="7"/>
      <c r="LT548" s="7"/>
      <c r="LU548" s="7"/>
      <c r="LV548" s="7"/>
      <c r="LW548" s="7"/>
      <c r="LX548" s="7"/>
      <c r="LY548" s="7"/>
      <c r="LZ548" s="7"/>
      <c r="MA548" s="7"/>
      <c r="MB548" s="7"/>
      <c r="MC548" s="7"/>
      <c r="MD548" s="7"/>
      <c r="ME548" s="7"/>
      <c r="MF548" s="7"/>
      <c r="MG548" s="7"/>
      <c r="MH548" s="7"/>
      <c r="MI548" s="7"/>
      <c r="MJ548" s="7"/>
    </row>
    <row r="549" spans="1:348" ht="15.75" customHeight="1">
      <c r="A549" s="80"/>
      <c r="B549" s="80"/>
      <c r="C549" s="80"/>
      <c r="D549" s="80"/>
      <c r="E549" s="80"/>
      <c r="F549" s="80"/>
      <c r="G549" s="80"/>
      <c r="H549" s="80"/>
      <c r="I549" s="81"/>
      <c r="J549" s="81"/>
      <c r="K549" s="81"/>
      <c r="L549" s="81"/>
      <c r="M549" s="80"/>
      <c r="N549" s="80"/>
      <c r="O549" s="82"/>
      <c r="P549" s="82"/>
      <c r="Q549" s="82"/>
      <c r="R549" s="82"/>
      <c r="S549" s="82"/>
      <c r="T549" s="82"/>
      <c r="U549" s="82"/>
      <c r="V549" s="82"/>
      <c r="W549" s="82"/>
      <c r="X549" s="80"/>
      <c r="Y549" s="80"/>
      <c r="Z549" s="80"/>
      <c r="AA549" s="80"/>
      <c r="AB549" s="81"/>
      <c r="AC549" s="81"/>
      <c r="AD549" s="80"/>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c r="KC549" s="7"/>
      <c r="KD549" s="7"/>
      <c r="KE549" s="7"/>
      <c r="KF549" s="7"/>
      <c r="KG549" s="7"/>
      <c r="KH549" s="7"/>
      <c r="KI549" s="7"/>
      <c r="KJ549" s="7"/>
      <c r="KK549" s="7"/>
      <c r="KL549" s="7"/>
      <c r="KM549" s="7"/>
      <c r="KN549" s="7"/>
      <c r="KO549" s="7"/>
      <c r="KP549" s="7"/>
      <c r="KQ549" s="7"/>
      <c r="KR549" s="7"/>
      <c r="KS549" s="7"/>
      <c r="KT549" s="7"/>
      <c r="KU549" s="7"/>
      <c r="KV549" s="7"/>
      <c r="KW549" s="7"/>
      <c r="KX549" s="7"/>
      <c r="KY549" s="7"/>
      <c r="KZ549" s="7"/>
      <c r="LA549" s="7"/>
      <c r="LB549" s="7"/>
      <c r="LC549" s="7"/>
      <c r="LD549" s="7"/>
      <c r="LE549" s="7"/>
      <c r="LF549" s="7"/>
      <c r="LG549" s="7"/>
      <c r="LH549" s="7"/>
      <c r="LI549" s="7"/>
      <c r="LJ549" s="7"/>
      <c r="LK549" s="7"/>
      <c r="LL549" s="7"/>
      <c r="LM549" s="7"/>
      <c r="LN549" s="7"/>
      <c r="LO549" s="7"/>
      <c r="LP549" s="7"/>
      <c r="LQ549" s="7"/>
      <c r="LR549" s="7"/>
      <c r="LS549" s="7"/>
      <c r="LT549" s="7"/>
      <c r="LU549" s="7"/>
      <c r="LV549" s="7"/>
      <c r="LW549" s="7"/>
      <c r="LX549" s="7"/>
      <c r="LY549" s="7"/>
      <c r="LZ549" s="7"/>
      <c r="MA549" s="7"/>
      <c r="MB549" s="7"/>
      <c r="MC549" s="7"/>
      <c r="MD549" s="7"/>
      <c r="ME549" s="7"/>
      <c r="MF549" s="7"/>
      <c r="MG549" s="7"/>
      <c r="MH549" s="7"/>
      <c r="MI549" s="7"/>
      <c r="MJ549" s="7"/>
    </row>
    <row r="550" spans="1:348" ht="15.75" customHeight="1">
      <c r="A550" s="80"/>
      <c r="B550" s="80"/>
      <c r="C550" s="80"/>
      <c r="D550" s="80"/>
      <c r="E550" s="80"/>
      <c r="F550" s="80"/>
      <c r="G550" s="80"/>
      <c r="H550" s="80"/>
      <c r="I550" s="81"/>
      <c r="J550" s="81"/>
      <c r="K550" s="81"/>
      <c r="L550" s="81"/>
      <c r="M550" s="80"/>
      <c r="N550" s="80"/>
      <c r="O550" s="82"/>
      <c r="P550" s="82"/>
      <c r="Q550" s="82"/>
      <c r="R550" s="82"/>
      <c r="S550" s="82"/>
      <c r="T550" s="82"/>
      <c r="U550" s="82"/>
      <c r="V550" s="82"/>
      <c r="W550" s="82"/>
      <c r="X550" s="80"/>
      <c r="Y550" s="80"/>
      <c r="Z550" s="80"/>
      <c r="AA550" s="80"/>
      <c r="AB550" s="81"/>
      <c r="AC550" s="81"/>
      <c r="AD550" s="80"/>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c r="KC550" s="7"/>
      <c r="KD550" s="7"/>
      <c r="KE550" s="7"/>
      <c r="KF550" s="7"/>
      <c r="KG550" s="7"/>
      <c r="KH550" s="7"/>
      <c r="KI550" s="7"/>
      <c r="KJ550" s="7"/>
      <c r="KK550" s="7"/>
      <c r="KL550" s="7"/>
      <c r="KM550" s="7"/>
      <c r="KN550" s="7"/>
      <c r="KO550" s="7"/>
      <c r="KP550" s="7"/>
      <c r="KQ550" s="7"/>
      <c r="KR550" s="7"/>
      <c r="KS550" s="7"/>
      <c r="KT550" s="7"/>
      <c r="KU550" s="7"/>
      <c r="KV550" s="7"/>
      <c r="KW550" s="7"/>
      <c r="KX550" s="7"/>
      <c r="KY550" s="7"/>
      <c r="KZ550" s="7"/>
      <c r="LA550" s="7"/>
      <c r="LB550" s="7"/>
      <c r="LC550" s="7"/>
      <c r="LD550" s="7"/>
      <c r="LE550" s="7"/>
      <c r="LF550" s="7"/>
      <c r="LG550" s="7"/>
      <c r="LH550" s="7"/>
      <c r="LI550" s="7"/>
      <c r="LJ550" s="7"/>
      <c r="LK550" s="7"/>
      <c r="LL550" s="7"/>
      <c r="LM550" s="7"/>
      <c r="LN550" s="7"/>
      <c r="LO550" s="7"/>
      <c r="LP550" s="7"/>
      <c r="LQ550" s="7"/>
      <c r="LR550" s="7"/>
      <c r="LS550" s="7"/>
      <c r="LT550" s="7"/>
      <c r="LU550" s="7"/>
      <c r="LV550" s="7"/>
      <c r="LW550" s="7"/>
      <c r="LX550" s="7"/>
      <c r="LY550" s="7"/>
      <c r="LZ550" s="7"/>
      <c r="MA550" s="7"/>
      <c r="MB550" s="7"/>
      <c r="MC550" s="7"/>
      <c r="MD550" s="7"/>
      <c r="ME550" s="7"/>
      <c r="MF550" s="7"/>
      <c r="MG550" s="7"/>
      <c r="MH550" s="7"/>
      <c r="MI550" s="7"/>
      <c r="MJ550" s="7"/>
    </row>
    <row r="551" spans="1:348" ht="15.75" customHeight="1">
      <c r="A551" s="80"/>
      <c r="B551" s="80"/>
      <c r="C551" s="80"/>
      <c r="D551" s="80"/>
      <c r="E551" s="80"/>
      <c r="F551" s="80"/>
      <c r="G551" s="80"/>
      <c r="H551" s="80"/>
      <c r="I551" s="81"/>
      <c r="J551" s="81"/>
      <c r="K551" s="81"/>
      <c r="L551" s="81"/>
      <c r="M551" s="80"/>
      <c r="N551" s="80"/>
      <c r="O551" s="82"/>
      <c r="P551" s="82"/>
      <c r="Q551" s="82"/>
      <c r="R551" s="82"/>
      <c r="S551" s="82"/>
      <c r="T551" s="82"/>
      <c r="U551" s="82"/>
      <c r="V551" s="82"/>
      <c r="W551" s="82"/>
      <c r="X551" s="80"/>
      <c r="Y551" s="80"/>
      <c r="Z551" s="80"/>
      <c r="AA551" s="80"/>
      <c r="AB551" s="81"/>
      <c r="AC551" s="81"/>
      <c r="AD551" s="80"/>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c r="KC551" s="7"/>
      <c r="KD551" s="7"/>
      <c r="KE551" s="7"/>
      <c r="KF551" s="7"/>
      <c r="KG551" s="7"/>
      <c r="KH551" s="7"/>
      <c r="KI551" s="7"/>
      <c r="KJ551" s="7"/>
      <c r="KK551" s="7"/>
      <c r="KL551" s="7"/>
      <c r="KM551" s="7"/>
      <c r="KN551" s="7"/>
      <c r="KO551" s="7"/>
      <c r="KP551" s="7"/>
      <c r="KQ551" s="7"/>
      <c r="KR551" s="7"/>
      <c r="KS551" s="7"/>
      <c r="KT551" s="7"/>
      <c r="KU551" s="7"/>
      <c r="KV551" s="7"/>
      <c r="KW551" s="7"/>
      <c r="KX551" s="7"/>
      <c r="KY551" s="7"/>
      <c r="KZ551" s="7"/>
      <c r="LA551" s="7"/>
      <c r="LB551" s="7"/>
      <c r="LC551" s="7"/>
      <c r="LD551" s="7"/>
      <c r="LE551" s="7"/>
      <c r="LF551" s="7"/>
      <c r="LG551" s="7"/>
      <c r="LH551" s="7"/>
      <c r="LI551" s="7"/>
      <c r="LJ551" s="7"/>
      <c r="LK551" s="7"/>
      <c r="LL551" s="7"/>
      <c r="LM551" s="7"/>
      <c r="LN551" s="7"/>
      <c r="LO551" s="7"/>
      <c r="LP551" s="7"/>
      <c r="LQ551" s="7"/>
      <c r="LR551" s="7"/>
      <c r="LS551" s="7"/>
      <c r="LT551" s="7"/>
      <c r="LU551" s="7"/>
      <c r="LV551" s="7"/>
      <c r="LW551" s="7"/>
      <c r="LX551" s="7"/>
      <c r="LY551" s="7"/>
      <c r="LZ551" s="7"/>
      <c r="MA551" s="7"/>
      <c r="MB551" s="7"/>
      <c r="MC551" s="7"/>
      <c r="MD551" s="7"/>
      <c r="ME551" s="7"/>
      <c r="MF551" s="7"/>
      <c r="MG551" s="7"/>
      <c r="MH551" s="7"/>
      <c r="MI551" s="7"/>
      <c r="MJ551" s="7"/>
    </row>
    <row r="552" spans="1:348" ht="15.75" customHeight="1">
      <c r="A552" s="80"/>
      <c r="B552" s="80"/>
      <c r="C552" s="80"/>
      <c r="D552" s="80"/>
      <c r="E552" s="80"/>
      <c r="F552" s="80"/>
      <c r="G552" s="80"/>
      <c r="H552" s="80"/>
      <c r="I552" s="81"/>
      <c r="J552" s="81"/>
      <c r="K552" s="81"/>
      <c r="L552" s="81"/>
      <c r="M552" s="80"/>
      <c r="N552" s="80"/>
      <c r="O552" s="82"/>
      <c r="P552" s="82"/>
      <c r="Q552" s="82"/>
      <c r="R552" s="82"/>
      <c r="S552" s="82"/>
      <c r="T552" s="82"/>
      <c r="U552" s="82"/>
      <c r="V552" s="82"/>
      <c r="W552" s="82"/>
      <c r="X552" s="80"/>
      <c r="Y552" s="80"/>
      <c r="Z552" s="80"/>
      <c r="AA552" s="80"/>
      <c r="AB552" s="81"/>
      <c r="AC552" s="81"/>
      <c r="AD552" s="80"/>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c r="KC552" s="7"/>
      <c r="KD552" s="7"/>
      <c r="KE552" s="7"/>
      <c r="KF552" s="7"/>
      <c r="KG552" s="7"/>
      <c r="KH552" s="7"/>
      <c r="KI552" s="7"/>
      <c r="KJ552" s="7"/>
      <c r="KK552" s="7"/>
      <c r="KL552" s="7"/>
      <c r="KM552" s="7"/>
      <c r="KN552" s="7"/>
      <c r="KO552" s="7"/>
      <c r="KP552" s="7"/>
      <c r="KQ552" s="7"/>
      <c r="KR552" s="7"/>
      <c r="KS552" s="7"/>
      <c r="KT552" s="7"/>
      <c r="KU552" s="7"/>
      <c r="KV552" s="7"/>
      <c r="KW552" s="7"/>
      <c r="KX552" s="7"/>
      <c r="KY552" s="7"/>
      <c r="KZ552" s="7"/>
      <c r="LA552" s="7"/>
      <c r="LB552" s="7"/>
      <c r="LC552" s="7"/>
      <c r="LD552" s="7"/>
      <c r="LE552" s="7"/>
      <c r="LF552" s="7"/>
      <c r="LG552" s="7"/>
      <c r="LH552" s="7"/>
      <c r="LI552" s="7"/>
      <c r="LJ552" s="7"/>
      <c r="LK552" s="7"/>
      <c r="LL552" s="7"/>
      <c r="LM552" s="7"/>
      <c r="LN552" s="7"/>
      <c r="LO552" s="7"/>
      <c r="LP552" s="7"/>
      <c r="LQ552" s="7"/>
      <c r="LR552" s="7"/>
      <c r="LS552" s="7"/>
      <c r="LT552" s="7"/>
      <c r="LU552" s="7"/>
      <c r="LV552" s="7"/>
      <c r="LW552" s="7"/>
      <c r="LX552" s="7"/>
      <c r="LY552" s="7"/>
      <c r="LZ552" s="7"/>
      <c r="MA552" s="7"/>
      <c r="MB552" s="7"/>
      <c r="MC552" s="7"/>
      <c r="MD552" s="7"/>
      <c r="ME552" s="7"/>
      <c r="MF552" s="7"/>
      <c r="MG552" s="7"/>
      <c r="MH552" s="7"/>
      <c r="MI552" s="7"/>
      <c r="MJ552" s="7"/>
    </row>
    <row r="553" spans="1:348" ht="15.75" customHeight="1">
      <c r="A553" s="80"/>
      <c r="B553" s="80"/>
      <c r="C553" s="80"/>
      <c r="D553" s="80"/>
      <c r="E553" s="80"/>
      <c r="F553" s="80"/>
      <c r="G553" s="80"/>
      <c r="H553" s="80"/>
      <c r="I553" s="81"/>
      <c r="J553" s="81"/>
      <c r="K553" s="81"/>
      <c r="L553" s="81"/>
      <c r="M553" s="80"/>
      <c r="N553" s="80"/>
      <c r="O553" s="82"/>
      <c r="P553" s="82"/>
      <c r="Q553" s="82"/>
      <c r="R553" s="82"/>
      <c r="S553" s="82"/>
      <c r="T553" s="82"/>
      <c r="U553" s="82"/>
      <c r="V553" s="82"/>
      <c r="W553" s="82"/>
      <c r="X553" s="80"/>
      <c r="Y553" s="80"/>
      <c r="Z553" s="80"/>
      <c r="AA553" s="80"/>
      <c r="AB553" s="81"/>
      <c r="AC553" s="81"/>
      <c r="AD553" s="80"/>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c r="KC553" s="7"/>
      <c r="KD553" s="7"/>
      <c r="KE553" s="7"/>
      <c r="KF553" s="7"/>
      <c r="KG553" s="7"/>
      <c r="KH553" s="7"/>
      <c r="KI553" s="7"/>
      <c r="KJ553" s="7"/>
      <c r="KK553" s="7"/>
      <c r="KL553" s="7"/>
      <c r="KM553" s="7"/>
      <c r="KN553" s="7"/>
      <c r="KO553" s="7"/>
      <c r="KP553" s="7"/>
      <c r="KQ553" s="7"/>
      <c r="KR553" s="7"/>
      <c r="KS553" s="7"/>
      <c r="KT553" s="7"/>
      <c r="KU553" s="7"/>
      <c r="KV553" s="7"/>
      <c r="KW553" s="7"/>
      <c r="KX553" s="7"/>
      <c r="KY553" s="7"/>
      <c r="KZ553" s="7"/>
      <c r="LA553" s="7"/>
      <c r="LB553" s="7"/>
      <c r="LC553" s="7"/>
      <c r="LD553" s="7"/>
      <c r="LE553" s="7"/>
      <c r="LF553" s="7"/>
      <c r="LG553" s="7"/>
      <c r="LH553" s="7"/>
      <c r="LI553" s="7"/>
      <c r="LJ553" s="7"/>
      <c r="LK553" s="7"/>
      <c r="LL553" s="7"/>
      <c r="LM553" s="7"/>
      <c r="LN553" s="7"/>
      <c r="LO553" s="7"/>
      <c r="LP553" s="7"/>
      <c r="LQ553" s="7"/>
      <c r="LR553" s="7"/>
      <c r="LS553" s="7"/>
      <c r="LT553" s="7"/>
      <c r="LU553" s="7"/>
      <c r="LV553" s="7"/>
      <c r="LW553" s="7"/>
      <c r="LX553" s="7"/>
      <c r="LY553" s="7"/>
      <c r="LZ553" s="7"/>
      <c r="MA553" s="7"/>
      <c r="MB553" s="7"/>
      <c r="MC553" s="7"/>
      <c r="MD553" s="7"/>
      <c r="ME553" s="7"/>
      <c r="MF553" s="7"/>
      <c r="MG553" s="7"/>
      <c r="MH553" s="7"/>
      <c r="MI553" s="7"/>
      <c r="MJ553" s="7"/>
    </row>
    <row r="554" spans="1:348" ht="15.75" customHeight="1">
      <c r="A554" s="80"/>
      <c r="B554" s="80"/>
      <c r="C554" s="80"/>
      <c r="D554" s="80"/>
      <c r="E554" s="80"/>
      <c r="F554" s="80"/>
      <c r="G554" s="80"/>
      <c r="H554" s="80"/>
      <c r="I554" s="81"/>
      <c r="J554" s="81"/>
      <c r="K554" s="81"/>
      <c r="L554" s="81"/>
      <c r="M554" s="80"/>
      <c r="N554" s="80"/>
      <c r="O554" s="82"/>
      <c r="P554" s="82"/>
      <c r="Q554" s="82"/>
      <c r="R554" s="82"/>
      <c r="S554" s="82"/>
      <c r="T554" s="82"/>
      <c r="U554" s="82"/>
      <c r="V554" s="82"/>
      <c r="W554" s="82"/>
      <c r="X554" s="80"/>
      <c r="Y554" s="80"/>
      <c r="Z554" s="80"/>
      <c r="AA554" s="80"/>
      <c r="AB554" s="81"/>
      <c r="AC554" s="81"/>
      <c r="AD554" s="80"/>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c r="KC554" s="7"/>
      <c r="KD554" s="7"/>
      <c r="KE554" s="7"/>
      <c r="KF554" s="7"/>
      <c r="KG554" s="7"/>
      <c r="KH554" s="7"/>
      <c r="KI554" s="7"/>
      <c r="KJ554" s="7"/>
      <c r="KK554" s="7"/>
      <c r="KL554" s="7"/>
      <c r="KM554" s="7"/>
      <c r="KN554" s="7"/>
      <c r="KO554" s="7"/>
      <c r="KP554" s="7"/>
      <c r="KQ554" s="7"/>
      <c r="KR554" s="7"/>
      <c r="KS554" s="7"/>
      <c r="KT554" s="7"/>
      <c r="KU554" s="7"/>
      <c r="KV554" s="7"/>
      <c r="KW554" s="7"/>
      <c r="KX554" s="7"/>
      <c r="KY554" s="7"/>
      <c r="KZ554" s="7"/>
      <c r="LA554" s="7"/>
      <c r="LB554" s="7"/>
      <c r="LC554" s="7"/>
      <c r="LD554" s="7"/>
      <c r="LE554" s="7"/>
      <c r="LF554" s="7"/>
      <c r="LG554" s="7"/>
      <c r="LH554" s="7"/>
      <c r="LI554" s="7"/>
      <c r="LJ554" s="7"/>
      <c r="LK554" s="7"/>
      <c r="LL554" s="7"/>
      <c r="LM554" s="7"/>
      <c r="LN554" s="7"/>
      <c r="LO554" s="7"/>
      <c r="LP554" s="7"/>
      <c r="LQ554" s="7"/>
      <c r="LR554" s="7"/>
      <c r="LS554" s="7"/>
      <c r="LT554" s="7"/>
      <c r="LU554" s="7"/>
      <c r="LV554" s="7"/>
      <c r="LW554" s="7"/>
      <c r="LX554" s="7"/>
      <c r="LY554" s="7"/>
      <c r="LZ554" s="7"/>
      <c r="MA554" s="7"/>
      <c r="MB554" s="7"/>
      <c r="MC554" s="7"/>
      <c r="MD554" s="7"/>
      <c r="ME554" s="7"/>
      <c r="MF554" s="7"/>
      <c r="MG554" s="7"/>
      <c r="MH554" s="7"/>
      <c r="MI554" s="7"/>
      <c r="MJ554" s="7"/>
    </row>
    <row r="555" spans="1:348" ht="15.75" customHeight="1">
      <c r="A555" s="80"/>
      <c r="B555" s="80"/>
      <c r="C555" s="80"/>
      <c r="D555" s="80"/>
      <c r="E555" s="80"/>
      <c r="F555" s="80"/>
      <c r="G555" s="80"/>
      <c r="H555" s="80"/>
      <c r="I555" s="81"/>
      <c r="J555" s="81"/>
      <c r="K555" s="81"/>
      <c r="L555" s="81"/>
      <c r="M555" s="80"/>
      <c r="N555" s="80"/>
      <c r="O555" s="82"/>
      <c r="P555" s="82"/>
      <c r="Q555" s="82"/>
      <c r="R555" s="82"/>
      <c r="S555" s="82"/>
      <c r="T555" s="82"/>
      <c r="U555" s="82"/>
      <c r="V555" s="82"/>
      <c r="W555" s="82"/>
      <c r="X555" s="80"/>
      <c r="Y555" s="80"/>
      <c r="Z555" s="80"/>
      <c r="AA555" s="80"/>
      <c r="AB555" s="81"/>
      <c r="AC555" s="81"/>
      <c r="AD555" s="80"/>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c r="KC555" s="7"/>
      <c r="KD555" s="7"/>
      <c r="KE555" s="7"/>
      <c r="KF555" s="7"/>
      <c r="KG555" s="7"/>
      <c r="KH555" s="7"/>
      <c r="KI555" s="7"/>
      <c r="KJ555" s="7"/>
      <c r="KK555" s="7"/>
      <c r="KL555" s="7"/>
      <c r="KM555" s="7"/>
      <c r="KN555" s="7"/>
      <c r="KO555" s="7"/>
      <c r="KP555" s="7"/>
      <c r="KQ555" s="7"/>
      <c r="KR555" s="7"/>
      <c r="KS555" s="7"/>
      <c r="KT555" s="7"/>
      <c r="KU555" s="7"/>
      <c r="KV555" s="7"/>
      <c r="KW555" s="7"/>
      <c r="KX555" s="7"/>
      <c r="KY555" s="7"/>
      <c r="KZ555" s="7"/>
      <c r="LA555" s="7"/>
      <c r="LB555" s="7"/>
      <c r="LC555" s="7"/>
      <c r="LD555" s="7"/>
      <c r="LE555" s="7"/>
      <c r="LF555" s="7"/>
      <c r="LG555" s="7"/>
      <c r="LH555" s="7"/>
      <c r="LI555" s="7"/>
      <c r="LJ555" s="7"/>
      <c r="LK555" s="7"/>
      <c r="LL555" s="7"/>
      <c r="LM555" s="7"/>
      <c r="LN555" s="7"/>
      <c r="LO555" s="7"/>
      <c r="LP555" s="7"/>
      <c r="LQ555" s="7"/>
      <c r="LR555" s="7"/>
      <c r="LS555" s="7"/>
      <c r="LT555" s="7"/>
      <c r="LU555" s="7"/>
      <c r="LV555" s="7"/>
      <c r="LW555" s="7"/>
      <c r="LX555" s="7"/>
      <c r="LY555" s="7"/>
      <c r="LZ555" s="7"/>
      <c r="MA555" s="7"/>
      <c r="MB555" s="7"/>
      <c r="MC555" s="7"/>
      <c r="MD555" s="7"/>
      <c r="ME555" s="7"/>
      <c r="MF555" s="7"/>
      <c r="MG555" s="7"/>
      <c r="MH555" s="7"/>
      <c r="MI555" s="7"/>
      <c r="MJ555" s="7"/>
    </row>
    <row r="556" spans="1:348" ht="15.75" customHeight="1">
      <c r="A556" s="80"/>
      <c r="B556" s="80"/>
      <c r="C556" s="80"/>
      <c r="D556" s="80"/>
      <c r="E556" s="80"/>
      <c r="F556" s="80"/>
      <c r="G556" s="80"/>
      <c r="H556" s="80"/>
      <c r="I556" s="81"/>
      <c r="J556" s="81"/>
      <c r="K556" s="81"/>
      <c r="L556" s="81"/>
      <c r="M556" s="80"/>
      <c r="N556" s="80"/>
      <c r="O556" s="82"/>
      <c r="P556" s="82"/>
      <c r="Q556" s="82"/>
      <c r="R556" s="82"/>
      <c r="S556" s="82"/>
      <c r="T556" s="82"/>
      <c r="U556" s="82"/>
      <c r="V556" s="82"/>
      <c r="W556" s="82"/>
      <c r="X556" s="80"/>
      <c r="Y556" s="80"/>
      <c r="Z556" s="80"/>
      <c r="AA556" s="80"/>
      <c r="AB556" s="81"/>
      <c r="AC556" s="81"/>
      <c r="AD556" s="80"/>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c r="KC556" s="7"/>
      <c r="KD556" s="7"/>
      <c r="KE556" s="7"/>
      <c r="KF556" s="7"/>
      <c r="KG556" s="7"/>
      <c r="KH556" s="7"/>
      <c r="KI556" s="7"/>
      <c r="KJ556" s="7"/>
      <c r="KK556" s="7"/>
      <c r="KL556" s="7"/>
      <c r="KM556" s="7"/>
      <c r="KN556" s="7"/>
      <c r="KO556" s="7"/>
      <c r="KP556" s="7"/>
      <c r="KQ556" s="7"/>
      <c r="KR556" s="7"/>
      <c r="KS556" s="7"/>
      <c r="KT556" s="7"/>
      <c r="KU556" s="7"/>
      <c r="KV556" s="7"/>
      <c r="KW556" s="7"/>
      <c r="KX556" s="7"/>
      <c r="KY556" s="7"/>
      <c r="KZ556" s="7"/>
      <c r="LA556" s="7"/>
      <c r="LB556" s="7"/>
      <c r="LC556" s="7"/>
      <c r="LD556" s="7"/>
      <c r="LE556" s="7"/>
      <c r="LF556" s="7"/>
      <c r="LG556" s="7"/>
      <c r="LH556" s="7"/>
      <c r="LI556" s="7"/>
      <c r="LJ556" s="7"/>
      <c r="LK556" s="7"/>
      <c r="LL556" s="7"/>
      <c r="LM556" s="7"/>
      <c r="LN556" s="7"/>
      <c r="LO556" s="7"/>
      <c r="LP556" s="7"/>
      <c r="LQ556" s="7"/>
      <c r="LR556" s="7"/>
      <c r="LS556" s="7"/>
      <c r="LT556" s="7"/>
      <c r="LU556" s="7"/>
      <c r="LV556" s="7"/>
      <c r="LW556" s="7"/>
      <c r="LX556" s="7"/>
      <c r="LY556" s="7"/>
      <c r="LZ556" s="7"/>
      <c r="MA556" s="7"/>
      <c r="MB556" s="7"/>
      <c r="MC556" s="7"/>
      <c r="MD556" s="7"/>
      <c r="ME556" s="7"/>
      <c r="MF556" s="7"/>
      <c r="MG556" s="7"/>
      <c r="MH556" s="7"/>
      <c r="MI556" s="7"/>
      <c r="MJ556" s="7"/>
    </row>
    <row r="557" spans="1:348" ht="15.75" customHeight="1">
      <c r="A557" s="80"/>
      <c r="B557" s="80"/>
      <c r="C557" s="80"/>
      <c r="D557" s="80"/>
      <c r="E557" s="80"/>
      <c r="F557" s="80"/>
      <c r="G557" s="80"/>
      <c r="H557" s="80"/>
      <c r="I557" s="81"/>
      <c r="J557" s="81"/>
      <c r="K557" s="81"/>
      <c r="L557" s="81"/>
      <c r="M557" s="80"/>
      <c r="N557" s="80"/>
      <c r="O557" s="82"/>
      <c r="P557" s="82"/>
      <c r="Q557" s="82"/>
      <c r="R557" s="82"/>
      <c r="S557" s="82"/>
      <c r="T557" s="82"/>
      <c r="U557" s="82"/>
      <c r="V557" s="82"/>
      <c r="W557" s="82"/>
      <c r="X557" s="80"/>
      <c r="Y557" s="80"/>
      <c r="Z557" s="80"/>
      <c r="AA557" s="80"/>
      <c r="AB557" s="81"/>
      <c r="AC557" s="81"/>
      <c r="AD557" s="80"/>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c r="KC557" s="7"/>
      <c r="KD557" s="7"/>
      <c r="KE557" s="7"/>
      <c r="KF557" s="7"/>
      <c r="KG557" s="7"/>
      <c r="KH557" s="7"/>
      <c r="KI557" s="7"/>
      <c r="KJ557" s="7"/>
      <c r="KK557" s="7"/>
      <c r="KL557" s="7"/>
      <c r="KM557" s="7"/>
      <c r="KN557" s="7"/>
      <c r="KO557" s="7"/>
      <c r="KP557" s="7"/>
      <c r="KQ557" s="7"/>
      <c r="KR557" s="7"/>
      <c r="KS557" s="7"/>
      <c r="KT557" s="7"/>
      <c r="KU557" s="7"/>
      <c r="KV557" s="7"/>
      <c r="KW557" s="7"/>
      <c r="KX557" s="7"/>
      <c r="KY557" s="7"/>
      <c r="KZ557" s="7"/>
      <c r="LA557" s="7"/>
      <c r="LB557" s="7"/>
      <c r="LC557" s="7"/>
      <c r="LD557" s="7"/>
      <c r="LE557" s="7"/>
      <c r="LF557" s="7"/>
      <c r="LG557" s="7"/>
      <c r="LH557" s="7"/>
      <c r="LI557" s="7"/>
      <c r="LJ557" s="7"/>
      <c r="LK557" s="7"/>
      <c r="LL557" s="7"/>
      <c r="LM557" s="7"/>
      <c r="LN557" s="7"/>
      <c r="LO557" s="7"/>
      <c r="LP557" s="7"/>
      <c r="LQ557" s="7"/>
      <c r="LR557" s="7"/>
      <c r="LS557" s="7"/>
      <c r="LT557" s="7"/>
      <c r="LU557" s="7"/>
      <c r="LV557" s="7"/>
      <c r="LW557" s="7"/>
      <c r="LX557" s="7"/>
      <c r="LY557" s="7"/>
      <c r="LZ557" s="7"/>
      <c r="MA557" s="7"/>
      <c r="MB557" s="7"/>
      <c r="MC557" s="7"/>
      <c r="MD557" s="7"/>
      <c r="ME557" s="7"/>
      <c r="MF557" s="7"/>
      <c r="MG557" s="7"/>
      <c r="MH557" s="7"/>
      <c r="MI557" s="7"/>
      <c r="MJ557" s="7"/>
    </row>
    <row r="558" spans="1:348" ht="15.75" customHeight="1">
      <c r="A558" s="80"/>
      <c r="B558" s="80"/>
      <c r="C558" s="80"/>
      <c r="D558" s="80"/>
      <c r="E558" s="80"/>
      <c r="F558" s="80"/>
      <c r="G558" s="80"/>
      <c r="H558" s="80"/>
      <c r="I558" s="81"/>
      <c r="J558" s="81"/>
      <c r="K558" s="81"/>
      <c r="L558" s="81"/>
      <c r="M558" s="80"/>
      <c r="N558" s="80"/>
      <c r="O558" s="82"/>
      <c r="P558" s="82"/>
      <c r="Q558" s="82"/>
      <c r="R558" s="82"/>
      <c r="S558" s="82"/>
      <c r="T558" s="82"/>
      <c r="U558" s="82"/>
      <c r="V558" s="82"/>
      <c r="W558" s="82"/>
      <c r="X558" s="80"/>
      <c r="Y558" s="80"/>
      <c r="Z558" s="80"/>
      <c r="AA558" s="80"/>
      <c r="AB558" s="81"/>
      <c r="AC558" s="81"/>
      <c r="AD558" s="80"/>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c r="KC558" s="7"/>
      <c r="KD558" s="7"/>
      <c r="KE558" s="7"/>
      <c r="KF558" s="7"/>
      <c r="KG558" s="7"/>
      <c r="KH558" s="7"/>
      <c r="KI558" s="7"/>
      <c r="KJ558" s="7"/>
      <c r="KK558" s="7"/>
      <c r="KL558" s="7"/>
      <c r="KM558" s="7"/>
      <c r="KN558" s="7"/>
      <c r="KO558" s="7"/>
      <c r="KP558" s="7"/>
      <c r="KQ558" s="7"/>
      <c r="KR558" s="7"/>
      <c r="KS558" s="7"/>
      <c r="KT558" s="7"/>
      <c r="KU558" s="7"/>
      <c r="KV558" s="7"/>
      <c r="KW558" s="7"/>
      <c r="KX558" s="7"/>
      <c r="KY558" s="7"/>
      <c r="KZ558" s="7"/>
      <c r="LA558" s="7"/>
      <c r="LB558" s="7"/>
      <c r="LC558" s="7"/>
      <c r="LD558" s="7"/>
      <c r="LE558" s="7"/>
      <c r="LF558" s="7"/>
      <c r="LG558" s="7"/>
      <c r="LH558" s="7"/>
      <c r="LI558" s="7"/>
      <c r="LJ558" s="7"/>
      <c r="LK558" s="7"/>
      <c r="LL558" s="7"/>
      <c r="LM558" s="7"/>
      <c r="LN558" s="7"/>
      <c r="LO558" s="7"/>
      <c r="LP558" s="7"/>
      <c r="LQ558" s="7"/>
      <c r="LR558" s="7"/>
      <c r="LS558" s="7"/>
      <c r="LT558" s="7"/>
      <c r="LU558" s="7"/>
      <c r="LV558" s="7"/>
      <c r="LW558" s="7"/>
      <c r="LX558" s="7"/>
      <c r="LY558" s="7"/>
      <c r="LZ558" s="7"/>
      <c r="MA558" s="7"/>
      <c r="MB558" s="7"/>
      <c r="MC558" s="7"/>
      <c r="MD558" s="7"/>
      <c r="ME558" s="7"/>
      <c r="MF558" s="7"/>
      <c r="MG558" s="7"/>
      <c r="MH558" s="7"/>
      <c r="MI558" s="7"/>
      <c r="MJ558" s="7"/>
    </row>
    <row r="559" spans="1:348" ht="15.75" customHeight="1">
      <c r="A559" s="80"/>
      <c r="B559" s="80"/>
      <c r="C559" s="80"/>
      <c r="D559" s="80"/>
      <c r="E559" s="80"/>
      <c r="F559" s="80"/>
      <c r="G559" s="80"/>
      <c r="H559" s="80"/>
      <c r="I559" s="81"/>
      <c r="J559" s="81"/>
      <c r="K559" s="81"/>
      <c r="L559" s="81"/>
      <c r="M559" s="80"/>
      <c r="N559" s="80"/>
      <c r="O559" s="82"/>
      <c r="P559" s="82"/>
      <c r="Q559" s="82"/>
      <c r="R559" s="82"/>
      <c r="S559" s="82"/>
      <c r="T559" s="82"/>
      <c r="U559" s="82"/>
      <c r="V559" s="82"/>
      <c r="W559" s="82"/>
      <c r="X559" s="80"/>
      <c r="Y559" s="80"/>
      <c r="Z559" s="80"/>
      <c r="AA559" s="80"/>
      <c r="AB559" s="81"/>
      <c r="AC559" s="81"/>
      <c r="AD559" s="80"/>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c r="KC559" s="7"/>
      <c r="KD559" s="7"/>
      <c r="KE559" s="7"/>
      <c r="KF559" s="7"/>
      <c r="KG559" s="7"/>
      <c r="KH559" s="7"/>
      <c r="KI559" s="7"/>
      <c r="KJ559" s="7"/>
      <c r="KK559" s="7"/>
      <c r="KL559" s="7"/>
      <c r="KM559" s="7"/>
      <c r="KN559" s="7"/>
      <c r="KO559" s="7"/>
      <c r="KP559" s="7"/>
      <c r="KQ559" s="7"/>
      <c r="KR559" s="7"/>
      <c r="KS559" s="7"/>
      <c r="KT559" s="7"/>
      <c r="KU559" s="7"/>
      <c r="KV559" s="7"/>
      <c r="KW559" s="7"/>
      <c r="KX559" s="7"/>
      <c r="KY559" s="7"/>
      <c r="KZ559" s="7"/>
      <c r="LA559" s="7"/>
      <c r="LB559" s="7"/>
      <c r="LC559" s="7"/>
      <c r="LD559" s="7"/>
      <c r="LE559" s="7"/>
      <c r="LF559" s="7"/>
      <c r="LG559" s="7"/>
      <c r="LH559" s="7"/>
      <c r="LI559" s="7"/>
      <c r="LJ559" s="7"/>
      <c r="LK559" s="7"/>
      <c r="LL559" s="7"/>
      <c r="LM559" s="7"/>
      <c r="LN559" s="7"/>
      <c r="LO559" s="7"/>
      <c r="LP559" s="7"/>
      <c r="LQ559" s="7"/>
      <c r="LR559" s="7"/>
      <c r="LS559" s="7"/>
      <c r="LT559" s="7"/>
      <c r="LU559" s="7"/>
      <c r="LV559" s="7"/>
      <c r="LW559" s="7"/>
      <c r="LX559" s="7"/>
      <c r="LY559" s="7"/>
      <c r="LZ559" s="7"/>
      <c r="MA559" s="7"/>
      <c r="MB559" s="7"/>
      <c r="MC559" s="7"/>
      <c r="MD559" s="7"/>
      <c r="ME559" s="7"/>
      <c r="MF559" s="7"/>
      <c r="MG559" s="7"/>
      <c r="MH559" s="7"/>
      <c r="MI559" s="7"/>
      <c r="MJ559" s="7"/>
    </row>
    <row r="560" spans="1:348" ht="15.75" customHeight="1">
      <c r="A560" s="80"/>
      <c r="B560" s="80"/>
      <c r="C560" s="80"/>
      <c r="D560" s="80"/>
      <c r="E560" s="80"/>
      <c r="F560" s="80"/>
      <c r="G560" s="80"/>
      <c r="H560" s="80"/>
      <c r="I560" s="81"/>
      <c r="J560" s="81"/>
      <c r="K560" s="81"/>
      <c r="L560" s="81"/>
      <c r="M560" s="80"/>
      <c r="N560" s="80"/>
      <c r="O560" s="82"/>
      <c r="P560" s="82"/>
      <c r="Q560" s="82"/>
      <c r="R560" s="82"/>
      <c r="S560" s="82"/>
      <c r="T560" s="82"/>
      <c r="U560" s="82"/>
      <c r="V560" s="82"/>
      <c r="W560" s="82"/>
      <c r="X560" s="80"/>
      <c r="Y560" s="80"/>
      <c r="Z560" s="80"/>
      <c r="AA560" s="80"/>
      <c r="AB560" s="81"/>
      <c r="AC560" s="81"/>
      <c r="AD560" s="80"/>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c r="KC560" s="7"/>
      <c r="KD560" s="7"/>
      <c r="KE560" s="7"/>
      <c r="KF560" s="7"/>
      <c r="KG560" s="7"/>
      <c r="KH560" s="7"/>
      <c r="KI560" s="7"/>
      <c r="KJ560" s="7"/>
      <c r="KK560" s="7"/>
      <c r="KL560" s="7"/>
      <c r="KM560" s="7"/>
      <c r="KN560" s="7"/>
      <c r="KO560" s="7"/>
      <c r="KP560" s="7"/>
      <c r="KQ560" s="7"/>
      <c r="KR560" s="7"/>
      <c r="KS560" s="7"/>
      <c r="KT560" s="7"/>
      <c r="KU560" s="7"/>
      <c r="KV560" s="7"/>
      <c r="KW560" s="7"/>
      <c r="KX560" s="7"/>
      <c r="KY560" s="7"/>
      <c r="KZ560" s="7"/>
      <c r="LA560" s="7"/>
      <c r="LB560" s="7"/>
      <c r="LC560" s="7"/>
      <c r="LD560" s="7"/>
      <c r="LE560" s="7"/>
      <c r="LF560" s="7"/>
      <c r="LG560" s="7"/>
      <c r="LH560" s="7"/>
      <c r="LI560" s="7"/>
      <c r="LJ560" s="7"/>
      <c r="LK560" s="7"/>
      <c r="LL560" s="7"/>
      <c r="LM560" s="7"/>
      <c r="LN560" s="7"/>
      <c r="LO560" s="7"/>
      <c r="LP560" s="7"/>
      <c r="LQ560" s="7"/>
      <c r="LR560" s="7"/>
      <c r="LS560" s="7"/>
      <c r="LT560" s="7"/>
      <c r="LU560" s="7"/>
      <c r="LV560" s="7"/>
      <c r="LW560" s="7"/>
      <c r="LX560" s="7"/>
      <c r="LY560" s="7"/>
      <c r="LZ560" s="7"/>
      <c r="MA560" s="7"/>
      <c r="MB560" s="7"/>
      <c r="MC560" s="7"/>
      <c r="MD560" s="7"/>
      <c r="ME560" s="7"/>
      <c r="MF560" s="7"/>
      <c r="MG560" s="7"/>
      <c r="MH560" s="7"/>
      <c r="MI560" s="7"/>
      <c r="MJ560" s="7"/>
    </row>
    <row r="561" spans="1:348" ht="15.75" customHeight="1">
      <c r="A561" s="80"/>
      <c r="B561" s="80"/>
      <c r="C561" s="80"/>
      <c r="D561" s="80"/>
      <c r="E561" s="80"/>
      <c r="F561" s="80"/>
      <c r="G561" s="80"/>
      <c r="H561" s="80"/>
      <c r="I561" s="81"/>
      <c r="J561" s="81"/>
      <c r="K561" s="81"/>
      <c r="L561" s="81"/>
      <c r="M561" s="80"/>
      <c r="N561" s="80"/>
      <c r="O561" s="82"/>
      <c r="P561" s="82"/>
      <c r="Q561" s="82"/>
      <c r="R561" s="82"/>
      <c r="S561" s="82"/>
      <c r="T561" s="82"/>
      <c r="U561" s="82"/>
      <c r="V561" s="82"/>
      <c r="W561" s="82"/>
      <c r="X561" s="80"/>
      <c r="Y561" s="80"/>
      <c r="Z561" s="80"/>
      <c r="AA561" s="80"/>
      <c r="AB561" s="81"/>
      <c r="AC561" s="81"/>
      <c r="AD561" s="80"/>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c r="KC561" s="7"/>
      <c r="KD561" s="7"/>
      <c r="KE561" s="7"/>
      <c r="KF561" s="7"/>
      <c r="KG561" s="7"/>
      <c r="KH561" s="7"/>
      <c r="KI561" s="7"/>
      <c r="KJ561" s="7"/>
      <c r="KK561" s="7"/>
      <c r="KL561" s="7"/>
      <c r="KM561" s="7"/>
      <c r="KN561" s="7"/>
      <c r="KO561" s="7"/>
      <c r="KP561" s="7"/>
      <c r="KQ561" s="7"/>
      <c r="KR561" s="7"/>
      <c r="KS561" s="7"/>
      <c r="KT561" s="7"/>
      <c r="KU561" s="7"/>
      <c r="KV561" s="7"/>
      <c r="KW561" s="7"/>
      <c r="KX561" s="7"/>
      <c r="KY561" s="7"/>
      <c r="KZ561" s="7"/>
      <c r="LA561" s="7"/>
      <c r="LB561" s="7"/>
      <c r="LC561" s="7"/>
      <c r="LD561" s="7"/>
      <c r="LE561" s="7"/>
      <c r="LF561" s="7"/>
      <c r="LG561" s="7"/>
      <c r="LH561" s="7"/>
      <c r="LI561" s="7"/>
      <c r="LJ561" s="7"/>
      <c r="LK561" s="7"/>
      <c r="LL561" s="7"/>
      <c r="LM561" s="7"/>
      <c r="LN561" s="7"/>
      <c r="LO561" s="7"/>
      <c r="LP561" s="7"/>
      <c r="LQ561" s="7"/>
      <c r="LR561" s="7"/>
      <c r="LS561" s="7"/>
      <c r="LT561" s="7"/>
      <c r="LU561" s="7"/>
      <c r="LV561" s="7"/>
      <c r="LW561" s="7"/>
      <c r="LX561" s="7"/>
      <c r="LY561" s="7"/>
      <c r="LZ561" s="7"/>
      <c r="MA561" s="7"/>
      <c r="MB561" s="7"/>
      <c r="MC561" s="7"/>
      <c r="MD561" s="7"/>
      <c r="ME561" s="7"/>
      <c r="MF561" s="7"/>
      <c r="MG561" s="7"/>
      <c r="MH561" s="7"/>
      <c r="MI561" s="7"/>
      <c r="MJ561" s="7"/>
    </row>
    <row r="562" spans="1:348" ht="15.75" customHeight="1">
      <c r="A562" s="80"/>
      <c r="B562" s="80"/>
      <c r="C562" s="80"/>
      <c r="D562" s="80"/>
      <c r="E562" s="80"/>
      <c r="F562" s="80"/>
      <c r="G562" s="80"/>
      <c r="H562" s="80"/>
      <c r="I562" s="81"/>
      <c r="J562" s="81"/>
      <c r="K562" s="81"/>
      <c r="L562" s="81"/>
      <c r="M562" s="80"/>
      <c r="N562" s="80"/>
      <c r="O562" s="82"/>
      <c r="P562" s="82"/>
      <c r="Q562" s="82"/>
      <c r="R562" s="82"/>
      <c r="S562" s="82"/>
      <c r="T562" s="82"/>
      <c r="U562" s="82"/>
      <c r="V562" s="82"/>
      <c r="W562" s="82"/>
      <c r="X562" s="80"/>
      <c r="Y562" s="80"/>
      <c r="Z562" s="80"/>
      <c r="AA562" s="80"/>
      <c r="AB562" s="81"/>
      <c r="AC562" s="81"/>
      <c r="AD562" s="80"/>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c r="KC562" s="7"/>
      <c r="KD562" s="7"/>
      <c r="KE562" s="7"/>
      <c r="KF562" s="7"/>
      <c r="KG562" s="7"/>
      <c r="KH562" s="7"/>
      <c r="KI562" s="7"/>
      <c r="KJ562" s="7"/>
      <c r="KK562" s="7"/>
      <c r="KL562" s="7"/>
      <c r="KM562" s="7"/>
      <c r="KN562" s="7"/>
      <c r="KO562" s="7"/>
      <c r="KP562" s="7"/>
      <c r="KQ562" s="7"/>
      <c r="KR562" s="7"/>
      <c r="KS562" s="7"/>
      <c r="KT562" s="7"/>
      <c r="KU562" s="7"/>
      <c r="KV562" s="7"/>
      <c r="KW562" s="7"/>
      <c r="KX562" s="7"/>
      <c r="KY562" s="7"/>
      <c r="KZ562" s="7"/>
      <c r="LA562" s="7"/>
      <c r="LB562" s="7"/>
      <c r="LC562" s="7"/>
      <c r="LD562" s="7"/>
      <c r="LE562" s="7"/>
      <c r="LF562" s="7"/>
      <c r="LG562" s="7"/>
      <c r="LH562" s="7"/>
      <c r="LI562" s="7"/>
      <c r="LJ562" s="7"/>
      <c r="LK562" s="7"/>
      <c r="LL562" s="7"/>
      <c r="LM562" s="7"/>
      <c r="LN562" s="7"/>
      <c r="LO562" s="7"/>
      <c r="LP562" s="7"/>
      <c r="LQ562" s="7"/>
      <c r="LR562" s="7"/>
      <c r="LS562" s="7"/>
      <c r="LT562" s="7"/>
      <c r="LU562" s="7"/>
      <c r="LV562" s="7"/>
      <c r="LW562" s="7"/>
      <c r="LX562" s="7"/>
      <c r="LY562" s="7"/>
      <c r="LZ562" s="7"/>
      <c r="MA562" s="7"/>
      <c r="MB562" s="7"/>
      <c r="MC562" s="7"/>
      <c r="MD562" s="7"/>
      <c r="ME562" s="7"/>
      <c r="MF562" s="7"/>
      <c r="MG562" s="7"/>
      <c r="MH562" s="7"/>
      <c r="MI562" s="7"/>
      <c r="MJ562" s="7"/>
    </row>
    <row r="563" spans="1:348" ht="15.75" customHeight="1">
      <c r="A563" s="80"/>
      <c r="B563" s="80"/>
      <c r="C563" s="80"/>
      <c r="D563" s="80"/>
      <c r="E563" s="80"/>
      <c r="F563" s="80"/>
      <c r="G563" s="80"/>
      <c r="H563" s="80"/>
      <c r="I563" s="81"/>
      <c r="J563" s="81"/>
      <c r="K563" s="81"/>
      <c r="L563" s="81"/>
      <c r="M563" s="80"/>
      <c r="N563" s="80"/>
      <c r="O563" s="82"/>
      <c r="P563" s="82"/>
      <c r="Q563" s="82"/>
      <c r="R563" s="82"/>
      <c r="S563" s="82"/>
      <c r="T563" s="82"/>
      <c r="U563" s="82"/>
      <c r="V563" s="82"/>
      <c r="W563" s="82"/>
      <c r="X563" s="80"/>
      <c r="Y563" s="80"/>
      <c r="Z563" s="80"/>
      <c r="AA563" s="80"/>
      <c r="AB563" s="81"/>
      <c r="AC563" s="81"/>
      <c r="AD563" s="80"/>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row>
    <row r="564" spans="1:348" ht="15.75" customHeight="1">
      <c r="A564" s="80"/>
      <c r="B564" s="80"/>
      <c r="C564" s="80"/>
      <c r="D564" s="80"/>
      <c r="E564" s="80"/>
      <c r="F564" s="80"/>
      <c r="G564" s="80"/>
      <c r="H564" s="80"/>
      <c r="I564" s="81"/>
      <c r="J564" s="81"/>
      <c r="K564" s="81"/>
      <c r="L564" s="81"/>
      <c r="M564" s="80"/>
      <c r="N564" s="80"/>
      <c r="O564" s="82"/>
      <c r="P564" s="82"/>
      <c r="Q564" s="82"/>
      <c r="R564" s="82"/>
      <c r="S564" s="82"/>
      <c r="T564" s="82"/>
      <c r="U564" s="82"/>
      <c r="V564" s="82"/>
      <c r="W564" s="82"/>
      <c r="X564" s="80"/>
      <c r="Y564" s="80"/>
      <c r="Z564" s="80"/>
      <c r="AA564" s="80"/>
      <c r="AB564" s="81"/>
      <c r="AC564" s="81"/>
      <c r="AD564" s="80"/>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row>
    <row r="565" spans="1:348" ht="15.75" customHeight="1">
      <c r="A565" s="80"/>
      <c r="B565" s="80"/>
      <c r="C565" s="80"/>
      <c r="D565" s="80"/>
      <c r="E565" s="80"/>
      <c r="F565" s="80"/>
      <c r="G565" s="80"/>
      <c r="H565" s="80"/>
      <c r="I565" s="81"/>
      <c r="J565" s="81"/>
      <c r="K565" s="81"/>
      <c r="L565" s="81"/>
      <c r="M565" s="80"/>
      <c r="N565" s="80"/>
      <c r="O565" s="82"/>
      <c r="P565" s="82"/>
      <c r="Q565" s="82"/>
      <c r="R565" s="82"/>
      <c r="S565" s="82"/>
      <c r="T565" s="82"/>
      <c r="U565" s="82"/>
      <c r="V565" s="82"/>
      <c r="W565" s="82"/>
      <c r="X565" s="80"/>
      <c r="Y565" s="80"/>
      <c r="Z565" s="80"/>
      <c r="AA565" s="80"/>
      <c r="AB565" s="81"/>
      <c r="AC565" s="81"/>
      <c r="AD565" s="80"/>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row>
    <row r="566" spans="1:348" ht="15.75" customHeight="1">
      <c r="A566" s="80"/>
      <c r="B566" s="80"/>
      <c r="C566" s="80"/>
      <c r="D566" s="80"/>
      <c r="E566" s="80"/>
      <c r="F566" s="80"/>
      <c r="G566" s="80"/>
      <c r="H566" s="80"/>
      <c r="I566" s="81"/>
      <c r="J566" s="81"/>
      <c r="K566" s="81"/>
      <c r="L566" s="81"/>
      <c r="M566" s="80"/>
      <c r="N566" s="80"/>
      <c r="O566" s="82"/>
      <c r="P566" s="82"/>
      <c r="Q566" s="82"/>
      <c r="R566" s="82"/>
      <c r="S566" s="82"/>
      <c r="T566" s="82"/>
      <c r="U566" s="82"/>
      <c r="V566" s="82"/>
      <c r="W566" s="82"/>
      <c r="X566" s="80"/>
      <c r="Y566" s="80"/>
      <c r="Z566" s="80"/>
      <c r="AA566" s="80"/>
      <c r="AB566" s="81"/>
      <c r="AC566" s="81"/>
      <c r="AD566" s="80"/>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row>
    <row r="567" spans="1:348" ht="15.75" customHeight="1">
      <c r="A567" s="80"/>
      <c r="B567" s="80"/>
      <c r="C567" s="80"/>
      <c r="D567" s="80"/>
      <c r="E567" s="80"/>
      <c r="F567" s="80"/>
      <c r="G567" s="80"/>
      <c r="H567" s="80"/>
      <c r="I567" s="81"/>
      <c r="J567" s="81"/>
      <c r="K567" s="81"/>
      <c r="L567" s="81"/>
      <c r="M567" s="80"/>
      <c r="N567" s="80"/>
      <c r="O567" s="82"/>
      <c r="P567" s="82"/>
      <c r="Q567" s="82"/>
      <c r="R567" s="82"/>
      <c r="S567" s="82"/>
      <c r="T567" s="82"/>
      <c r="U567" s="82"/>
      <c r="V567" s="82"/>
      <c r="W567" s="82"/>
      <c r="X567" s="80"/>
      <c r="Y567" s="80"/>
      <c r="Z567" s="80"/>
      <c r="AA567" s="80"/>
      <c r="AB567" s="81"/>
      <c r="AC567" s="81"/>
      <c r="AD567" s="80"/>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row>
    <row r="568" spans="1:348" ht="15.75" customHeight="1">
      <c r="A568" s="80"/>
      <c r="B568" s="80"/>
      <c r="C568" s="80"/>
      <c r="D568" s="80"/>
      <c r="E568" s="80"/>
      <c r="F568" s="80"/>
      <c r="G568" s="80"/>
      <c r="H568" s="80"/>
      <c r="I568" s="81"/>
      <c r="J568" s="81"/>
      <c r="K568" s="81"/>
      <c r="L568" s="81"/>
      <c r="M568" s="80"/>
      <c r="N568" s="80"/>
      <c r="O568" s="82"/>
      <c r="P568" s="82"/>
      <c r="Q568" s="82"/>
      <c r="R568" s="82"/>
      <c r="S568" s="82"/>
      <c r="T568" s="82"/>
      <c r="U568" s="82"/>
      <c r="V568" s="82"/>
      <c r="W568" s="82"/>
      <c r="X568" s="80"/>
      <c r="Y568" s="80"/>
      <c r="Z568" s="80"/>
      <c r="AA568" s="80"/>
      <c r="AB568" s="81"/>
      <c r="AC568" s="81"/>
      <c r="AD568" s="80"/>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row>
    <row r="569" spans="1:348" ht="15.75" customHeight="1">
      <c r="A569" s="80"/>
      <c r="B569" s="80"/>
      <c r="C569" s="80"/>
      <c r="D569" s="80"/>
      <c r="E569" s="80"/>
      <c r="F569" s="80"/>
      <c r="G569" s="80"/>
      <c r="H569" s="80"/>
      <c r="I569" s="81"/>
      <c r="J569" s="81"/>
      <c r="K569" s="81"/>
      <c r="L569" s="81"/>
      <c r="M569" s="80"/>
      <c r="N569" s="80"/>
      <c r="O569" s="82"/>
      <c r="P569" s="82"/>
      <c r="Q569" s="82"/>
      <c r="R569" s="82"/>
      <c r="S569" s="82"/>
      <c r="T569" s="82"/>
      <c r="U569" s="82"/>
      <c r="V569" s="82"/>
      <c r="W569" s="82"/>
      <c r="X569" s="80"/>
      <c r="Y569" s="80"/>
      <c r="Z569" s="80"/>
      <c r="AA569" s="80"/>
      <c r="AB569" s="81"/>
      <c r="AC569" s="81"/>
      <c r="AD569" s="80"/>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row>
    <row r="570" spans="1:348" ht="15.75" customHeight="1">
      <c r="A570" s="80"/>
      <c r="B570" s="80"/>
      <c r="C570" s="80"/>
      <c r="D570" s="80"/>
      <c r="E570" s="80"/>
      <c r="F570" s="80"/>
      <c r="G570" s="80"/>
      <c r="H570" s="80"/>
      <c r="I570" s="81"/>
      <c r="J570" s="81"/>
      <c r="K570" s="81"/>
      <c r="L570" s="81"/>
      <c r="M570" s="80"/>
      <c r="N570" s="80"/>
      <c r="O570" s="82"/>
      <c r="P570" s="82"/>
      <c r="Q570" s="82"/>
      <c r="R570" s="82"/>
      <c r="S570" s="82"/>
      <c r="T570" s="82"/>
      <c r="U570" s="82"/>
      <c r="V570" s="82"/>
      <c r="W570" s="82"/>
      <c r="X570" s="80"/>
      <c r="Y570" s="80"/>
      <c r="Z570" s="80"/>
      <c r="AA570" s="80"/>
      <c r="AB570" s="81"/>
      <c r="AC570" s="81"/>
      <c r="AD570" s="80"/>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row>
    <row r="571" spans="1:348" ht="15.75" customHeight="1">
      <c r="A571" s="80"/>
      <c r="B571" s="80"/>
      <c r="C571" s="80"/>
      <c r="D571" s="80"/>
      <c r="E571" s="80"/>
      <c r="F571" s="80"/>
      <c r="G571" s="80"/>
      <c r="H571" s="80"/>
      <c r="I571" s="81"/>
      <c r="J571" s="81"/>
      <c r="K571" s="81"/>
      <c r="L571" s="81"/>
      <c r="M571" s="80"/>
      <c r="N571" s="80"/>
      <c r="O571" s="82"/>
      <c r="P571" s="82"/>
      <c r="Q571" s="82"/>
      <c r="R571" s="82"/>
      <c r="S571" s="82"/>
      <c r="T571" s="82"/>
      <c r="U571" s="82"/>
      <c r="V571" s="82"/>
      <c r="W571" s="82"/>
      <c r="X571" s="80"/>
      <c r="Y571" s="80"/>
      <c r="Z571" s="80"/>
      <c r="AA571" s="80"/>
      <c r="AB571" s="81"/>
      <c r="AC571" s="81"/>
      <c r="AD571" s="80"/>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c r="KC571" s="7"/>
      <c r="KD571" s="7"/>
      <c r="KE571" s="7"/>
      <c r="KF571" s="7"/>
      <c r="KG571" s="7"/>
      <c r="KH571" s="7"/>
      <c r="KI571" s="7"/>
      <c r="KJ571" s="7"/>
      <c r="KK571" s="7"/>
      <c r="KL571" s="7"/>
      <c r="KM571" s="7"/>
      <c r="KN571" s="7"/>
      <c r="KO571" s="7"/>
      <c r="KP571" s="7"/>
      <c r="KQ571" s="7"/>
      <c r="KR571" s="7"/>
      <c r="KS571" s="7"/>
      <c r="KT571" s="7"/>
      <c r="KU571" s="7"/>
      <c r="KV571" s="7"/>
      <c r="KW571" s="7"/>
      <c r="KX571" s="7"/>
      <c r="KY571" s="7"/>
      <c r="KZ571" s="7"/>
      <c r="LA571" s="7"/>
      <c r="LB571" s="7"/>
      <c r="LC571" s="7"/>
      <c r="LD571" s="7"/>
      <c r="LE571" s="7"/>
      <c r="LF571" s="7"/>
      <c r="LG571" s="7"/>
      <c r="LH571" s="7"/>
      <c r="LI571" s="7"/>
      <c r="LJ571" s="7"/>
      <c r="LK571" s="7"/>
      <c r="LL571" s="7"/>
      <c r="LM571" s="7"/>
      <c r="LN571" s="7"/>
      <c r="LO571" s="7"/>
      <c r="LP571" s="7"/>
      <c r="LQ571" s="7"/>
      <c r="LR571" s="7"/>
      <c r="LS571" s="7"/>
      <c r="LT571" s="7"/>
      <c r="LU571" s="7"/>
      <c r="LV571" s="7"/>
      <c r="LW571" s="7"/>
      <c r="LX571" s="7"/>
      <c r="LY571" s="7"/>
      <c r="LZ571" s="7"/>
      <c r="MA571" s="7"/>
      <c r="MB571" s="7"/>
      <c r="MC571" s="7"/>
      <c r="MD571" s="7"/>
      <c r="ME571" s="7"/>
      <c r="MF571" s="7"/>
      <c r="MG571" s="7"/>
      <c r="MH571" s="7"/>
      <c r="MI571" s="7"/>
      <c r="MJ571" s="7"/>
    </row>
    <row r="572" spans="1:348" ht="15.75" customHeight="1">
      <c r="A572" s="80"/>
      <c r="B572" s="80"/>
      <c r="C572" s="80"/>
      <c r="D572" s="80"/>
      <c r="E572" s="80"/>
      <c r="F572" s="80"/>
      <c r="G572" s="80"/>
      <c r="H572" s="80"/>
      <c r="I572" s="81"/>
      <c r="J572" s="81"/>
      <c r="K572" s="81"/>
      <c r="L572" s="81"/>
      <c r="M572" s="80"/>
      <c r="N572" s="80"/>
      <c r="O572" s="82"/>
      <c r="P572" s="82"/>
      <c r="Q572" s="82"/>
      <c r="R572" s="82"/>
      <c r="S572" s="82"/>
      <c r="T572" s="82"/>
      <c r="U572" s="82"/>
      <c r="V572" s="82"/>
      <c r="W572" s="82"/>
      <c r="X572" s="80"/>
      <c r="Y572" s="80"/>
      <c r="Z572" s="80"/>
      <c r="AA572" s="80"/>
      <c r="AB572" s="81"/>
      <c r="AC572" s="81"/>
      <c r="AD572" s="80"/>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c r="KC572" s="7"/>
      <c r="KD572" s="7"/>
      <c r="KE572" s="7"/>
      <c r="KF572" s="7"/>
      <c r="KG572" s="7"/>
      <c r="KH572" s="7"/>
      <c r="KI572" s="7"/>
      <c r="KJ572" s="7"/>
      <c r="KK572" s="7"/>
      <c r="KL572" s="7"/>
      <c r="KM572" s="7"/>
      <c r="KN572" s="7"/>
      <c r="KO572" s="7"/>
      <c r="KP572" s="7"/>
      <c r="KQ572" s="7"/>
      <c r="KR572" s="7"/>
      <c r="KS572" s="7"/>
      <c r="KT572" s="7"/>
      <c r="KU572" s="7"/>
      <c r="KV572" s="7"/>
      <c r="KW572" s="7"/>
      <c r="KX572" s="7"/>
      <c r="KY572" s="7"/>
      <c r="KZ572" s="7"/>
      <c r="LA572" s="7"/>
      <c r="LB572" s="7"/>
      <c r="LC572" s="7"/>
      <c r="LD572" s="7"/>
      <c r="LE572" s="7"/>
      <c r="LF572" s="7"/>
      <c r="LG572" s="7"/>
      <c r="LH572" s="7"/>
      <c r="LI572" s="7"/>
      <c r="LJ572" s="7"/>
      <c r="LK572" s="7"/>
      <c r="LL572" s="7"/>
      <c r="LM572" s="7"/>
      <c r="LN572" s="7"/>
      <c r="LO572" s="7"/>
      <c r="LP572" s="7"/>
      <c r="LQ572" s="7"/>
      <c r="LR572" s="7"/>
      <c r="LS572" s="7"/>
      <c r="LT572" s="7"/>
      <c r="LU572" s="7"/>
      <c r="LV572" s="7"/>
      <c r="LW572" s="7"/>
      <c r="LX572" s="7"/>
      <c r="LY572" s="7"/>
      <c r="LZ572" s="7"/>
      <c r="MA572" s="7"/>
      <c r="MB572" s="7"/>
      <c r="MC572" s="7"/>
      <c r="MD572" s="7"/>
      <c r="ME572" s="7"/>
      <c r="MF572" s="7"/>
      <c r="MG572" s="7"/>
      <c r="MH572" s="7"/>
      <c r="MI572" s="7"/>
      <c r="MJ572" s="7"/>
    </row>
    <row r="573" spans="1:348" ht="15.75" customHeight="1">
      <c r="A573" s="80"/>
      <c r="B573" s="80"/>
      <c r="C573" s="80"/>
      <c r="D573" s="80"/>
      <c r="E573" s="80"/>
      <c r="F573" s="80"/>
      <c r="G573" s="80"/>
      <c r="H573" s="80"/>
      <c r="I573" s="81"/>
      <c r="J573" s="81"/>
      <c r="K573" s="81"/>
      <c r="L573" s="81"/>
      <c r="M573" s="80"/>
      <c r="N573" s="80"/>
      <c r="O573" s="82"/>
      <c r="P573" s="82"/>
      <c r="Q573" s="82"/>
      <c r="R573" s="82"/>
      <c r="S573" s="82"/>
      <c r="T573" s="82"/>
      <c r="U573" s="82"/>
      <c r="V573" s="82"/>
      <c r="W573" s="82"/>
      <c r="X573" s="80"/>
      <c r="Y573" s="80"/>
      <c r="Z573" s="80"/>
      <c r="AA573" s="80"/>
      <c r="AB573" s="81"/>
      <c r="AC573" s="81"/>
      <c r="AD573" s="80"/>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c r="KC573" s="7"/>
      <c r="KD573" s="7"/>
      <c r="KE573" s="7"/>
      <c r="KF573" s="7"/>
      <c r="KG573" s="7"/>
      <c r="KH573" s="7"/>
      <c r="KI573" s="7"/>
      <c r="KJ573" s="7"/>
      <c r="KK573" s="7"/>
      <c r="KL573" s="7"/>
      <c r="KM573" s="7"/>
      <c r="KN573" s="7"/>
      <c r="KO573" s="7"/>
      <c r="KP573" s="7"/>
      <c r="KQ573" s="7"/>
      <c r="KR573" s="7"/>
      <c r="KS573" s="7"/>
      <c r="KT573" s="7"/>
      <c r="KU573" s="7"/>
      <c r="KV573" s="7"/>
      <c r="KW573" s="7"/>
      <c r="KX573" s="7"/>
      <c r="KY573" s="7"/>
      <c r="KZ573" s="7"/>
      <c r="LA573" s="7"/>
      <c r="LB573" s="7"/>
      <c r="LC573" s="7"/>
      <c r="LD573" s="7"/>
      <c r="LE573" s="7"/>
      <c r="LF573" s="7"/>
      <c r="LG573" s="7"/>
      <c r="LH573" s="7"/>
      <c r="LI573" s="7"/>
      <c r="LJ573" s="7"/>
      <c r="LK573" s="7"/>
      <c r="LL573" s="7"/>
      <c r="LM573" s="7"/>
      <c r="LN573" s="7"/>
      <c r="LO573" s="7"/>
      <c r="LP573" s="7"/>
      <c r="LQ573" s="7"/>
      <c r="LR573" s="7"/>
      <c r="LS573" s="7"/>
      <c r="LT573" s="7"/>
      <c r="LU573" s="7"/>
      <c r="LV573" s="7"/>
      <c r="LW573" s="7"/>
      <c r="LX573" s="7"/>
      <c r="LY573" s="7"/>
      <c r="LZ573" s="7"/>
      <c r="MA573" s="7"/>
      <c r="MB573" s="7"/>
      <c r="MC573" s="7"/>
      <c r="MD573" s="7"/>
      <c r="ME573" s="7"/>
      <c r="MF573" s="7"/>
      <c r="MG573" s="7"/>
      <c r="MH573" s="7"/>
      <c r="MI573" s="7"/>
      <c r="MJ573" s="7"/>
    </row>
    <row r="574" spans="1:348" ht="15.75" customHeight="1">
      <c r="A574" s="80"/>
      <c r="B574" s="80"/>
      <c r="C574" s="80"/>
      <c r="D574" s="80"/>
      <c r="E574" s="80"/>
      <c r="F574" s="80"/>
      <c r="G574" s="80"/>
      <c r="H574" s="80"/>
      <c r="I574" s="81"/>
      <c r="J574" s="81"/>
      <c r="K574" s="81"/>
      <c r="L574" s="81"/>
      <c r="M574" s="80"/>
      <c r="N574" s="80"/>
      <c r="O574" s="82"/>
      <c r="P574" s="82"/>
      <c r="Q574" s="82"/>
      <c r="R574" s="82"/>
      <c r="S574" s="82"/>
      <c r="T574" s="82"/>
      <c r="U574" s="82"/>
      <c r="V574" s="82"/>
      <c r="W574" s="82"/>
      <c r="X574" s="80"/>
      <c r="Y574" s="80"/>
      <c r="Z574" s="80"/>
      <c r="AA574" s="80"/>
      <c r="AB574" s="81"/>
      <c r="AC574" s="81"/>
      <c r="AD574" s="80"/>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c r="KC574" s="7"/>
      <c r="KD574" s="7"/>
      <c r="KE574" s="7"/>
      <c r="KF574" s="7"/>
      <c r="KG574" s="7"/>
      <c r="KH574" s="7"/>
      <c r="KI574" s="7"/>
      <c r="KJ574" s="7"/>
      <c r="KK574" s="7"/>
      <c r="KL574" s="7"/>
      <c r="KM574" s="7"/>
      <c r="KN574" s="7"/>
      <c r="KO574" s="7"/>
      <c r="KP574" s="7"/>
      <c r="KQ574" s="7"/>
      <c r="KR574" s="7"/>
      <c r="KS574" s="7"/>
      <c r="KT574" s="7"/>
      <c r="KU574" s="7"/>
      <c r="KV574" s="7"/>
      <c r="KW574" s="7"/>
      <c r="KX574" s="7"/>
      <c r="KY574" s="7"/>
      <c r="KZ574" s="7"/>
      <c r="LA574" s="7"/>
      <c r="LB574" s="7"/>
      <c r="LC574" s="7"/>
      <c r="LD574" s="7"/>
      <c r="LE574" s="7"/>
      <c r="LF574" s="7"/>
      <c r="LG574" s="7"/>
      <c r="LH574" s="7"/>
      <c r="LI574" s="7"/>
      <c r="LJ574" s="7"/>
      <c r="LK574" s="7"/>
      <c r="LL574" s="7"/>
      <c r="LM574" s="7"/>
      <c r="LN574" s="7"/>
      <c r="LO574" s="7"/>
      <c r="LP574" s="7"/>
      <c r="LQ574" s="7"/>
      <c r="LR574" s="7"/>
      <c r="LS574" s="7"/>
      <c r="LT574" s="7"/>
      <c r="LU574" s="7"/>
      <c r="LV574" s="7"/>
      <c r="LW574" s="7"/>
      <c r="LX574" s="7"/>
      <c r="LY574" s="7"/>
      <c r="LZ574" s="7"/>
      <c r="MA574" s="7"/>
      <c r="MB574" s="7"/>
      <c r="MC574" s="7"/>
      <c r="MD574" s="7"/>
      <c r="ME574" s="7"/>
      <c r="MF574" s="7"/>
      <c r="MG574" s="7"/>
      <c r="MH574" s="7"/>
      <c r="MI574" s="7"/>
      <c r="MJ574" s="7"/>
    </row>
    <row r="575" spans="1:348" ht="15.75" customHeight="1">
      <c r="A575" s="80"/>
      <c r="B575" s="80"/>
      <c r="C575" s="80"/>
      <c r="D575" s="80"/>
      <c r="E575" s="80"/>
      <c r="F575" s="80"/>
      <c r="G575" s="80"/>
      <c r="H575" s="80"/>
      <c r="I575" s="81"/>
      <c r="J575" s="81"/>
      <c r="K575" s="81"/>
      <c r="L575" s="81"/>
      <c r="M575" s="80"/>
      <c r="N575" s="80"/>
      <c r="O575" s="82"/>
      <c r="P575" s="82"/>
      <c r="Q575" s="82"/>
      <c r="R575" s="82"/>
      <c r="S575" s="82"/>
      <c r="T575" s="82"/>
      <c r="U575" s="82"/>
      <c r="V575" s="82"/>
      <c r="W575" s="82"/>
      <c r="X575" s="80"/>
      <c r="Y575" s="80"/>
      <c r="Z575" s="80"/>
      <c r="AA575" s="80"/>
      <c r="AB575" s="81"/>
      <c r="AC575" s="81"/>
      <c r="AD575" s="80"/>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c r="IW575" s="7"/>
      <c r="IX575" s="7"/>
      <c r="IY575" s="7"/>
      <c r="IZ575" s="7"/>
      <c r="JA575" s="7"/>
      <c r="JB575" s="7"/>
      <c r="JC575" s="7"/>
      <c r="JD575" s="7"/>
      <c r="JE575" s="7"/>
      <c r="JF575" s="7"/>
      <c r="JG575" s="7"/>
      <c r="JH575" s="7"/>
      <c r="JI575" s="7"/>
      <c r="JJ575" s="7"/>
      <c r="JK575" s="7"/>
      <c r="JL575" s="7"/>
      <c r="JM575" s="7"/>
      <c r="JN575" s="7"/>
      <c r="JO575" s="7"/>
      <c r="JP575" s="7"/>
      <c r="JQ575" s="7"/>
      <c r="JR575" s="7"/>
      <c r="JS575" s="7"/>
      <c r="JT575" s="7"/>
      <c r="JU575" s="7"/>
      <c r="JV575" s="7"/>
      <c r="JW575" s="7"/>
      <c r="JX575" s="7"/>
      <c r="JY575" s="7"/>
      <c r="JZ575" s="7"/>
      <c r="KA575" s="7"/>
      <c r="KB575" s="7"/>
      <c r="KC575" s="7"/>
      <c r="KD575" s="7"/>
      <c r="KE575" s="7"/>
      <c r="KF575" s="7"/>
      <c r="KG575" s="7"/>
      <c r="KH575" s="7"/>
      <c r="KI575" s="7"/>
      <c r="KJ575" s="7"/>
      <c r="KK575" s="7"/>
      <c r="KL575" s="7"/>
      <c r="KM575" s="7"/>
      <c r="KN575" s="7"/>
      <c r="KO575" s="7"/>
      <c r="KP575" s="7"/>
      <c r="KQ575" s="7"/>
      <c r="KR575" s="7"/>
      <c r="KS575" s="7"/>
      <c r="KT575" s="7"/>
      <c r="KU575" s="7"/>
      <c r="KV575" s="7"/>
      <c r="KW575" s="7"/>
      <c r="KX575" s="7"/>
      <c r="KY575" s="7"/>
      <c r="KZ575" s="7"/>
      <c r="LA575" s="7"/>
      <c r="LB575" s="7"/>
      <c r="LC575" s="7"/>
      <c r="LD575" s="7"/>
      <c r="LE575" s="7"/>
      <c r="LF575" s="7"/>
      <c r="LG575" s="7"/>
      <c r="LH575" s="7"/>
      <c r="LI575" s="7"/>
      <c r="LJ575" s="7"/>
      <c r="LK575" s="7"/>
      <c r="LL575" s="7"/>
      <c r="LM575" s="7"/>
      <c r="LN575" s="7"/>
      <c r="LO575" s="7"/>
      <c r="LP575" s="7"/>
      <c r="LQ575" s="7"/>
      <c r="LR575" s="7"/>
      <c r="LS575" s="7"/>
      <c r="LT575" s="7"/>
      <c r="LU575" s="7"/>
      <c r="LV575" s="7"/>
      <c r="LW575" s="7"/>
      <c r="LX575" s="7"/>
      <c r="LY575" s="7"/>
      <c r="LZ575" s="7"/>
      <c r="MA575" s="7"/>
      <c r="MB575" s="7"/>
      <c r="MC575" s="7"/>
      <c r="MD575" s="7"/>
      <c r="ME575" s="7"/>
      <c r="MF575" s="7"/>
      <c r="MG575" s="7"/>
      <c r="MH575" s="7"/>
      <c r="MI575" s="7"/>
      <c r="MJ575" s="7"/>
    </row>
    <row r="576" spans="1:348" ht="15.75" customHeight="1">
      <c r="A576" s="80"/>
      <c r="B576" s="80"/>
      <c r="C576" s="80"/>
      <c r="D576" s="80"/>
      <c r="E576" s="80"/>
      <c r="F576" s="80"/>
      <c r="G576" s="80"/>
      <c r="H576" s="80"/>
      <c r="I576" s="81"/>
      <c r="J576" s="81"/>
      <c r="K576" s="81"/>
      <c r="L576" s="81"/>
      <c r="M576" s="80"/>
      <c r="N576" s="80"/>
      <c r="O576" s="82"/>
      <c r="P576" s="82"/>
      <c r="Q576" s="82"/>
      <c r="R576" s="82"/>
      <c r="S576" s="82"/>
      <c r="T576" s="82"/>
      <c r="U576" s="82"/>
      <c r="V576" s="82"/>
      <c r="W576" s="82"/>
      <c r="X576" s="80"/>
      <c r="Y576" s="80"/>
      <c r="Z576" s="80"/>
      <c r="AA576" s="80"/>
      <c r="AB576" s="81"/>
      <c r="AC576" s="81"/>
      <c r="AD576" s="80"/>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c r="IW576" s="7"/>
      <c r="IX576" s="7"/>
      <c r="IY576" s="7"/>
      <c r="IZ576" s="7"/>
      <c r="JA576" s="7"/>
      <c r="JB576" s="7"/>
      <c r="JC576" s="7"/>
      <c r="JD576" s="7"/>
      <c r="JE576" s="7"/>
      <c r="JF576" s="7"/>
      <c r="JG576" s="7"/>
      <c r="JH576" s="7"/>
      <c r="JI576" s="7"/>
      <c r="JJ576" s="7"/>
      <c r="JK576" s="7"/>
      <c r="JL576" s="7"/>
      <c r="JM576" s="7"/>
      <c r="JN576" s="7"/>
      <c r="JO576" s="7"/>
      <c r="JP576" s="7"/>
      <c r="JQ576" s="7"/>
      <c r="JR576" s="7"/>
      <c r="JS576" s="7"/>
      <c r="JT576" s="7"/>
      <c r="JU576" s="7"/>
      <c r="JV576" s="7"/>
      <c r="JW576" s="7"/>
      <c r="JX576" s="7"/>
      <c r="JY576" s="7"/>
      <c r="JZ576" s="7"/>
      <c r="KA576" s="7"/>
      <c r="KB576" s="7"/>
      <c r="KC576" s="7"/>
      <c r="KD576" s="7"/>
      <c r="KE576" s="7"/>
      <c r="KF576" s="7"/>
      <c r="KG576" s="7"/>
      <c r="KH576" s="7"/>
      <c r="KI576" s="7"/>
      <c r="KJ576" s="7"/>
      <c r="KK576" s="7"/>
      <c r="KL576" s="7"/>
      <c r="KM576" s="7"/>
      <c r="KN576" s="7"/>
      <c r="KO576" s="7"/>
      <c r="KP576" s="7"/>
      <c r="KQ576" s="7"/>
      <c r="KR576" s="7"/>
      <c r="KS576" s="7"/>
      <c r="KT576" s="7"/>
      <c r="KU576" s="7"/>
      <c r="KV576" s="7"/>
      <c r="KW576" s="7"/>
      <c r="KX576" s="7"/>
      <c r="KY576" s="7"/>
      <c r="KZ576" s="7"/>
      <c r="LA576" s="7"/>
      <c r="LB576" s="7"/>
      <c r="LC576" s="7"/>
      <c r="LD576" s="7"/>
      <c r="LE576" s="7"/>
      <c r="LF576" s="7"/>
      <c r="LG576" s="7"/>
      <c r="LH576" s="7"/>
      <c r="LI576" s="7"/>
      <c r="LJ576" s="7"/>
      <c r="LK576" s="7"/>
      <c r="LL576" s="7"/>
      <c r="LM576" s="7"/>
      <c r="LN576" s="7"/>
      <c r="LO576" s="7"/>
      <c r="LP576" s="7"/>
      <c r="LQ576" s="7"/>
      <c r="LR576" s="7"/>
      <c r="LS576" s="7"/>
      <c r="LT576" s="7"/>
      <c r="LU576" s="7"/>
      <c r="LV576" s="7"/>
      <c r="LW576" s="7"/>
      <c r="LX576" s="7"/>
      <c r="LY576" s="7"/>
      <c r="LZ576" s="7"/>
      <c r="MA576" s="7"/>
      <c r="MB576" s="7"/>
      <c r="MC576" s="7"/>
      <c r="MD576" s="7"/>
      <c r="ME576" s="7"/>
      <c r="MF576" s="7"/>
      <c r="MG576" s="7"/>
      <c r="MH576" s="7"/>
      <c r="MI576" s="7"/>
      <c r="MJ576" s="7"/>
    </row>
    <row r="577" spans="1:348" ht="15.75" customHeight="1">
      <c r="A577" s="80"/>
      <c r="B577" s="80"/>
      <c r="C577" s="80"/>
      <c r="D577" s="80"/>
      <c r="E577" s="80"/>
      <c r="F577" s="80"/>
      <c r="G577" s="80"/>
      <c r="H577" s="80"/>
      <c r="I577" s="81"/>
      <c r="J577" s="81"/>
      <c r="K577" s="81"/>
      <c r="L577" s="81"/>
      <c r="M577" s="80"/>
      <c r="N577" s="80"/>
      <c r="O577" s="82"/>
      <c r="P577" s="82"/>
      <c r="Q577" s="82"/>
      <c r="R577" s="82"/>
      <c r="S577" s="82"/>
      <c r="T577" s="82"/>
      <c r="U577" s="82"/>
      <c r="V577" s="82"/>
      <c r="W577" s="82"/>
      <c r="X577" s="80"/>
      <c r="Y577" s="80"/>
      <c r="Z577" s="80"/>
      <c r="AA577" s="80"/>
      <c r="AB577" s="81"/>
      <c r="AC577" s="81"/>
      <c r="AD577" s="80"/>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c r="IW577" s="7"/>
      <c r="IX577" s="7"/>
      <c r="IY577" s="7"/>
      <c r="IZ577" s="7"/>
      <c r="JA577" s="7"/>
      <c r="JB577" s="7"/>
      <c r="JC577" s="7"/>
      <c r="JD577" s="7"/>
      <c r="JE577" s="7"/>
      <c r="JF577" s="7"/>
      <c r="JG577" s="7"/>
      <c r="JH577" s="7"/>
      <c r="JI577" s="7"/>
      <c r="JJ577" s="7"/>
      <c r="JK577" s="7"/>
      <c r="JL577" s="7"/>
      <c r="JM577" s="7"/>
      <c r="JN577" s="7"/>
      <c r="JO577" s="7"/>
      <c r="JP577" s="7"/>
      <c r="JQ577" s="7"/>
      <c r="JR577" s="7"/>
      <c r="JS577" s="7"/>
      <c r="JT577" s="7"/>
      <c r="JU577" s="7"/>
      <c r="JV577" s="7"/>
      <c r="JW577" s="7"/>
      <c r="JX577" s="7"/>
      <c r="JY577" s="7"/>
      <c r="JZ577" s="7"/>
      <c r="KA577" s="7"/>
      <c r="KB577" s="7"/>
      <c r="KC577" s="7"/>
      <c r="KD577" s="7"/>
      <c r="KE577" s="7"/>
      <c r="KF577" s="7"/>
      <c r="KG577" s="7"/>
      <c r="KH577" s="7"/>
      <c r="KI577" s="7"/>
      <c r="KJ577" s="7"/>
      <c r="KK577" s="7"/>
      <c r="KL577" s="7"/>
      <c r="KM577" s="7"/>
      <c r="KN577" s="7"/>
      <c r="KO577" s="7"/>
      <c r="KP577" s="7"/>
      <c r="KQ577" s="7"/>
      <c r="KR577" s="7"/>
      <c r="KS577" s="7"/>
      <c r="KT577" s="7"/>
      <c r="KU577" s="7"/>
      <c r="KV577" s="7"/>
      <c r="KW577" s="7"/>
      <c r="KX577" s="7"/>
      <c r="KY577" s="7"/>
      <c r="KZ577" s="7"/>
      <c r="LA577" s="7"/>
      <c r="LB577" s="7"/>
      <c r="LC577" s="7"/>
      <c r="LD577" s="7"/>
      <c r="LE577" s="7"/>
      <c r="LF577" s="7"/>
      <c r="LG577" s="7"/>
      <c r="LH577" s="7"/>
      <c r="LI577" s="7"/>
      <c r="LJ577" s="7"/>
      <c r="LK577" s="7"/>
      <c r="LL577" s="7"/>
      <c r="LM577" s="7"/>
      <c r="LN577" s="7"/>
      <c r="LO577" s="7"/>
      <c r="LP577" s="7"/>
      <c r="LQ577" s="7"/>
      <c r="LR577" s="7"/>
      <c r="LS577" s="7"/>
      <c r="LT577" s="7"/>
      <c r="LU577" s="7"/>
      <c r="LV577" s="7"/>
      <c r="LW577" s="7"/>
      <c r="LX577" s="7"/>
      <c r="LY577" s="7"/>
      <c r="LZ577" s="7"/>
      <c r="MA577" s="7"/>
      <c r="MB577" s="7"/>
      <c r="MC577" s="7"/>
      <c r="MD577" s="7"/>
      <c r="ME577" s="7"/>
      <c r="MF577" s="7"/>
      <c r="MG577" s="7"/>
      <c r="MH577" s="7"/>
      <c r="MI577" s="7"/>
      <c r="MJ577" s="7"/>
    </row>
    <row r="578" spans="1:348" ht="15.75" customHeight="1">
      <c r="A578" s="80"/>
      <c r="B578" s="80"/>
      <c r="C578" s="80"/>
      <c r="D578" s="80"/>
      <c r="E578" s="80"/>
      <c r="F578" s="80"/>
      <c r="G578" s="80"/>
      <c r="H578" s="80"/>
      <c r="I578" s="81"/>
      <c r="J578" s="81"/>
      <c r="K578" s="81"/>
      <c r="L578" s="81"/>
      <c r="M578" s="80"/>
      <c r="N578" s="80"/>
      <c r="O578" s="82"/>
      <c r="P578" s="82"/>
      <c r="Q578" s="82"/>
      <c r="R578" s="82"/>
      <c r="S578" s="82"/>
      <c r="T578" s="82"/>
      <c r="U578" s="82"/>
      <c r="V578" s="82"/>
      <c r="W578" s="82"/>
      <c r="X578" s="80"/>
      <c r="Y578" s="80"/>
      <c r="Z578" s="80"/>
      <c r="AA578" s="80"/>
      <c r="AB578" s="81"/>
      <c r="AC578" s="81"/>
      <c r="AD578" s="80"/>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c r="IW578" s="7"/>
      <c r="IX578" s="7"/>
      <c r="IY578" s="7"/>
      <c r="IZ578" s="7"/>
      <c r="JA578" s="7"/>
      <c r="JB578" s="7"/>
      <c r="JC578" s="7"/>
      <c r="JD578" s="7"/>
      <c r="JE578" s="7"/>
      <c r="JF578" s="7"/>
      <c r="JG578" s="7"/>
      <c r="JH578" s="7"/>
      <c r="JI578" s="7"/>
      <c r="JJ578" s="7"/>
      <c r="JK578" s="7"/>
      <c r="JL578" s="7"/>
      <c r="JM578" s="7"/>
      <c r="JN578" s="7"/>
      <c r="JO578" s="7"/>
      <c r="JP578" s="7"/>
      <c r="JQ578" s="7"/>
      <c r="JR578" s="7"/>
      <c r="JS578" s="7"/>
      <c r="JT578" s="7"/>
      <c r="JU578" s="7"/>
      <c r="JV578" s="7"/>
      <c r="JW578" s="7"/>
      <c r="JX578" s="7"/>
      <c r="JY578" s="7"/>
      <c r="JZ578" s="7"/>
      <c r="KA578" s="7"/>
      <c r="KB578" s="7"/>
      <c r="KC578" s="7"/>
      <c r="KD578" s="7"/>
      <c r="KE578" s="7"/>
      <c r="KF578" s="7"/>
      <c r="KG578" s="7"/>
      <c r="KH578" s="7"/>
      <c r="KI578" s="7"/>
      <c r="KJ578" s="7"/>
      <c r="KK578" s="7"/>
      <c r="KL578" s="7"/>
      <c r="KM578" s="7"/>
      <c r="KN578" s="7"/>
      <c r="KO578" s="7"/>
      <c r="KP578" s="7"/>
      <c r="KQ578" s="7"/>
      <c r="KR578" s="7"/>
      <c r="KS578" s="7"/>
      <c r="KT578" s="7"/>
      <c r="KU578" s="7"/>
      <c r="KV578" s="7"/>
      <c r="KW578" s="7"/>
      <c r="KX578" s="7"/>
      <c r="KY578" s="7"/>
      <c r="KZ578" s="7"/>
      <c r="LA578" s="7"/>
      <c r="LB578" s="7"/>
      <c r="LC578" s="7"/>
      <c r="LD578" s="7"/>
      <c r="LE578" s="7"/>
      <c r="LF578" s="7"/>
      <c r="LG578" s="7"/>
      <c r="LH578" s="7"/>
      <c r="LI578" s="7"/>
      <c r="LJ578" s="7"/>
      <c r="LK578" s="7"/>
      <c r="LL578" s="7"/>
      <c r="LM578" s="7"/>
      <c r="LN578" s="7"/>
      <c r="LO578" s="7"/>
      <c r="LP578" s="7"/>
      <c r="LQ578" s="7"/>
      <c r="LR578" s="7"/>
      <c r="LS578" s="7"/>
      <c r="LT578" s="7"/>
      <c r="LU578" s="7"/>
      <c r="LV578" s="7"/>
      <c r="LW578" s="7"/>
      <c r="LX578" s="7"/>
      <c r="LY578" s="7"/>
      <c r="LZ578" s="7"/>
      <c r="MA578" s="7"/>
      <c r="MB578" s="7"/>
      <c r="MC578" s="7"/>
      <c r="MD578" s="7"/>
      <c r="ME578" s="7"/>
      <c r="MF578" s="7"/>
      <c r="MG578" s="7"/>
      <c r="MH578" s="7"/>
      <c r="MI578" s="7"/>
      <c r="MJ578" s="7"/>
    </row>
    <row r="579" spans="1:348" ht="15.75" customHeight="1">
      <c r="A579" s="80"/>
      <c r="B579" s="80"/>
      <c r="C579" s="80"/>
      <c r="D579" s="80"/>
      <c r="E579" s="80"/>
      <c r="F579" s="80"/>
      <c r="G579" s="80"/>
      <c r="H579" s="80"/>
      <c r="I579" s="81"/>
      <c r="J579" s="81"/>
      <c r="K579" s="81"/>
      <c r="L579" s="81"/>
      <c r="M579" s="80"/>
      <c r="N579" s="80"/>
      <c r="O579" s="82"/>
      <c r="P579" s="82"/>
      <c r="Q579" s="82"/>
      <c r="R579" s="82"/>
      <c r="S579" s="82"/>
      <c r="T579" s="82"/>
      <c r="U579" s="82"/>
      <c r="V579" s="82"/>
      <c r="W579" s="82"/>
      <c r="X579" s="80"/>
      <c r="Y579" s="80"/>
      <c r="Z579" s="80"/>
      <c r="AA579" s="80"/>
      <c r="AB579" s="81"/>
      <c r="AC579" s="81"/>
      <c r="AD579" s="80"/>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c r="IW579" s="7"/>
      <c r="IX579" s="7"/>
      <c r="IY579" s="7"/>
      <c r="IZ579" s="7"/>
      <c r="JA579" s="7"/>
      <c r="JB579" s="7"/>
      <c r="JC579" s="7"/>
      <c r="JD579" s="7"/>
      <c r="JE579" s="7"/>
      <c r="JF579" s="7"/>
      <c r="JG579" s="7"/>
      <c r="JH579" s="7"/>
      <c r="JI579" s="7"/>
      <c r="JJ579" s="7"/>
      <c r="JK579" s="7"/>
      <c r="JL579" s="7"/>
      <c r="JM579" s="7"/>
      <c r="JN579" s="7"/>
      <c r="JO579" s="7"/>
      <c r="JP579" s="7"/>
      <c r="JQ579" s="7"/>
      <c r="JR579" s="7"/>
      <c r="JS579" s="7"/>
      <c r="JT579" s="7"/>
      <c r="JU579" s="7"/>
      <c r="JV579" s="7"/>
      <c r="JW579" s="7"/>
      <c r="JX579" s="7"/>
      <c r="JY579" s="7"/>
      <c r="JZ579" s="7"/>
      <c r="KA579" s="7"/>
      <c r="KB579" s="7"/>
      <c r="KC579" s="7"/>
      <c r="KD579" s="7"/>
      <c r="KE579" s="7"/>
      <c r="KF579" s="7"/>
      <c r="KG579" s="7"/>
      <c r="KH579" s="7"/>
      <c r="KI579" s="7"/>
      <c r="KJ579" s="7"/>
      <c r="KK579" s="7"/>
      <c r="KL579" s="7"/>
      <c r="KM579" s="7"/>
      <c r="KN579" s="7"/>
      <c r="KO579" s="7"/>
      <c r="KP579" s="7"/>
      <c r="KQ579" s="7"/>
      <c r="KR579" s="7"/>
      <c r="KS579" s="7"/>
      <c r="KT579" s="7"/>
      <c r="KU579" s="7"/>
      <c r="KV579" s="7"/>
      <c r="KW579" s="7"/>
      <c r="KX579" s="7"/>
      <c r="KY579" s="7"/>
      <c r="KZ579" s="7"/>
      <c r="LA579" s="7"/>
      <c r="LB579" s="7"/>
      <c r="LC579" s="7"/>
      <c r="LD579" s="7"/>
      <c r="LE579" s="7"/>
      <c r="LF579" s="7"/>
      <c r="LG579" s="7"/>
      <c r="LH579" s="7"/>
      <c r="LI579" s="7"/>
      <c r="LJ579" s="7"/>
      <c r="LK579" s="7"/>
      <c r="LL579" s="7"/>
      <c r="LM579" s="7"/>
      <c r="LN579" s="7"/>
      <c r="LO579" s="7"/>
      <c r="LP579" s="7"/>
      <c r="LQ579" s="7"/>
      <c r="LR579" s="7"/>
      <c r="LS579" s="7"/>
      <c r="LT579" s="7"/>
      <c r="LU579" s="7"/>
      <c r="LV579" s="7"/>
      <c r="LW579" s="7"/>
      <c r="LX579" s="7"/>
      <c r="LY579" s="7"/>
      <c r="LZ579" s="7"/>
      <c r="MA579" s="7"/>
      <c r="MB579" s="7"/>
      <c r="MC579" s="7"/>
      <c r="MD579" s="7"/>
      <c r="ME579" s="7"/>
      <c r="MF579" s="7"/>
      <c r="MG579" s="7"/>
      <c r="MH579" s="7"/>
      <c r="MI579" s="7"/>
      <c r="MJ579" s="7"/>
    </row>
    <row r="580" spans="1:348" ht="15.75" customHeight="1">
      <c r="A580" s="80"/>
      <c r="B580" s="80"/>
      <c r="C580" s="80"/>
      <c r="D580" s="80"/>
      <c r="E580" s="80"/>
      <c r="F580" s="80"/>
      <c r="G580" s="80"/>
      <c r="H580" s="80"/>
      <c r="I580" s="81"/>
      <c r="J580" s="81"/>
      <c r="K580" s="81"/>
      <c r="L580" s="81"/>
      <c r="M580" s="80"/>
      <c r="N580" s="80"/>
      <c r="O580" s="82"/>
      <c r="P580" s="82"/>
      <c r="Q580" s="82"/>
      <c r="R580" s="82"/>
      <c r="S580" s="82"/>
      <c r="T580" s="82"/>
      <c r="U580" s="82"/>
      <c r="V580" s="82"/>
      <c r="W580" s="82"/>
      <c r="X580" s="80"/>
      <c r="Y580" s="80"/>
      <c r="Z580" s="80"/>
      <c r="AA580" s="80"/>
      <c r="AB580" s="81"/>
      <c r="AC580" s="81"/>
      <c r="AD580" s="80"/>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c r="IW580" s="7"/>
      <c r="IX580" s="7"/>
      <c r="IY580" s="7"/>
      <c r="IZ580" s="7"/>
      <c r="JA580" s="7"/>
      <c r="JB580" s="7"/>
      <c r="JC580" s="7"/>
      <c r="JD580" s="7"/>
      <c r="JE580" s="7"/>
      <c r="JF580" s="7"/>
      <c r="JG580" s="7"/>
      <c r="JH580" s="7"/>
      <c r="JI580" s="7"/>
      <c r="JJ580" s="7"/>
      <c r="JK580" s="7"/>
      <c r="JL580" s="7"/>
      <c r="JM580" s="7"/>
      <c r="JN580" s="7"/>
      <c r="JO580" s="7"/>
      <c r="JP580" s="7"/>
      <c r="JQ580" s="7"/>
      <c r="JR580" s="7"/>
      <c r="JS580" s="7"/>
      <c r="JT580" s="7"/>
      <c r="JU580" s="7"/>
      <c r="JV580" s="7"/>
      <c r="JW580" s="7"/>
      <c r="JX580" s="7"/>
      <c r="JY580" s="7"/>
      <c r="JZ580" s="7"/>
      <c r="KA580" s="7"/>
      <c r="KB580" s="7"/>
      <c r="KC580" s="7"/>
      <c r="KD580" s="7"/>
      <c r="KE580" s="7"/>
      <c r="KF580" s="7"/>
      <c r="KG580" s="7"/>
      <c r="KH580" s="7"/>
      <c r="KI580" s="7"/>
      <c r="KJ580" s="7"/>
      <c r="KK580" s="7"/>
      <c r="KL580" s="7"/>
      <c r="KM580" s="7"/>
      <c r="KN580" s="7"/>
      <c r="KO580" s="7"/>
      <c r="KP580" s="7"/>
      <c r="KQ580" s="7"/>
      <c r="KR580" s="7"/>
      <c r="KS580" s="7"/>
      <c r="KT580" s="7"/>
      <c r="KU580" s="7"/>
      <c r="KV580" s="7"/>
      <c r="KW580" s="7"/>
      <c r="KX580" s="7"/>
      <c r="KY580" s="7"/>
      <c r="KZ580" s="7"/>
      <c r="LA580" s="7"/>
      <c r="LB580" s="7"/>
      <c r="LC580" s="7"/>
      <c r="LD580" s="7"/>
      <c r="LE580" s="7"/>
      <c r="LF580" s="7"/>
      <c r="LG580" s="7"/>
      <c r="LH580" s="7"/>
      <c r="LI580" s="7"/>
      <c r="LJ580" s="7"/>
      <c r="LK580" s="7"/>
      <c r="LL580" s="7"/>
      <c r="LM580" s="7"/>
      <c r="LN580" s="7"/>
      <c r="LO580" s="7"/>
      <c r="LP580" s="7"/>
      <c r="LQ580" s="7"/>
      <c r="LR580" s="7"/>
      <c r="LS580" s="7"/>
      <c r="LT580" s="7"/>
      <c r="LU580" s="7"/>
      <c r="LV580" s="7"/>
      <c r="LW580" s="7"/>
      <c r="LX580" s="7"/>
      <c r="LY580" s="7"/>
      <c r="LZ580" s="7"/>
      <c r="MA580" s="7"/>
      <c r="MB580" s="7"/>
      <c r="MC580" s="7"/>
      <c r="MD580" s="7"/>
      <c r="ME580" s="7"/>
      <c r="MF580" s="7"/>
      <c r="MG580" s="7"/>
      <c r="MH580" s="7"/>
      <c r="MI580" s="7"/>
      <c r="MJ580" s="7"/>
    </row>
    <row r="581" spans="1:348" ht="15.75" customHeight="1">
      <c r="A581" s="80"/>
      <c r="B581" s="80"/>
      <c r="C581" s="80"/>
      <c r="D581" s="80"/>
      <c r="E581" s="80"/>
      <c r="F581" s="80"/>
      <c r="G581" s="80"/>
      <c r="H581" s="80"/>
      <c r="I581" s="81"/>
      <c r="J581" s="81"/>
      <c r="K581" s="81"/>
      <c r="L581" s="81"/>
      <c r="M581" s="80"/>
      <c r="N581" s="80"/>
      <c r="O581" s="82"/>
      <c r="P581" s="82"/>
      <c r="Q581" s="82"/>
      <c r="R581" s="82"/>
      <c r="S581" s="82"/>
      <c r="T581" s="82"/>
      <c r="U581" s="82"/>
      <c r="V581" s="82"/>
      <c r="W581" s="82"/>
      <c r="X581" s="80"/>
      <c r="Y581" s="80"/>
      <c r="Z581" s="80"/>
      <c r="AA581" s="80"/>
      <c r="AB581" s="81"/>
      <c r="AC581" s="81"/>
      <c r="AD581" s="80"/>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c r="IW581" s="7"/>
      <c r="IX581" s="7"/>
      <c r="IY581" s="7"/>
      <c r="IZ581" s="7"/>
      <c r="JA581" s="7"/>
      <c r="JB581" s="7"/>
      <c r="JC581" s="7"/>
      <c r="JD581" s="7"/>
      <c r="JE581" s="7"/>
      <c r="JF581" s="7"/>
      <c r="JG581" s="7"/>
      <c r="JH581" s="7"/>
      <c r="JI581" s="7"/>
      <c r="JJ581" s="7"/>
      <c r="JK581" s="7"/>
      <c r="JL581" s="7"/>
      <c r="JM581" s="7"/>
      <c r="JN581" s="7"/>
      <c r="JO581" s="7"/>
      <c r="JP581" s="7"/>
      <c r="JQ581" s="7"/>
      <c r="JR581" s="7"/>
      <c r="JS581" s="7"/>
      <c r="JT581" s="7"/>
      <c r="JU581" s="7"/>
      <c r="JV581" s="7"/>
      <c r="JW581" s="7"/>
      <c r="JX581" s="7"/>
      <c r="JY581" s="7"/>
      <c r="JZ581" s="7"/>
      <c r="KA581" s="7"/>
      <c r="KB581" s="7"/>
      <c r="KC581" s="7"/>
      <c r="KD581" s="7"/>
      <c r="KE581" s="7"/>
      <c r="KF581" s="7"/>
      <c r="KG581" s="7"/>
      <c r="KH581" s="7"/>
      <c r="KI581" s="7"/>
      <c r="KJ581" s="7"/>
      <c r="KK581" s="7"/>
      <c r="KL581" s="7"/>
      <c r="KM581" s="7"/>
      <c r="KN581" s="7"/>
      <c r="KO581" s="7"/>
      <c r="KP581" s="7"/>
      <c r="KQ581" s="7"/>
      <c r="KR581" s="7"/>
      <c r="KS581" s="7"/>
      <c r="KT581" s="7"/>
      <c r="KU581" s="7"/>
      <c r="KV581" s="7"/>
      <c r="KW581" s="7"/>
      <c r="KX581" s="7"/>
      <c r="KY581" s="7"/>
      <c r="KZ581" s="7"/>
      <c r="LA581" s="7"/>
      <c r="LB581" s="7"/>
      <c r="LC581" s="7"/>
      <c r="LD581" s="7"/>
      <c r="LE581" s="7"/>
      <c r="LF581" s="7"/>
      <c r="LG581" s="7"/>
      <c r="LH581" s="7"/>
      <c r="LI581" s="7"/>
      <c r="LJ581" s="7"/>
      <c r="LK581" s="7"/>
      <c r="LL581" s="7"/>
      <c r="LM581" s="7"/>
      <c r="LN581" s="7"/>
      <c r="LO581" s="7"/>
      <c r="LP581" s="7"/>
      <c r="LQ581" s="7"/>
      <c r="LR581" s="7"/>
      <c r="LS581" s="7"/>
      <c r="LT581" s="7"/>
      <c r="LU581" s="7"/>
      <c r="LV581" s="7"/>
      <c r="LW581" s="7"/>
      <c r="LX581" s="7"/>
      <c r="LY581" s="7"/>
      <c r="LZ581" s="7"/>
      <c r="MA581" s="7"/>
      <c r="MB581" s="7"/>
      <c r="MC581" s="7"/>
      <c r="MD581" s="7"/>
      <c r="ME581" s="7"/>
      <c r="MF581" s="7"/>
      <c r="MG581" s="7"/>
      <c r="MH581" s="7"/>
      <c r="MI581" s="7"/>
      <c r="MJ581" s="7"/>
    </row>
    <row r="582" spans="1:348" ht="15.75" customHeight="1">
      <c r="A582" s="80"/>
      <c r="B582" s="80"/>
      <c r="C582" s="80"/>
      <c r="D582" s="80"/>
      <c r="E582" s="80"/>
      <c r="F582" s="80"/>
      <c r="G582" s="80"/>
      <c r="H582" s="80"/>
      <c r="I582" s="81"/>
      <c r="J582" s="81"/>
      <c r="K582" s="81"/>
      <c r="L582" s="81"/>
      <c r="M582" s="80"/>
      <c r="N582" s="80"/>
      <c r="O582" s="82"/>
      <c r="P582" s="82"/>
      <c r="Q582" s="82"/>
      <c r="R582" s="82"/>
      <c r="S582" s="82"/>
      <c r="T582" s="82"/>
      <c r="U582" s="82"/>
      <c r="V582" s="82"/>
      <c r="W582" s="82"/>
      <c r="X582" s="80"/>
      <c r="Y582" s="80"/>
      <c r="Z582" s="80"/>
      <c r="AA582" s="80"/>
      <c r="AB582" s="81"/>
      <c r="AC582" s="81"/>
      <c r="AD582" s="80"/>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c r="IW582" s="7"/>
      <c r="IX582" s="7"/>
      <c r="IY582" s="7"/>
      <c r="IZ582" s="7"/>
      <c r="JA582" s="7"/>
      <c r="JB582" s="7"/>
      <c r="JC582" s="7"/>
      <c r="JD582" s="7"/>
      <c r="JE582" s="7"/>
      <c r="JF582" s="7"/>
      <c r="JG582" s="7"/>
      <c r="JH582" s="7"/>
      <c r="JI582" s="7"/>
      <c r="JJ582" s="7"/>
      <c r="JK582" s="7"/>
      <c r="JL582" s="7"/>
      <c r="JM582" s="7"/>
      <c r="JN582" s="7"/>
      <c r="JO582" s="7"/>
      <c r="JP582" s="7"/>
      <c r="JQ582" s="7"/>
      <c r="JR582" s="7"/>
      <c r="JS582" s="7"/>
      <c r="JT582" s="7"/>
      <c r="JU582" s="7"/>
      <c r="JV582" s="7"/>
      <c r="JW582" s="7"/>
      <c r="JX582" s="7"/>
      <c r="JY582" s="7"/>
      <c r="JZ582" s="7"/>
      <c r="KA582" s="7"/>
      <c r="KB582" s="7"/>
      <c r="KC582" s="7"/>
      <c r="KD582" s="7"/>
      <c r="KE582" s="7"/>
      <c r="KF582" s="7"/>
      <c r="KG582" s="7"/>
      <c r="KH582" s="7"/>
      <c r="KI582" s="7"/>
      <c r="KJ582" s="7"/>
      <c r="KK582" s="7"/>
      <c r="KL582" s="7"/>
      <c r="KM582" s="7"/>
      <c r="KN582" s="7"/>
      <c r="KO582" s="7"/>
      <c r="KP582" s="7"/>
      <c r="KQ582" s="7"/>
      <c r="KR582" s="7"/>
      <c r="KS582" s="7"/>
      <c r="KT582" s="7"/>
      <c r="KU582" s="7"/>
      <c r="KV582" s="7"/>
      <c r="KW582" s="7"/>
      <c r="KX582" s="7"/>
      <c r="KY582" s="7"/>
      <c r="KZ582" s="7"/>
      <c r="LA582" s="7"/>
      <c r="LB582" s="7"/>
      <c r="LC582" s="7"/>
      <c r="LD582" s="7"/>
      <c r="LE582" s="7"/>
      <c r="LF582" s="7"/>
      <c r="LG582" s="7"/>
      <c r="LH582" s="7"/>
      <c r="LI582" s="7"/>
      <c r="LJ582" s="7"/>
      <c r="LK582" s="7"/>
      <c r="LL582" s="7"/>
      <c r="LM582" s="7"/>
      <c r="LN582" s="7"/>
      <c r="LO582" s="7"/>
      <c r="LP582" s="7"/>
      <c r="LQ582" s="7"/>
      <c r="LR582" s="7"/>
      <c r="LS582" s="7"/>
      <c r="LT582" s="7"/>
      <c r="LU582" s="7"/>
      <c r="LV582" s="7"/>
      <c r="LW582" s="7"/>
      <c r="LX582" s="7"/>
      <c r="LY582" s="7"/>
      <c r="LZ582" s="7"/>
      <c r="MA582" s="7"/>
      <c r="MB582" s="7"/>
      <c r="MC582" s="7"/>
      <c r="MD582" s="7"/>
      <c r="ME582" s="7"/>
      <c r="MF582" s="7"/>
      <c r="MG582" s="7"/>
      <c r="MH582" s="7"/>
      <c r="MI582" s="7"/>
      <c r="MJ582" s="7"/>
    </row>
    <row r="583" spans="1:348" ht="15.75" customHeight="1">
      <c r="A583" s="80"/>
      <c r="B583" s="80"/>
      <c r="C583" s="80"/>
      <c r="D583" s="80"/>
      <c r="E583" s="80"/>
      <c r="F583" s="80"/>
      <c r="G583" s="80"/>
      <c r="H583" s="80"/>
      <c r="I583" s="81"/>
      <c r="J583" s="81"/>
      <c r="K583" s="81"/>
      <c r="L583" s="81"/>
      <c r="M583" s="80"/>
      <c r="N583" s="80"/>
      <c r="O583" s="82"/>
      <c r="P583" s="82"/>
      <c r="Q583" s="82"/>
      <c r="R583" s="82"/>
      <c r="S583" s="82"/>
      <c r="T583" s="82"/>
      <c r="U583" s="82"/>
      <c r="V583" s="82"/>
      <c r="W583" s="82"/>
      <c r="X583" s="80"/>
      <c r="Y583" s="80"/>
      <c r="Z583" s="80"/>
      <c r="AA583" s="80"/>
      <c r="AB583" s="81"/>
      <c r="AC583" s="81"/>
      <c r="AD583" s="80"/>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c r="IW583" s="7"/>
      <c r="IX583" s="7"/>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c r="JX583" s="7"/>
      <c r="JY583" s="7"/>
      <c r="JZ583" s="7"/>
      <c r="KA583" s="7"/>
      <c r="KB583" s="7"/>
      <c r="KC583" s="7"/>
      <c r="KD583" s="7"/>
      <c r="KE583" s="7"/>
      <c r="KF583" s="7"/>
      <c r="KG583" s="7"/>
      <c r="KH583" s="7"/>
      <c r="KI583" s="7"/>
      <c r="KJ583" s="7"/>
      <c r="KK583" s="7"/>
      <c r="KL583" s="7"/>
      <c r="KM583" s="7"/>
      <c r="KN583" s="7"/>
      <c r="KO583" s="7"/>
      <c r="KP583" s="7"/>
      <c r="KQ583" s="7"/>
      <c r="KR583" s="7"/>
      <c r="KS583" s="7"/>
      <c r="KT583" s="7"/>
      <c r="KU583" s="7"/>
      <c r="KV583" s="7"/>
      <c r="KW583" s="7"/>
      <c r="KX583" s="7"/>
      <c r="KY583" s="7"/>
      <c r="KZ583" s="7"/>
      <c r="LA583" s="7"/>
      <c r="LB583" s="7"/>
      <c r="LC583" s="7"/>
      <c r="LD583" s="7"/>
      <c r="LE583" s="7"/>
      <c r="LF583" s="7"/>
      <c r="LG583" s="7"/>
      <c r="LH583" s="7"/>
      <c r="LI583" s="7"/>
      <c r="LJ583" s="7"/>
      <c r="LK583" s="7"/>
      <c r="LL583" s="7"/>
      <c r="LM583" s="7"/>
      <c r="LN583" s="7"/>
      <c r="LO583" s="7"/>
      <c r="LP583" s="7"/>
      <c r="LQ583" s="7"/>
      <c r="LR583" s="7"/>
      <c r="LS583" s="7"/>
      <c r="LT583" s="7"/>
      <c r="LU583" s="7"/>
      <c r="LV583" s="7"/>
      <c r="LW583" s="7"/>
      <c r="LX583" s="7"/>
      <c r="LY583" s="7"/>
      <c r="LZ583" s="7"/>
      <c r="MA583" s="7"/>
      <c r="MB583" s="7"/>
      <c r="MC583" s="7"/>
      <c r="MD583" s="7"/>
      <c r="ME583" s="7"/>
      <c r="MF583" s="7"/>
      <c r="MG583" s="7"/>
      <c r="MH583" s="7"/>
      <c r="MI583" s="7"/>
      <c r="MJ583" s="7"/>
    </row>
    <row r="584" spans="1:348" ht="15.75" customHeight="1">
      <c r="A584" s="80"/>
      <c r="B584" s="80"/>
      <c r="C584" s="80"/>
      <c r="D584" s="80"/>
      <c r="E584" s="80"/>
      <c r="F584" s="80"/>
      <c r="G584" s="80"/>
      <c r="H584" s="80"/>
      <c r="I584" s="81"/>
      <c r="J584" s="81"/>
      <c r="K584" s="81"/>
      <c r="L584" s="81"/>
      <c r="M584" s="80"/>
      <c r="N584" s="80"/>
      <c r="O584" s="82"/>
      <c r="P584" s="82"/>
      <c r="Q584" s="82"/>
      <c r="R584" s="82"/>
      <c r="S584" s="82"/>
      <c r="T584" s="82"/>
      <c r="U584" s="82"/>
      <c r="V584" s="82"/>
      <c r="W584" s="82"/>
      <c r="X584" s="80"/>
      <c r="Y584" s="80"/>
      <c r="Z584" s="80"/>
      <c r="AA584" s="80"/>
      <c r="AB584" s="81"/>
      <c r="AC584" s="81"/>
      <c r="AD584" s="80"/>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c r="IW584" s="7"/>
      <c r="IX584" s="7"/>
      <c r="IY584" s="7"/>
      <c r="IZ584" s="7"/>
      <c r="JA584" s="7"/>
      <c r="JB584" s="7"/>
      <c r="JC584" s="7"/>
      <c r="JD584" s="7"/>
      <c r="JE584" s="7"/>
      <c r="JF584" s="7"/>
      <c r="JG584" s="7"/>
      <c r="JH584" s="7"/>
      <c r="JI584" s="7"/>
      <c r="JJ584" s="7"/>
      <c r="JK584" s="7"/>
      <c r="JL584" s="7"/>
      <c r="JM584" s="7"/>
      <c r="JN584" s="7"/>
      <c r="JO584" s="7"/>
      <c r="JP584" s="7"/>
      <c r="JQ584" s="7"/>
      <c r="JR584" s="7"/>
      <c r="JS584" s="7"/>
      <c r="JT584" s="7"/>
      <c r="JU584" s="7"/>
      <c r="JV584" s="7"/>
      <c r="JW584" s="7"/>
      <c r="JX584" s="7"/>
      <c r="JY584" s="7"/>
      <c r="JZ584" s="7"/>
      <c r="KA584" s="7"/>
      <c r="KB584" s="7"/>
      <c r="KC584" s="7"/>
      <c r="KD584" s="7"/>
      <c r="KE584" s="7"/>
      <c r="KF584" s="7"/>
      <c r="KG584" s="7"/>
      <c r="KH584" s="7"/>
      <c r="KI584" s="7"/>
      <c r="KJ584" s="7"/>
      <c r="KK584" s="7"/>
      <c r="KL584" s="7"/>
      <c r="KM584" s="7"/>
      <c r="KN584" s="7"/>
      <c r="KO584" s="7"/>
      <c r="KP584" s="7"/>
      <c r="KQ584" s="7"/>
      <c r="KR584" s="7"/>
      <c r="KS584" s="7"/>
      <c r="KT584" s="7"/>
      <c r="KU584" s="7"/>
      <c r="KV584" s="7"/>
      <c r="KW584" s="7"/>
      <c r="KX584" s="7"/>
      <c r="KY584" s="7"/>
      <c r="KZ584" s="7"/>
      <c r="LA584" s="7"/>
      <c r="LB584" s="7"/>
      <c r="LC584" s="7"/>
      <c r="LD584" s="7"/>
      <c r="LE584" s="7"/>
      <c r="LF584" s="7"/>
      <c r="LG584" s="7"/>
      <c r="LH584" s="7"/>
      <c r="LI584" s="7"/>
      <c r="LJ584" s="7"/>
      <c r="LK584" s="7"/>
      <c r="LL584" s="7"/>
      <c r="LM584" s="7"/>
      <c r="LN584" s="7"/>
      <c r="LO584" s="7"/>
      <c r="LP584" s="7"/>
      <c r="LQ584" s="7"/>
      <c r="LR584" s="7"/>
      <c r="LS584" s="7"/>
      <c r="LT584" s="7"/>
      <c r="LU584" s="7"/>
      <c r="LV584" s="7"/>
      <c r="LW584" s="7"/>
      <c r="LX584" s="7"/>
      <c r="LY584" s="7"/>
      <c r="LZ584" s="7"/>
      <c r="MA584" s="7"/>
      <c r="MB584" s="7"/>
      <c r="MC584" s="7"/>
      <c r="MD584" s="7"/>
      <c r="ME584" s="7"/>
      <c r="MF584" s="7"/>
      <c r="MG584" s="7"/>
      <c r="MH584" s="7"/>
      <c r="MI584" s="7"/>
      <c r="MJ584" s="7"/>
    </row>
    <row r="585" spans="1:348" ht="15.75" customHeight="1">
      <c r="A585" s="80"/>
      <c r="B585" s="80"/>
      <c r="C585" s="80"/>
      <c r="D585" s="80"/>
      <c r="E585" s="80"/>
      <c r="F585" s="80"/>
      <c r="G585" s="80"/>
      <c r="H585" s="80"/>
      <c r="I585" s="81"/>
      <c r="J585" s="81"/>
      <c r="K585" s="81"/>
      <c r="L585" s="81"/>
      <c r="M585" s="80"/>
      <c r="N585" s="80"/>
      <c r="O585" s="82"/>
      <c r="P585" s="82"/>
      <c r="Q585" s="82"/>
      <c r="R585" s="82"/>
      <c r="S585" s="82"/>
      <c r="T585" s="82"/>
      <c r="U585" s="82"/>
      <c r="V585" s="82"/>
      <c r="W585" s="82"/>
      <c r="X585" s="80"/>
      <c r="Y585" s="80"/>
      <c r="Z585" s="80"/>
      <c r="AA585" s="80"/>
      <c r="AB585" s="81"/>
      <c r="AC585" s="81"/>
      <c r="AD585" s="80"/>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c r="IW585" s="7"/>
      <c r="IX585" s="7"/>
      <c r="IY585" s="7"/>
      <c r="IZ585" s="7"/>
      <c r="JA585" s="7"/>
      <c r="JB585" s="7"/>
      <c r="JC585" s="7"/>
      <c r="JD585" s="7"/>
      <c r="JE585" s="7"/>
      <c r="JF585" s="7"/>
      <c r="JG585" s="7"/>
      <c r="JH585" s="7"/>
      <c r="JI585" s="7"/>
      <c r="JJ585" s="7"/>
      <c r="JK585" s="7"/>
      <c r="JL585" s="7"/>
      <c r="JM585" s="7"/>
      <c r="JN585" s="7"/>
      <c r="JO585" s="7"/>
      <c r="JP585" s="7"/>
      <c r="JQ585" s="7"/>
      <c r="JR585" s="7"/>
      <c r="JS585" s="7"/>
      <c r="JT585" s="7"/>
      <c r="JU585" s="7"/>
      <c r="JV585" s="7"/>
      <c r="JW585" s="7"/>
      <c r="JX585" s="7"/>
      <c r="JY585" s="7"/>
      <c r="JZ585" s="7"/>
      <c r="KA585" s="7"/>
      <c r="KB585" s="7"/>
      <c r="KC585" s="7"/>
      <c r="KD585" s="7"/>
      <c r="KE585" s="7"/>
      <c r="KF585" s="7"/>
      <c r="KG585" s="7"/>
      <c r="KH585" s="7"/>
      <c r="KI585" s="7"/>
      <c r="KJ585" s="7"/>
      <c r="KK585" s="7"/>
      <c r="KL585" s="7"/>
      <c r="KM585" s="7"/>
      <c r="KN585" s="7"/>
      <c r="KO585" s="7"/>
      <c r="KP585" s="7"/>
      <c r="KQ585" s="7"/>
      <c r="KR585" s="7"/>
      <c r="KS585" s="7"/>
      <c r="KT585" s="7"/>
      <c r="KU585" s="7"/>
      <c r="KV585" s="7"/>
      <c r="KW585" s="7"/>
      <c r="KX585" s="7"/>
      <c r="KY585" s="7"/>
      <c r="KZ585" s="7"/>
      <c r="LA585" s="7"/>
      <c r="LB585" s="7"/>
      <c r="LC585" s="7"/>
      <c r="LD585" s="7"/>
      <c r="LE585" s="7"/>
      <c r="LF585" s="7"/>
      <c r="LG585" s="7"/>
      <c r="LH585" s="7"/>
      <c r="LI585" s="7"/>
      <c r="LJ585" s="7"/>
      <c r="LK585" s="7"/>
      <c r="LL585" s="7"/>
      <c r="LM585" s="7"/>
      <c r="LN585" s="7"/>
      <c r="LO585" s="7"/>
      <c r="LP585" s="7"/>
      <c r="LQ585" s="7"/>
      <c r="LR585" s="7"/>
      <c r="LS585" s="7"/>
      <c r="LT585" s="7"/>
      <c r="LU585" s="7"/>
      <c r="LV585" s="7"/>
      <c r="LW585" s="7"/>
      <c r="LX585" s="7"/>
      <c r="LY585" s="7"/>
      <c r="LZ585" s="7"/>
      <c r="MA585" s="7"/>
      <c r="MB585" s="7"/>
      <c r="MC585" s="7"/>
      <c r="MD585" s="7"/>
      <c r="ME585" s="7"/>
      <c r="MF585" s="7"/>
      <c r="MG585" s="7"/>
      <c r="MH585" s="7"/>
      <c r="MI585" s="7"/>
      <c r="MJ585" s="7"/>
    </row>
    <row r="586" spans="1:348" ht="15.75" customHeight="1">
      <c r="A586" s="80"/>
      <c r="B586" s="80"/>
      <c r="C586" s="80"/>
      <c r="D586" s="80"/>
      <c r="E586" s="80"/>
      <c r="F586" s="80"/>
      <c r="G586" s="80"/>
      <c r="H586" s="80"/>
      <c r="I586" s="81"/>
      <c r="J586" s="81"/>
      <c r="K586" s="81"/>
      <c r="L586" s="81"/>
      <c r="M586" s="80"/>
      <c r="N586" s="80"/>
      <c r="O586" s="82"/>
      <c r="P586" s="82"/>
      <c r="Q586" s="82"/>
      <c r="R586" s="82"/>
      <c r="S586" s="82"/>
      <c r="T586" s="82"/>
      <c r="U586" s="82"/>
      <c r="V586" s="82"/>
      <c r="W586" s="82"/>
      <c r="X586" s="80"/>
      <c r="Y586" s="80"/>
      <c r="Z586" s="80"/>
      <c r="AA586" s="80"/>
      <c r="AB586" s="81"/>
      <c r="AC586" s="81"/>
      <c r="AD586" s="80"/>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c r="IW586" s="7"/>
      <c r="IX586" s="7"/>
      <c r="IY586" s="7"/>
      <c r="IZ586" s="7"/>
      <c r="JA586" s="7"/>
      <c r="JB586" s="7"/>
      <c r="JC586" s="7"/>
      <c r="JD586" s="7"/>
      <c r="JE586" s="7"/>
      <c r="JF586" s="7"/>
      <c r="JG586" s="7"/>
      <c r="JH586" s="7"/>
      <c r="JI586" s="7"/>
      <c r="JJ586" s="7"/>
      <c r="JK586" s="7"/>
      <c r="JL586" s="7"/>
      <c r="JM586" s="7"/>
      <c r="JN586" s="7"/>
      <c r="JO586" s="7"/>
      <c r="JP586" s="7"/>
      <c r="JQ586" s="7"/>
      <c r="JR586" s="7"/>
      <c r="JS586" s="7"/>
      <c r="JT586" s="7"/>
      <c r="JU586" s="7"/>
      <c r="JV586" s="7"/>
      <c r="JW586" s="7"/>
      <c r="JX586" s="7"/>
      <c r="JY586" s="7"/>
      <c r="JZ586" s="7"/>
      <c r="KA586" s="7"/>
      <c r="KB586" s="7"/>
      <c r="KC586" s="7"/>
      <c r="KD586" s="7"/>
      <c r="KE586" s="7"/>
      <c r="KF586" s="7"/>
      <c r="KG586" s="7"/>
      <c r="KH586" s="7"/>
      <c r="KI586" s="7"/>
      <c r="KJ586" s="7"/>
      <c r="KK586" s="7"/>
      <c r="KL586" s="7"/>
      <c r="KM586" s="7"/>
      <c r="KN586" s="7"/>
      <c r="KO586" s="7"/>
      <c r="KP586" s="7"/>
      <c r="KQ586" s="7"/>
      <c r="KR586" s="7"/>
      <c r="KS586" s="7"/>
      <c r="KT586" s="7"/>
      <c r="KU586" s="7"/>
      <c r="KV586" s="7"/>
      <c r="KW586" s="7"/>
      <c r="KX586" s="7"/>
      <c r="KY586" s="7"/>
      <c r="KZ586" s="7"/>
      <c r="LA586" s="7"/>
      <c r="LB586" s="7"/>
      <c r="LC586" s="7"/>
      <c r="LD586" s="7"/>
      <c r="LE586" s="7"/>
      <c r="LF586" s="7"/>
      <c r="LG586" s="7"/>
      <c r="LH586" s="7"/>
      <c r="LI586" s="7"/>
      <c r="LJ586" s="7"/>
      <c r="LK586" s="7"/>
      <c r="LL586" s="7"/>
      <c r="LM586" s="7"/>
      <c r="LN586" s="7"/>
      <c r="LO586" s="7"/>
      <c r="LP586" s="7"/>
      <c r="LQ586" s="7"/>
      <c r="LR586" s="7"/>
      <c r="LS586" s="7"/>
      <c r="LT586" s="7"/>
      <c r="LU586" s="7"/>
      <c r="LV586" s="7"/>
      <c r="LW586" s="7"/>
      <c r="LX586" s="7"/>
      <c r="LY586" s="7"/>
      <c r="LZ586" s="7"/>
      <c r="MA586" s="7"/>
      <c r="MB586" s="7"/>
      <c r="MC586" s="7"/>
      <c r="MD586" s="7"/>
      <c r="ME586" s="7"/>
      <c r="MF586" s="7"/>
      <c r="MG586" s="7"/>
      <c r="MH586" s="7"/>
      <c r="MI586" s="7"/>
      <c r="MJ586" s="7"/>
    </row>
    <row r="587" spans="1:348" ht="15.75" customHeight="1">
      <c r="A587" s="80"/>
      <c r="B587" s="80"/>
      <c r="C587" s="80"/>
      <c r="D587" s="80"/>
      <c r="E587" s="80"/>
      <c r="F587" s="80"/>
      <c r="G587" s="80"/>
      <c r="H587" s="80"/>
      <c r="I587" s="81"/>
      <c r="J587" s="81"/>
      <c r="K587" s="81"/>
      <c r="L587" s="81"/>
      <c r="M587" s="80"/>
      <c r="N587" s="80"/>
      <c r="O587" s="82"/>
      <c r="P587" s="82"/>
      <c r="Q587" s="82"/>
      <c r="R587" s="82"/>
      <c r="S587" s="82"/>
      <c r="T587" s="82"/>
      <c r="U587" s="82"/>
      <c r="V587" s="82"/>
      <c r="W587" s="82"/>
      <c r="X587" s="80"/>
      <c r="Y587" s="80"/>
      <c r="Z587" s="80"/>
      <c r="AA587" s="80"/>
      <c r="AB587" s="81"/>
      <c r="AC587" s="81"/>
      <c r="AD587" s="80"/>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c r="IW587" s="7"/>
      <c r="IX587" s="7"/>
      <c r="IY587" s="7"/>
      <c r="IZ587" s="7"/>
      <c r="JA587" s="7"/>
      <c r="JB587" s="7"/>
      <c r="JC587" s="7"/>
      <c r="JD587" s="7"/>
      <c r="JE587" s="7"/>
      <c r="JF587" s="7"/>
      <c r="JG587" s="7"/>
      <c r="JH587" s="7"/>
      <c r="JI587" s="7"/>
      <c r="JJ587" s="7"/>
      <c r="JK587" s="7"/>
      <c r="JL587" s="7"/>
      <c r="JM587" s="7"/>
      <c r="JN587" s="7"/>
      <c r="JO587" s="7"/>
      <c r="JP587" s="7"/>
      <c r="JQ587" s="7"/>
      <c r="JR587" s="7"/>
      <c r="JS587" s="7"/>
      <c r="JT587" s="7"/>
      <c r="JU587" s="7"/>
      <c r="JV587" s="7"/>
      <c r="JW587" s="7"/>
      <c r="JX587" s="7"/>
      <c r="JY587" s="7"/>
      <c r="JZ587" s="7"/>
      <c r="KA587" s="7"/>
      <c r="KB587" s="7"/>
      <c r="KC587" s="7"/>
      <c r="KD587" s="7"/>
      <c r="KE587" s="7"/>
      <c r="KF587" s="7"/>
      <c r="KG587" s="7"/>
      <c r="KH587" s="7"/>
      <c r="KI587" s="7"/>
      <c r="KJ587" s="7"/>
      <c r="KK587" s="7"/>
      <c r="KL587" s="7"/>
      <c r="KM587" s="7"/>
      <c r="KN587" s="7"/>
      <c r="KO587" s="7"/>
      <c r="KP587" s="7"/>
      <c r="KQ587" s="7"/>
      <c r="KR587" s="7"/>
      <c r="KS587" s="7"/>
      <c r="KT587" s="7"/>
      <c r="KU587" s="7"/>
      <c r="KV587" s="7"/>
      <c r="KW587" s="7"/>
      <c r="KX587" s="7"/>
      <c r="KY587" s="7"/>
      <c r="KZ587" s="7"/>
      <c r="LA587" s="7"/>
      <c r="LB587" s="7"/>
      <c r="LC587" s="7"/>
      <c r="LD587" s="7"/>
      <c r="LE587" s="7"/>
      <c r="LF587" s="7"/>
      <c r="LG587" s="7"/>
      <c r="LH587" s="7"/>
      <c r="LI587" s="7"/>
      <c r="LJ587" s="7"/>
      <c r="LK587" s="7"/>
      <c r="LL587" s="7"/>
      <c r="LM587" s="7"/>
      <c r="LN587" s="7"/>
      <c r="LO587" s="7"/>
      <c r="LP587" s="7"/>
      <c r="LQ587" s="7"/>
      <c r="LR587" s="7"/>
      <c r="LS587" s="7"/>
      <c r="LT587" s="7"/>
      <c r="LU587" s="7"/>
      <c r="LV587" s="7"/>
      <c r="LW587" s="7"/>
      <c r="LX587" s="7"/>
      <c r="LY587" s="7"/>
      <c r="LZ587" s="7"/>
      <c r="MA587" s="7"/>
      <c r="MB587" s="7"/>
      <c r="MC587" s="7"/>
      <c r="MD587" s="7"/>
      <c r="ME587" s="7"/>
      <c r="MF587" s="7"/>
      <c r="MG587" s="7"/>
      <c r="MH587" s="7"/>
      <c r="MI587" s="7"/>
      <c r="MJ587" s="7"/>
    </row>
    <row r="588" spans="1:348" ht="15.75" customHeight="1">
      <c r="A588" s="80"/>
      <c r="B588" s="80"/>
      <c r="C588" s="80"/>
      <c r="D588" s="80"/>
      <c r="E588" s="80"/>
      <c r="F588" s="80"/>
      <c r="G588" s="80"/>
      <c r="H588" s="80"/>
      <c r="I588" s="81"/>
      <c r="J588" s="81"/>
      <c r="K588" s="81"/>
      <c r="L588" s="81"/>
      <c r="M588" s="80"/>
      <c r="N588" s="80"/>
      <c r="O588" s="82"/>
      <c r="P588" s="82"/>
      <c r="Q588" s="82"/>
      <c r="R588" s="82"/>
      <c r="S588" s="82"/>
      <c r="T588" s="82"/>
      <c r="U588" s="82"/>
      <c r="V588" s="82"/>
      <c r="W588" s="82"/>
      <c r="X588" s="80"/>
      <c r="Y588" s="80"/>
      <c r="Z588" s="80"/>
      <c r="AA588" s="80"/>
      <c r="AB588" s="81"/>
      <c r="AC588" s="81"/>
      <c r="AD588" s="80"/>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c r="IW588" s="7"/>
      <c r="IX588" s="7"/>
      <c r="IY588" s="7"/>
      <c r="IZ588" s="7"/>
      <c r="JA588" s="7"/>
      <c r="JB588" s="7"/>
      <c r="JC588" s="7"/>
      <c r="JD588" s="7"/>
      <c r="JE588" s="7"/>
      <c r="JF588" s="7"/>
      <c r="JG588" s="7"/>
      <c r="JH588" s="7"/>
      <c r="JI588" s="7"/>
      <c r="JJ588" s="7"/>
      <c r="JK588" s="7"/>
      <c r="JL588" s="7"/>
      <c r="JM588" s="7"/>
      <c r="JN588" s="7"/>
      <c r="JO588" s="7"/>
      <c r="JP588" s="7"/>
      <c r="JQ588" s="7"/>
      <c r="JR588" s="7"/>
      <c r="JS588" s="7"/>
      <c r="JT588" s="7"/>
      <c r="JU588" s="7"/>
      <c r="JV588" s="7"/>
      <c r="JW588" s="7"/>
      <c r="JX588" s="7"/>
      <c r="JY588" s="7"/>
      <c r="JZ588" s="7"/>
      <c r="KA588" s="7"/>
      <c r="KB588" s="7"/>
      <c r="KC588" s="7"/>
      <c r="KD588" s="7"/>
      <c r="KE588" s="7"/>
      <c r="KF588" s="7"/>
      <c r="KG588" s="7"/>
      <c r="KH588" s="7"/>
      <c r="KI588" s="7"/>
      <c r="KJ588" s="7"/>
      <c r="KK588" s="7"/>
      <c r="KL588" s="7"/>
      <c r="KM588" s="7"/>
      <c r="KN588" s="7"/>
      <c r="KO588" s="7"/>
      <c r="KP588" s="7"/>
      <c r="KQ588" s="7"/>
      <c r="KR588" s="7"/>
      <c r="KS588" s="7"/>
      <c r="KT588" s="7"/>
      <c r="KU588" s="7"/>
      <c r="KV588" s="7"/>
      <c r="KW588" s="7"/>
      <c r="KX588" s="7"/>
      <c r="KY588" s="7"/>
      <c r="KZ588" s="7"/>
      <c r="LA588" s="7"/>
      <c r="LB588" s="7"/>
      <c r="LC588" s="7"/>
      <c r="LD588" s="7"/>
      <c r="LE588" s="7"/>
      <c r="LF588" s="7"/>
      <c r="LG588" s="7"/>
      <c r="LH588" s="7"/>
      <c r="LI588" s="7"/>
      <c r="LJ588" s="7"/>
      <c r="LK588" s="7"/>
      <c r="LL588" s="7"/>
      <c r="LM588" s="7"/>
      <c r="LN588" s="7"/>
      <c r="LO588" s="7"/>
      <c r="LP588" s="7"/>
      <c r="LQ588" s="7"/>
      <c r="LR588" s="7"/>
      <c r="LS588" s="7"/>
      <c r="LT588" s="7"/>
      <c r="LU588" s="7"/>
      <c r="LV588" s="7"/>
      <c r="LW588" s="7"/>
      <c r="LX588" s="7"/>
      <c r="LY588" s="7"/>
      <c r="LZ588" s="7"/>
      <c r="MA588" s="7"/>
      <c r="MB588" s="7"/>
      <c r="MC588" s="7"/>
      <c r="MD588" s="7"/>
      <c r="ME588" s="7"/>
      <c r="MF588" s="7"/>
      <c r="MG588" s="7"/>
      <c r="MH588" s="7"/>
      <c r="MI588" s="7"/>
      <c r="MJ588" s="7"/>
    </row>
    <row r="589" spans="1:348" ht="15.75" customHeight="1">
      <c r="A589" s="80"/>
      <c r="B589" s="80"/>
      <c r="C589" s="80"/>
      <c r="D589" s="80"/>
      <c r="E589" s="80"/>
      <c r="F589" s="80"/>
      <c r="G589" s="80"/>
      <c r="H589" s="80"/>
      <c r="I589" s="81"/>
      <c r="J589" s="81"/>
      <c r="K589" s="81"/>
      <c r="L589" s="81"/>
      <c r="M589" s="80"/>
      <c r="N589" s="80"/>
      <c r="O589" s="82"/>
      <c r="P589" s="82"/>
      <c r="Q589" s="82"/>
      <c r="R589" s="82"/>
      <c r="S589" s="82"/>
      <c r="T589" s="82"/>
      <c r="U589" s="82"/>
      <c r="V589" s="82"/>
      <c r="W589" s="82"/>
      <c r="X589" s="80"/>
      <c r="Y589" s="80"/>
      <c r="Z589" s="80"/>
      <c r="AA589" s="80"/>
      <c r="AB589" s="81"/>
      <c r="AC589" s="81"/>
      <c r="AD589" s="80"/>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c r="IW589" s="7"/>
      <c r="IX589" s="7"/>
      <c r="IY589" s="7"/>
      <c r="IZ589" s="7"/>
      <c r="JA589" s="7"/>
      <c r="JB589" s="7"/>
      <c r="JC589" s="7"/>
      <c r="JD589" s="7"/>
      <c r="JE589" s="7"/>
      <c r="JF589" s="7"/>
      <c r="JG589" s="7"/>
      <c r="JH589" s="7"/>
      <c r="JI589" s="7"/>
      <c r="JJ589" s="7"/>
      <c r="JK589" s="7"/>
      <c r="JL589" s="7"/>
      <c r="JM589" s="7"/>
      <c r="JN589" s="7"/>
      <c r="JO589" s="7"/>
      <c r="JP589" s="7"/>
      <c r="JQ589" s="7"/>
      <c r="JR589" s="7"/>
      <c r="JS589" s="7"/>
      <c r="JT589" s="7"/>
      <c r="JU589" s="7"/>
      <c r="JV589" s="7"/>
      <c r="JW589" s="7"/>
      <c r="JX589" s="7"/>
      <c r="JY589" s="7"/>
      <c r="JZ589" s="7"/>
      <c r="KA589" s="7"/>
      <c r="KB589" s="7"/>
      <c r="KC589" s="7"/>
      <c r="KD589" s="7"/>
      <c r="KE589" s="7"/>
      <c r="KF589" s="7"/>
      <c r="KG589" s="7"/>
      <c r="KH589" s="7"/>
      <c r="KI589" s="7"/>
      <c r="KJ589" s="7"/>
      <c r="KK589" s="7"/>
      <c r="KL589" s="7"/>
      <c r="KM589" s="7"/>
      <c r="KN589" s="7"/>
      <c r="KO589" s="7"/>
      <c r="KP589" s="7"/>
      <c r="KQ589" s="7"/>
      <c r="KR589" s="7"/>
      <c r="KS589" s="7"/>
      <c r="KT589" s="7"/>
      <c r="KU589" s="7"/>
      <c r="KV589" s="7"/>
      <c r="KW589" s="7"/>
      <c r="KX589" s="7"/>
      <c r="KY589" s="7"/>
      <c r="KZ589" s="7"/>
      <c r="LA589" s="7"/>
      <c r="LB589" s="7"/>
      <c r="LC589" s="7"/>
      <c r="LD589" s="7"/>
      <c r="LE589" s="7"/>
      <c r="LF589" s="7"/>
      <c r="LG589" s="7"/>
      <c r="LH589" s="7"/>
      <c r="LI589" s="7"/>
      <c r="LJ589" s="7"/>
      <c r="LK589" s="7"/>
      <c r="LL589" s="7"/>
      <c r="LM589" s="7"/>
      <c r="LN589" s="7"/>
      <c r="LO589" s="7"/>
      <c r="LP589" s="7"/>
      <c r="LQ589" s="7"/>
      <c r="LR589" s="7"/>
      <c r="LS589" s="7"/>
      <c r="LT589" s="7"/>
      <c r="LU589" s="7"/>
      <c r="LV589" s="7"/>
      <c r="LW589" s="7"/>
      <c r="LX589" s="7"/>
      <c r="LY589" s="7"/>
      <c r="LZ589" s="7"/>
      <c r="MA589" s="7"/>
      <c r="MB589" s="7"/>
      <c r="MC589" s="7"/>
      <c r="MD589" s="7"/>
      <c r="ME589" s="7"/>
      <c r="MF589" s="7"/>
      <c r="MG589" s="7"/>
      <c r="MH589" s="7"/>
      <c r="MI589" s="7"/>
      <c r="MJ589" s="7"/>
    </row>
    <row r="590" spans="1:348" ht="15.75" customHeight="1">
      <c r="A590" s="80"/>
      <c r="B590" s="80"/>
      <c r="C590" s="80"/>
      <c r="D590" s="80"/>
      <c r="E590" s="80"/>
      <c r="F590" s="80"/>
      <c r="G590" s="80"/>
      <c r="H590" s="80"/>
      <c r="I590" s="81"/>
      <c r="J590" s="81"/>
      <c r="K590" s="81"/>
      <c r="L590" s="81"/>
      <c r="M590" s="80"/>
      <c r="N590" s="80"/>
      <c r="O590" s="82"/>
      <c r="P590" s="82"/>
      <c r="Q590" s="82"/>
      <c r="R590" s="82"/>
      <c r="S590" s="82"/>
      <c r="T590" s="82"/>
      <c r="U590" s="82"/>
      <c r="V590" s="82"/>
      <c r="W590" s="82"/>
      <c r="X590" s="80"/>
      <c r="Y590" s="80"/>
      <c r="Z590" s="80"/>
      <c r="AA590" s="80"/>
      <c r="AB590" s="81"/>
      <c r="AC590" s="81"/>
      <c r="AD590" s="80"/>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c r="IW590" s="7"/>
      <c r="IX590" s="7"/>
      <c r="IY590" s="7"/>
      <c r="IZ590" s="7"/>
      <c r="JA590" s="7"/>
      <c r="JB590" s="7"/>
      <c r="JC590" s="7"/>
      <c r="JD590" s="7"/>
      <c r="JE590" s="7"/>
      <c r="JF590" s="7"/>
      <c r="JG590" s="7"/>
      <c r="JH590" s="7"/>
      <c r="JI590" s="7"/>
      <c r="JJ590" s="7"/>
      <c r="JK590" s="7"/>
      <c r="JL590" s="7"/>
      <c r="JM590" s="7"/>
      <c r="JN590" s="7"/>
      <c r="JO590" s="7"/>
      <c r="JP590" s="7"/>
      <c r="JQ590" s="7"/>
      <c r="JR590" s="7"/>
      <c r="JS590" s="7"/>
      <c r="JT590" s="7"/>
      <c r="JU590" s="7"/>
      <c r="JV590" s="7"/>
      <c r="JW590" s="7"/>
      <c r="JX590" s="7"/>
      <c r="JY590" s="7"/>
      <c r="JZ590" s="7"/>
      <c r="KA590" s="7"/>
      <c r="KB590" s="7"/>
      <c r="KC590" s="7"/>
      <c r="KD590" s="7"/>
      <c r="KE590" s="7"/>
      <c r="KF590" s="7"/>
      <c r="KG590" s="7"/>
      <c r="KH590" s="7"/>
      <c r="KI590" s="7"/>
      <c r="KJ590" s="7"/>
      <c r="KK590" s="7"/>
      <c r="KL590" s="7"/>
      <c r="KM590" s="7"/>
      <c r="KN590" s="7"/>
      <c r="KO590" s="7"/>
      <c r="KP590" s="7"/>
      <c r="KQ590" s="7"/>
      <c r="KR590" s="7"/>
      <c r="KS590" s="7"/>
      <c r="KT590" s="7"/>
      <c r="KU590" s="7"/>
      <c r="KV590" s="7"/>
      <c r="KW590" s="7"/>
      <c r="KX590" s="7"/>
      <c r="KY590" s="7"/>
      <c r="KZ590" s="7"/>
      <c r="LA590" s="7"/>
      <c r="LB590" s="7"/>
      <c r="LC590" s="7"/>
      <c r="LD590" s="7"/>
      <c r="LE590" s="7"/>
      <c r="LF590" s="7"/>
      <c r="LG590" s="7"/>
      <c r="LH590" s="7"/>
      <c r="LI590" s="7"/>
      <c r="LJ590" s="7"/>
      <c r="LK590" s="7"/>
      <c r="LL590" s="7"/>
      <c r="LM590" s="7"/>
      <c r="LN590" s="7"/>
      <c r="LO590" s="7"/>
      <c r="LP590" s="7"/>
      <c r="LQ590" s="7"/>
      <c r="LR590" s="7"/>
      <c r="LS590" s="7"/>
      <c r="LT590" s="7"/>
      <c r="LU590" s="7"/>
      <c r="LV590" s="7"/>
      <c r="LW590" s="7"/>
      <c r="LX590" s="7"/>
      <c r="LY590" s="7"/>
      <c r="LZ590" s="7"/>
      <c r="MA590" s="7"/>
      <c r="MB590" s="7"/>
      <c r="MC590" s="7"/>
      <c r="MD590" s="7"/>
      <c r="ME590" s="7"/>
      <c r="MF590" s="7"/>
      <c r="MG590" s="7"/>
      <c r="MH590" s="7"/>
      <c r="MI590" s="7"/>
      <c r="MJ590" s="7"/>
    </row>
    <row r="591" spans="1:348" ht="15.75" customHeight="1">
      <c r="A591" s="80"/>
      <c r="B591" s="80"/>
      <c r="C591" s="80"/>
      <c r="D591" s="80"/>
      <c r="E591" s="80"/>
      <c r="F591" s="80"/>
      <c r="G591" s="80"/>
      <c r="H591" s="80"/>
      <c r="I591" s="81"/>
      <c r="J591" s="81"/>
      <c r="K591" s="81"/>
      <c r="L591" s="81"/>
      <c r="M591" s="80"/>
      <c r="N591" s="80"/>
      <c r="O591" s="82"/>
      <c r="P591" s="82"/>
      <c r="Q591" s="82"/>
      <c r="R591" s="82"/>
      <c r="S591" s="82"/>
      <c r="T591" s="82"/>
      <c r="U591" s="82"/>
      <c r="V591" s="82"/>
      <c r="W591" s="82"/>
      <c r="X591" s="80"/>
      <c r="Y591" s="80"/>
      <c r="Z591" s="80"/>
      <c r="AA591" s="80"/>
      <c r="AB591" s="81"/>
      <c r="AC591" s="81"/>
      <c r="AD591" s="80"/>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c r="IW591" s="7"/>
      <c r="IX591" s="7"/>
      <c r="IY591" s="7"/>
      <c r="IZ591" s="7"/>
      <c r="JA591" s="7"/>
      <c r="JB591" s="7"/>
      <c r="JC591" s="7"/>
      <c r="JD591" s="7"/>
      <c r="JE591" s="7"/>
      <c r="JF591" s="7"/>
      <c r="JG591" s="7"/>
      <c r="JH591" s="7"/>
      <c r="JI591" s="7"/>
      <c r="JJ591" s="7"/>
      <c r="JK591" s="7"/>
      <c r="JL591" s="7"/>
      <c r="JM591" s="7"/>
      <c r="JN591" s="7"/>
      <c r="JO591" s="7"/>
      <c r="JP591" s="7"/>
      <c r="JQ591" s="7"/>
      <c r="JR591" s="7"/>
      <c r="JS591" s="7"/>
      <c r="JT591" s="7"/>
      <c r="JU591" s="7"/>
      <c r="JV591" s="7"/>
      <c r="JW591" s="7"/>
      <c r="JX591" s="7"/>
      <c r="JY591" s="7"/>
      <c r="JZ591" s="7"/>
      <c r="KA591" s="7"/>
      <c r="KB591" s="7"/>
      <c r="KC591" s="7"/>
      <c r="KD591" s="7"/>
      <c r="KE591" s="7"/>
      <c r="KF591" s="7"/>
      <c r="KG591" s="7"/>
      <c r="KH591" s="7"/>
      <c r="KI591" s="7"/>
      <c r="KJ591" s="7"/>
      <c r="KK591" s="7"/>
      <c r="KL591" s="7"/>
      <c r="KM591" s="7"/>
      <c r="KN591" s="7"/>
      <c r="KO591" s="7"/>
      <c r="KP591" s="7"/>
      <c r="KQ591" s="7"/>
      <c r="KR591" s="7"/>
      <c r="KS591" s="7"/>
      <c r="KT591" s="7"/>
      <c r="KU591" s="7"/>
      <c r="KV591" s="7"/>
      <c r="KW591" s="7"/>
      <c r="KX591" s="7"/>
      <c r="KY591" s="7"/>
      <c r="KZ591" s="7"/>
      <c r="LA591" s="7"/>
      <c r="LB591" s="7"/>
      <c r="LC591" s="7"/>
      <c r="LD591" s="7"/>
      <c r="LE591" s="7"/>
      <c r="LF591" s="7"/>
      <c r="LG591" s="7"/>
      <c r="LH591" s="7"/>
      <c r="LI591" s="7"/>
      <c r="LJ591" s="7"/>
      <c r="LK591" s="7"/>
      <c r="LL591" s="7"/>
      <c r="LM591" s="7"/>
      <c r="LN591" s="7"/>
      <c r="LO591" s="7"/>
      <c r="LP591" s="7"/>
      <c r="LQ591" s="7"/>
      <c r="LR591" s="7"/>
      <c r="LS591" s="7"/>
      <c r="LT591" s="7"/>
      <c r="LU591" s="7"/>
      <c r="LV591" s="7"/>
      <c r="LW591" s="7"/>
      <c r="LX591" s="7"/>
      <c r="LY591" s="7"/>
      <c r="LZ591" s="7"/>
      <c r="MA591" s="7"/>
      <c r="MB591" s="7"/>
      <c r="MC591" s="7"/>
      <c r="MD591" s="7"/>
      <c r="ME591" s="7"/>
      <c r="MF591" s="7"/>
      <c r="MG591" s="7"/>
      <c r="MH591" s="7"/>
      <c r="MI591" s="7"/>
      <c r="MJ591" s="7"/>
    </row>
    <row r="592" spans="1:348" ht="15.75" customHeight="1">
      <c r="A592" s="80"/>
      <c r="B592" s="80"/>
      <c r="C592" s="80"/>
      <c r="D592" s="80"/>
      <c r="E592" s="80"/>
      <c r="F592" s="80"/>
      <c r="G592" s="80"/>
      <c r="H592" s="80"/>
      <c r="I592" s="81"/>
      <c r="J592" s="81"/>
      <c r="K592" s="81"/>
      <c r="L592" s="81"/>
      <c r="M592" s="80"/>
      <c r="N592" s="80"/>
      <c r="O592" s="82"/>
      <c r="P592" s="82"/>
      <c r="Q592" s="82"/>
      <c r="R592" s="82"/>
      <c r="S592" s="82"/>
      <c r="T592" s="82"/>
      <c r="U592" s="82"/>
      <c r="V592" s="82"/>
      <c r="W592" s="82"/>
      <c r="X592" s="80"/>
      <c r="Y592" s="80"/>
      <c r="Z592" s="80"/>
      <c r="AA592" s="80"/>
      <c r="AB592" s="81"/>
      <c r="AC592" s="81"/>
      <c r="AD592" s="80"/>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c r="KA592" s="7"/>
      <c r="KB592" s="7"/>
      <c r="KC592" s="7"/>
      <c r="KD592" s="7"/>
      <c r="KE592" s="7"/>
      <c r="KF592" s="7"/>
      <c r="KG592" s="7"/>
      <c r="KH592" s="7"/>
      <c r="KI592" s="7"/>
      <c r="KJ592" s="7"/>
      <c r="KK592" s="7"/>
      <c r="KL592" s="7"/>
      <c r="KM592" s="7"/>
      <c r="KN592" s="7"/>
      <c r="KO592" s="7"/>
      <c r="KP592" s="7"/>
      <c r="KQ592" s="7"/>
      <c r="KR592" s="7"/>
      <c r="KS592" s="7"/>
      <c r="KT592" s="7"/>
      <c r="KU592" s="7"/>
      <c r="KV592" s="7"/>
      <c r="KW592" s="7"/>
      <c r="KX592" s="7"/>
      <c r="KY592" s="7"/>
      <c r="KZ592" s="7"/>
      <c r="LA592" s="7"/>
      <c r="LB592" s="7"/>
      <c r="LC592" s="7"/>
      <c r="LD592" s="7"/>
      <c r="LE592" s="7"/>
      <c r="LF592" s="7"/>
      <c r="LG592" s="7"/>
      <c r="LH592" s="7"/>
      <c r="LI592" s="7"/>
      <c r="LJ592" s="7"/>
      <c r="LK592" s="7"/>
      <c r="LL592" s="7"/>
      <c r="LM592" s="7"/>
      <c r="LN592" s="7"/>
      <c r="LO592" s="7"/>
      <c r="LP592" s="7"/>
      <c r="LQ592" s="7"/>
      <c r="LR592" s="7"/>
      <c r="LS592" s="7"/>
      <c r="LT592" s="7"/>
      <c r="LU592" s="7"/>
      <c r="LV592" s="7"/>
      <c r="LW592" s="7"/>
      <c r="LX592" s="7"/>
      <c r="LY592" s="7"/>
      <c r="LZ592" s="7"/>
      <c r="MA592" s="7"/>
      <c r="MB592" s="7"/>
      <c r="MC592" s="7"/>
      <c r="MD592" s="7"/>
      <c r="ME592" s="7"/>
      <c r="MF592" s="7"/>
      <c r="MG592" s="7"/>
      <c r="MH592" s="7"/>
      <c r="MI592" s="7"/>
      <c r="MJ592" s="7"/>
    </row>
    <row r="593" spans="1:348" ht="15.75" customHeight="1">
      <c r="A593" s="80"/>
      <c r="B593" s="80"/>
      <c r="C593" s="80"/>
      <c r="D593" s="80"/>
      <c r="E593" s="80"/>
      <c r="F593" s="80"/>
      <c r="G593" s="80"/>
      <c r="H593" s="80"/>
      <c r="I593" s="81"/>
      <c r="J593" s="81"/>
      <c r="K593" s="81"/>
      <c r="L593" s="81"/>
      <c r="M593" s="80"/>
      <c r="N593" s="80"/>
      <c r="O593" s="82"/>
      <c r="P593" s="82"/>
      <c r="Q593" s="82"/>
      <c r="R593" s="82"/>
      <c r="S593" s="82"/>
      <c r="T593" s="82"/>
      <c r="U593" s="82"/>
      <c r="V593" s="82"/>
      <c r="W593" s="82"/>
      <c r="X593" s="80"/>
      <c r="Y593" s="80"/>
      <c r="Z593" s="80"/>
      <c r="AA593" s="80"/>
      <c r="AB593" s="81"/>
      <c r="AC593" s="81"/>
      <c r="AD593" s="80"/>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c r="KA593" s="7"/>
      <c r="KB593" s="7"/>
      <c r="KC593" s="7"/>
      <c r="KD593" s="7"/>
      <c r="KE593" s="7"/>
      <c r="KF593" s="7"/>
      <c r="KG593" s="7"/>
      <c r="KH593" s="7"/>
      <c r="KI593" s="7"/>
      <c r="KJ593" s="7"/>
      <c r="KK593" s="7"/>
      <c r="KL593" s="7"/>
      <c r="KM593" s="7"/>
      <c r="KN593" s="7"/>
      <c r="KO593" s="7"/>
      <c r="KP593" s="7"/>
      <c r="KQ593" s="7"/>
      <c r="KR593" s="7"/>
      <c r="KS593" s="7"/>
      <c r="KT593" s="7"/>
      <c r="KU593" s="7"/>
      <c r="KV593" s="7"/>
      <c r="KW593" s="7"/>
      <c r="KX593" s="7"/>
      <c r="KY593" s="7"/>
      <c r="KZ593" s="7"/>
      <c r="LA593" s="7"/>
      <c r="LB593" s="7"/>
      <c r="LC593" s="7"/>
      <c r="LD593" s="7"/>
      <c r="LE593" s="7"/>
      <c r="LF593" s="7"/>
      <c r="LG593" s="7"/>
      <c r="LH593" s="7"/>
      <c r="LI593" s="7"/>
      <c r="LJ593" s="7"/>
      <c r="LK593" s="7"/>
      <c r="LL593" s="7"/>
      <c r="LM593" s="7"/>
      <c r="LN593" s="7"/>
      <c r="LO593" s="7"/>
      <c r="LP593" s="7"/>
      <c r="LQ593" s="7"/>
      <c r="LR593" s="7"/>
      <c r="LS593" s="7"/>
      <c r="LT593" s="7"/>
      <c r="LU593" s="7"/>
      <c r="LV593" s="7"/>
      <c r="LW593" s="7"/>
      <c r="LX593" s="7"/>
      <c r="LY593" s="7"/>
      <c r="LZ593" s="7"/>
      <c r="MA593" s="7"/>
      <c r="MB593" s="7"/>
      <c r="MC593" s="7"/>
      <c r="MD593" s="7"/>
      <c r="ME593" s="7"/>
      <c r="MF593" s="7"/>
      <c r="MG593" s="7"/>
      <c r="MH593" s="7"/>
      <c r="MI593" s="7"/>
      <c r="MJ593" s="7"/>
    </row>
    <row r="594" spans="1:348" ht="15.75" customHeight="1">
      <c r="A594" s="80"/>
      <c r="B594" s="80"/>
      <c r="C594" s="80"/>
      <c r="D594" s="80"/>
      <c r="E594" s="80"/>
      <c r="F594" s="80"/>
      <c r="G594" s="80"/>
      <c r="H594" s="80"/>
      <c r="I594" s="81"/>
      <c r="J594" s="81"/>
      <c r="K594" s="81"/>
      <c r="L594" s="81"/>
      <c r="M594" s="80"/>
      <c r="N594" s="80"/>
      <c r="O594" s="82"/>
      <c r="P594" s="82"/>
      <c r="Q594" s="82"/>
      <c r="R594" s="82"/>
      <c r="S594" s="82"/>
      <c r="T594" s="82"/>
      <c r="U594" s="82"/>
      <c r="V594" s="82"/>
      <c r="W594" s="82"/>
      <c r="X594" s="80"/>
      <c r="Y594" s="80"/>
      <c r="Z594" s="80"/>
      <c r="AA594" s="80"/>
      <c r="AB594" s="81"/>
      <c r="AC594" s="81"/>
      <c r="AD594" s="80"/>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c r="KA594" s="7"/>
      <c r="KB594" s="7"/>
      <c r="KC594" s="7"/>
      <c r="KD594" s="7"/>
      <c r="KE594" s="7"/>
      <c r="KF594" s="7"/>
      <c r="KG594" s="7"/>
      <c r="KH594" s="7"/>
      <c r="KI594" s="7"/>
      <c r="KJ594" s="7"/>
      <c r="KK594" s="7"/>
      <c r="KL594" s="7"/>
      <c r="KM594" s="7"/>
      <c r="KN594" s="7"/>
      <c r="KO594" s="7"/>
      <c r="KP594" s="7"/>
      <c r="KQ594" s="7"/>
      <c r="KR594" s="7"/>
      <c r="KS594" s="7"/>
      <c r="KT594" s="7"/>
      <c r="KU594" s="7"/>
      <c r="KV594" s="7"/>
      <c r="KW594" s="7"/>
      <c r="KX594" s="7"/>
      <c r="KY594" s="7"/>
      <c r="KZ594" s="7"/>
      <c r="LA594" s="7"/>
      <c r="LB594" s="7"/>
      <c r="LC594" s="7"/>
      <c r="LD594" s="7"/>
      <c r="LE594" s="7"/>
      <c r="LF594" s="7"/>
      <c r="LG594" s="7"/>
      <c r="LH594" s="7"/>
      <c r="LI594" s="7"/>
      <c r="LJ594" s="7"/>
      <c r="LK594" s="7"/>
      <c r="LL594" s="7"/>
      <c r="LM594" s="7"/>
      <c r="LN594" s="7"/>
      <c r="LO594" s="7"/>
      <c r="LP594" s="7"/>
      <c r="LQ594" s="7"/>
      <c r="LR594" s="7"/>
      <c r="LS594" s="7"/>
      <c r="LT594" s="7"/>
      <c r="LU594" s="7"/>
      <c r="LV594" s="7"/>
      <c r="LW594" s="7"/>
      <c r="LX594" s="7"/>
      <c r="LY594" s="7"/>
      <c r="LZ594" s="7"/>
      <c r="MA594" s="7"/>
      <c r="MB594" s="7"/>
      <c r="MC594" s="7"/>
      <c r="MD594" s="7"/>
      <c r="ME594" s="7"/>
      <c r="MF594" s="7"/>
      <c r="MG594" s="7"/>
      <c r="MH594" s="7"/>
      <c r="MI594" s="7"/>
      <c r="MJ594" s="7"/>
    </row>
    <row r="595" spans="1:348" ht="15.75" customHeight="1">
      <c r="A595" s="80"/>
      <c r="B595" s="80"/>
      <c r="C595" s="80"/>
      <c r="D595" s="80"/>
      <c r="E595" s="80"/>
      <c r="F595" s="80"/>
      <c r="G595" s="80"/>
      <c r="H595" s="80"/>
      <c r="I595" s="81"/>
      <c r="J595" s="81"/>
      <c r="K595" s="81"/>
      <c r="L595" s="81"/>
      <c r="M595" s="80"/>
      <c r="N595" s="80"/>
      <c r="O595" s="82"/>
      <c r="P595" s="82"/>
      <c r="Q595" s="82"/>
      <c r="R595" s="82"/>
      <c r="S595" s="82"/>
      <c r="T595" s="82"/>
      <c r="U595" s="82"/>
      <c r="V595" s="82"/>
      <c r="W595" s="82"/>
      <c r="X595" s="80"/>
      <c r="Y595" s="80"/>
      <c r="Z595" s="80"/>
      <c r="AA595" s="80"/>
      <c r="AB595" s="81"/>
      <c r="AC595" s="81"/>
      <c r="AD595" s="80"/>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c r="KA595" s="7"/>
      <c r="KB595" s="7"/>
      <c r="KC595" s="7"/>
      <c r="KD595" s="7"/>
      <c r="KE595" s="7"/>
      <c r="KF595" s="7"/>
      <c r="KG595" s="7"/>
      <c r="KH595" s="7"/>
      <c r="KI595" s="7"/>
      <c r="KJ595" s="7"/>
      <c r="KK595" s="7"/>
      <c r="KL595" s="7"/>
      <c r="KM595" s="7"/>
      <c r="KN595" s="7"/>
      <c r="KO595" s="7"/>
      <c r="KP595" s="7"/>
      <c r="KQ595" s="7"/>
      <c r="KR595" s="7"/>
      <c r="KS595" s="7"/>
      <c r="KT595" s="7"/>
      <c r="KU595" s="7"/>
      <c r="KV595" s="7"/>
      <c r="KW595" s="7"/>
      <c r="KX595" s="7"/>
      <c r="KY595" s="7"/>
      <c r="KZ595" s="7"/>
      <c r="LA595" s="7"/>
      <c r="LB595" s="7"/>
      <c r="LC595" s="7"/>
      <c r="LD595" s="7"/>
      <c r="LE595" s="7"/>
      <c r="LF595" s="7"/>
      <c r="LG595" s="7"/>
      <c r="LH595" s="7"/>
      <c r="LI595" s="7"/>
      <c r="LJ595" s="7"/>
      <c r="LK595" s="7"/>
      <c r="LL595" s="7"/>
      <c r="LM595" s="7"/>
      <c r="LN595" s="7"/>
      <c r="LO595" s="7"/>
      <c r="LP595" s="7"/>
      <c r="LQ595" s="7"/>
      <c r="LR595" s="7"/>
      <c r="LS595" s="7"/>
      <c r="LT595" s="7"/>
      <c r="LU595" s="7"/>
      <c r="LV595" s="7"/>
      <c r="LW595" s="7"/>
      <c r="LX595" s="7"/>
      <c r="LY595" s="7"/>
      <c r="LZ595" s="7"/>
      <c r="MA595" s="7"/>
      <c r="MB595" s="7"/>
      <c r="MC595" s="7"/>
      <c r="MD595" s="7"/>
      <c r="ME595" s="7"/>
      <c r="MF595" s="7"/>
      <c r="MG595" s="7"/>
      <c r="MH595" s="7"/>
      <c r="MI595" s="7"/>
      <c r="MJ595" s="7"/>
    </row>
    <row r="596" spans="1:348" ht="15.75" customHeight="1">
      <c r="A596" s="80"/>
      <c r="B596" s="80"/>
      <c r="C596" s="80"/>
      <c r="D596" s="80"/>
      <c r="E596" s="80"/>
      <c r="F596" s="80"/>
      <c r="G596" s="80"/>
      <c r="H596" s="80"/>
      <c r="I596" s="81"/>
      <c r="J596" s="81"/>
      <c r="K596" s="81"/>
      <c r="L596" s="81"/>
      <c r="M596" s="80"/>
      <c r="N596" s="80"/>
      <c r="O596" s="82"/>
      <c r="P596" s="82"/>
      <c r="Q596" s="82"/>
      <c r="R596" s="82"/>
      <c r="S596" s="82"/>
      <c r="T596" s="82"/>
      <c r="U596" s="82"/>
      <c r="V596" s="82"/>
      <c r="W596" s="82"/>
      <c r="X596" s="80"/>
      <c r="Y596" s="80"/>
      <c r="Z596" s="80"/>
      <c r="AA596" s="80"/>
      <c r="AB596" s="81"/>
      <c r="AC596" s="81"/>
      <c r="AD596" s="80"/>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c r="IW596" s="7"/>
      <c r="IX596" s="7"/>
      <c r="IY596" s="7"/>
      <c r="IZ596" s="7"/>
      <c r="JA596" s="7"/>
      <c r="JB596" s="7"/>
      <c r="JC596" s="7"/>
      <c r="JD596" s="7"/>
      <c r="JE596" s="7"/>
      <c r="JF596" s="7"/>
      <c r="JG596" s="7"/>
      <c r="JH596" s="7"/>
      <c r="JI596" s="7"/>
      <c r="JJ596" s="7"/>
      <c r="JK596" s="7"/>
      <c r="JL596" s="7"/>
      <c r="JM596" s="7"/>
      <c r="JN596" s="7"/>
      <c r="JO596" s="7"/>
      <c r="JP596" s="7"/>
      <c r="JQ596" s="7"/>
      <c r="JR596" s="7"/>
      <c r="JS596" s="7"/>
      <c r="JT596" s="7"/>
      <c r="JU596" s="7"/>
      <c r="JV596" s="7"/>
      <c r="JW596" s="7"/>
      <c r="JX596" s="7"/>
      <c r="JY596" s="7"/>
      <c r="JZ596" s="7"/>
      <c r="KA596" s="7"/>
      <c r="KB596" s="7"/>
      <c r="KC596" s="7"/>
      <c r="KD596" s="7"/>
      <c r="KE596" s="7"/>
      <c r="KF596" s="7"/>
      <c r="KG596" s="7"/>
      <c r="KH596" s="7"/>
      <c r="KI596" s="7"/>
      <c r="KJ596" s="7"/>
      <c r="KK596" s="7"/>
      <c r="KL596" s="7"/>
      <c r="KM596" s="7"/>
      <c r="KN596" s="7"/>
      <c r="KO596" s="7"/>
      <c r="KP596" s="7"/>
      <c r="KQ596" s="7"/>
      <c r="KR596" s="7"/>
      <c r="KS596" s="7"/>
      <c r="KT596" s="7"/>
      <c r="KU596" s="7"/>
      <c r="KV596" s="7"/>
      <c r="KW596" s="7"/>
      <c r="KX596" s="7"/>
      <c r="KY596" s="7"/>
      <c r="KZ596" s="7"/>
      <c r="LA596" s="7"/>
      <c r="LB596" s="7"/>
      <c r="LC596" s="7"/>
      <c r="LD596" s="7"/>
      <c r="LE596" s="7"/>
      <c r="LF596" s="7"/>
      <c r="LG596" s="7"/>
      <c r="LH596" s="7"/>
      <c r="LI596" s="7"/>
      <c r="LJ596" s="7"/>
      <c r="LK596" s="7"/>
      <c r="LL596" s="7"/>
      <c r="LM596" s="7"/>
      <c r="LN596" s="7"/>
      <c r="LO596" s="7"/>
      <c r="LP596" s="7"/>
      <c r="LQ596" s="7"/>
      <c r="LR596" s="7"/>
      <c r="LS596" s="7"/>
      <c r="LT596" s="7"/>
      <c r="LU596" s="7"/>
      <c r="LV596" s="7"/>
      <c r="LW596" s="7"/>
      <c r="LX596" s="7"/>
      <c r="LY596" s="7"/>
      <c r="LZ596" s="7"/>
      <c r="MA596" s="7"/>
      <c r="MB596" s="7"/>
      <c r="MC596" s="7"/>
      <c r="MD596" s="7"/>
      <c r="ME596" s="7"/>
      <c r="MF596" s="7"/>
      <c r="MG596" s="7"/>
      <c r="MH596" s="7"/>
      <c r="MI596" s="7"/>
      <c r="MJ596" s="7"/>
    </row>
    <row r="597" spans="1:348" ht="15.75" customHeight="1">
      <c r="A597" s="80"/>
      <c r="B597" s="80"/>
      <c r="C597" s="80"/>
      <c r="D597" s="80"/>
      <c r="E597" s="80"/>
      <c r="F597" s="80"/>
      <c r="G597" s="80"/>
      <c r="H597" s="80"/>
      <c r="I597" s="81"/>
      <c r="J597" s="81"/>
      <c r="K597" s="81"/>
      <c r="L597" s="81"/>
      <c r="M597" s="80"/>
      <c r="N597" s="80"/>
      <c r="O597" s="82"/>
      <c r="P597" s="82"/>
      <c r="Q597" s="82"/>
      <c r="R597" s="82"/>
      <c r="S597" s="82"/>
      <c r="T597" s="82"/>
      <c r="U597" s="82"/>
      <c r="V597" s="82"/>
      <c r="W597" s="82"/>
      <c r="X597" s="80"/>
      <c r="Y597" s="80"/>
      <c r="Z597" s="80"/>
      <c r="AA597" s="80"/>
      <c r="AB597" s="81"/>
      <c r="AC597" s="81"/>
      <c r="AD597" s="80"/>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c r="IW597" s="7"/>
      <c r="IX597" s="7"/>
      <c r="IY597" s="7"/>
      <c r="IZ597" s="7"/>
      <c r="JA597" s="7"/>
      <c r="JB597" s="7"/>
      <c r="JC597" s="7"/>
      <c r="JD597" s="7"/>
      <c r="JE597" s="7"/>
      <c r="JF597" s="7"/>
      <c r="JG597" s="7"/>
      <c r="JH597" s="7"/>
      <c r="JI597" s="7"/>
      <c r="JJ597" s="7"/>
      <c r="JK597" s="7"/>
      <c r="JL597" s="7"/>
      <c r="JM597" s="7"/>
      <c r="JN597" s="7"/>
      <c r="JO597" s="7"/>
      <c r="JP597" s="7"/>
      <c r="JQ597" s="7"/>
      <c r="JR597" s="7"/>
      <c r="JS597" s="7"/>
      <c r="JT597" s="7"/>
      <c r="JU597" s="7"/>
      <c r="JV597" s="7"/>
      <c r="JW597" s="7"/>
      <c r="JX597" s="7"/>
      <c r="JY597" s="7"/>
      <c r="JZ597" s="7"/>
      <c r="KA597" s="7"/>
      <c r="KB597" s="7"/>
      <c r="KC597" s="7"/>
      <c r="KD597" s="7"/>
      <c r="KE597" s="7"/>
      <c r="KF597" s="7"/>
      <c r="KG597" s="7"/>
      <c r="KH597" s="7"/>
      <c r="KI597" s="7"/>
      <c r="KJ597" s="7"/>
      <c r="KK597" s="7"/>
      <c r="KL597" s="7"/>
      <c r="KM597" s="7"/>
      <c r="KN597" s="7"/>
      <c r="KO597" s="7"/>
      <c r="KP597" s="7"/>
      <c r="KQ597" s="7"/>
      <c r="KR597" s="7"/>
      <c r="KS597" s="7"/>
      <c r="KT597" s="7"/>
      <c r="KU597" s="7"/>
      <c r="KV597" s="7"/>
      <c r="KW597" s="7"/>
      <c r="KX597" s="7"/>
      <c r="KY597" s="7"/>
      <c r="KZ597" s="7"/>
      <c r="LA597" s="7"/>
      <c r="LB597" s="7"/>
      <c r="LC597" s="7"/>
      <c r="LD597" s="7"/>
      <c r="LE597" s="7"/>
      <c r="LF597" s="7"/>
      <c r="LG597" s="7"/>
      <c r="LH597" s="7"/>
      <c r="LI597" s="7"/>
      <c r="LJ597" s="7"/>
      <c r="LK597" s="7"/>
      <c r="LL597" s="7"/>
      <c r="LM597" s="7"/>
      <c r="LN597" s="7"/>
      <c r="LO597" s="7"/>
      <c r="LP597" s="7"/>
      <c r="LQ597" s="7"/>
      <c r="LR597" s="7"/>
      <c r="LS597" s="7"/>
      <c r="LT597" s="7"/>
      <c r="LU597" s="7"/>
      <c r="LV597" s="7"/>
      <c r="LW597" s="7"/>
      <c r="LX597" s="7"/>
      <c r="LY597" s="7"/>
      <c r="LZ597" s="7"/>
      <c r="MA597" s="7"/>
      <c r="MB597" s="7"/>
      <c r="MC597" s="7"/>
      <c r="MD597" s="7"/>
      <c r="ME597" s="7"/>
      <c r="MF597" s="7"/>
      <c r="MG597" s="7"/>
      <c r="MH597" s="7"/>
      <c r="MI597" s="7"/>
      <c r="MJ597" s="7"/>
    </row>
    <row r="598" spans="1:348" ht="15.75" customHeight="1">
      <c r="A598" s="80"/>
      <c r="B598" s="80"/>
      <c r="C598" s="80"/>
      <c r="D598" s="80"/>
      <c r="E598" s="80"/>
      <c r="F598" s="80"/>
      <c r="G598" s="80"/>
      <c r="H598" s="80"/>
      <c r="I598" s="81"/>
      <c r="J598" s="81"/>
      <c r="K598" s="81"/>
      <c r="L598" s="81"/>
      <c r="M598" s="80"/>
      <c r="N598" s="80"/>
      <c r="O598" s="82"/>
      <c r="P598" s="82"/>
      <c r="Q598" s="82"/>
      <c r="R598" s="82"/>
      <c r="S598" s="82"/>
      <c r="T598" s="82"/>
      <c r="U598" s="82"/>
      <c r="V598" s="82"/>
      <c r="W598" s="82"/>
      <c r="X598" s="80"/>
      <c r="Y598" s="80"/>
      <c r="Z598" s="80"/>
      <c r="AA598" s="80"/>
      <c r="AB598" s="81"/>
      <c r="AC598" s="81"/>
      <c r="AD598" s="80"/>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7"/>
      <c r="JW598" s="7"/>
      <c r="JX598" s="7"/>
      <c r="JY598" s="7"/>
      <c r="JZ598" s="7"/>
      <c r="KA598" s="7"/>
      <c r="KB598" s="7"/>
      <c r="KC598" s="7"/>
      <c r="KD598" s="7"/>
      <c r="KE598" s="7"/>
      <c r="KF598" s="7"/>
      <c r="KG598" s="7"/>
      <c r="KH598" s="7"/>
      <c r="KI598" s="7"/>
      <c r="KJ598" s="7"/>
      <c r="KK598" s="7"/>
      <c r="KL598" s="7"/>
      <c r="KM598" s="7"/>
      <c r="KN598" s="7"/>
      <c r="KO598" s="7"/>
      <c r="KP598" s="7"/>
      <c r="KQ598" s="7"/>
      <c r="KR598" s="7"/>
      <c r="KS598" s="7"/>
      <c r="KT598" s="7"/>
      <c r="KU598" s="7"/>
      <c r="KV598" s="7"/>
      <c r="KW598" s="7"/>
      <c r="KX598" s="7"/>
      <c r="KY598" s="7"/>
      <c r="KZ598" s="7"/>
      <c r="LA598" s="7"/>
      <c r="LB598" s="7"/>
      <c r="LC598" s="7"/>
      <c r="LD598" s="7"/>
      <c r="LE598" s="7"/>
      <c r="LF598" s="7"/>
      <c r="LG598" s="7"/>
      <c r="LH598" s="7"/>
      <c r="LI598" s="7"/>
      <c r="LJ598" s="7"/>
      <c r="LK598" s="7"/>
      <c r="LL598" s="7"/>
      <c r="LM598" s="7"/>
      <c r="LN598" s="7"/>
      <c r="LO598" s="7"/>
      <c r="LP598" s="7"/>
      <c r="LQ598" s="7"/>
      <c r="LR598" s="7"/>
      <c r="LS598" s="7"/>
      <c r="LT598" s="7"/>
      <c r="LU598" s="7"/>
      <c r="LV598" s="7"/>
      <c r="LW598" s="7"/>
      <c r="LX598" s="7"/>
      <c r="LY598" s="7"/>
      <c r="LZ598" s="7"/>
      <c r="MA598" s="7"/>
      <c r="MB598" s="7"/>
      <c r="MC598" s="7"/>
      <c r="MD598" s="7"/>
      <c r="ME598" s="7"/>
      <c r="MF598" s="7"/>
      <c r="MG598" s="7"/>
      <c r="MH598" s="7"/>
      <c r="MI598" s="7"/>
      <c r="MJ598" s="7"/>
    </row>
    <row r="599" spans="1:348" ht="15.75" customHeight="1">
      <c r="A599" s="80"/>
      <c r="B599" s="80"/>
      <c r="C599" s="80"/>
      <c r="D599" s="80"/>
      <c r="E599" s="80"/>
      <c r="F599" s="80"/>
      <c r="G599" s="80"/>
      <c r="H599" s="80"/>
      <c r="I599" s="81"/>
      <c r="J599" s="81"/>
      <c r="K599" s="81"/>
      <c r="L599" s="81"/>
      <c r="M599" s="80"/>
      <c r="N599" s="80"/>
      <c r="O599" s="82"/>
      <c r="P599" s="82"/>
      <c r="Q599" s="82"/>
      <c r="R599" s="82"/>
      <c r="S599" s="82"/>
      <c r="T599" s="82"/>
      <c r="U599" s="82"/>
      <c r="V599" s="82"/>
      <c r="W599" s="82"/>
      <c r="X599" s="80"/>
      <c r="Y599" s="80"/>
      <c r="Z599" s="80"/>
      <c r="AA599" s="80"/>
      <c r="AB599" s="81"/>
      <c r="AC599" s="81"/>
      <c r="AD599" s="80"/>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c r="IW599" s="7"/>
      <c r="IX599" s="7"/>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7"/>
      <c r="JW599" s="7"/>
      <c r="JX599" s="7"/>
      <c r="JY599" s="7"/>
      <c r="JZ599" s="7"/>
      <c r="KA599" s="7"/>
      <c r="KB599" s="7"/>
      <c r="KC599" s="7"/>
      <c r="KD599" s="7"/>
      <c r="KE599" s="7"/>
      <c r="KF599" s="7"/>
      <c r="KG599" s="7"/>
      <c r="KH599" s="7"/>
      <c r="KI599" s="7"/>
      <c r="KJ599" s="7"/>
      <c r="KK599" s="7"/>
      <c r="KL599" s="7"/>
      <c r="KM599" s="7"/>
      <c r="KN599" s="7"/>
      <c r="KO599" s="7"/>
      <c r="KP599" s="7"/>
      <c r="KQ599" s="7"/>
      <c r="KR599" s="7"/>
      <c r="KS599" s="7"/>
      <c r="KT599" s="7"/>
      <c r="KU599" s="7"/>
      <c r="KV599" s="7"/>
      <c r="KW599" s="7"/>
      <c r="KX599" s="7"/>
      <c r="KY599" s="7"/>
      <c r="KZ599" s="7"/>
      <c r="LA599" s="7"/>
      <c r="LB599" s="7"/>
      <c r="LC599" s="7"/>
      <c r="LD599" s="7"/>
      <c r="LE599" s="7"/>
      <c r="LF599" s="7"/>
      <c r="LG599" s="7"/>
      <c r="LH599" s="7"/>
      <c r="LI599" s="7"/>
      <c r="LJ599" s="7"/>
      <c r="LK599" s="7"/>
      <c r="LL599" s="7"/>
      <c r="LM599" s="7"/>
      <c r="LN599" s="7"/>
      <c r="LO599" s="7"/>
      <c r="LP599" s="7"/>
      <c r="LQ599" s="7"/>
      <c r="LR599" s="7"/>
      <c r="LS599" s="7"/>
      <c r="LT599" s="7"/>
      <c r="LU599" s="7"/>
      <c r="LV599" s="7"/>
      <c r="LW599" s="7"/>
      <c r="LX599" s="7"/>
      <c r="LY599" s="7"/>
      <c r="LZ599" s="7"/>
      <c r="MA599" s="7"/>
      <c r="MB599" s="7"/>
      <c r="MC599" s="7"/>
      <c r="MD599" s="7"/>
      <c r="ME599" s="7"/>
      <c r="MF599" s="7"/>
      <c r="MG599" s="7"/>
      <c r="MH599" s="7"/>
      <c r="MI599" s="7"/>
      <c r="MJ599" s="7"/>
    </row>
    <row r="600" spans="1:348" ht="15.75" customHeight="1">
      <c r="A600" s="80"/>
      <c r="B600" s="80"/>
      <c r="C600" s="80"/>
      <c r="D600" s="80"/>
      <c r="E600" s="80"/>
      <c r="F600" s="80"/>
      <c r="G600" s="80"/>
      <c r="H600" s="80"/>
      <c r="I600" s="81"/>
      <c r="J600" s="81"/>
      <c r="K600" s="81"/>
      <c r="L600" s="81"/>
      <c r="M600" s="80"/>
      <c r="N600" s="80"/>
      <c r="O600" s="82"/>
      <c r="P600" s="82"/>
      <c r="Q600" s="82"/>
      <c r="R600" s="82"/>
      <c r="S600" s="82"/>
      <c r="T600" s="82"/>
      <c r="U600" s="82"/>
      <c r="V600" s="82"/>
      <c r="W600" s="82"/>
      <c r="X600" s="80"/>
      <c r="Y600" s="80"/>
      <c r="Z600" s="80"/>
      <c r="AA600" s="80"/>
      <c r="AB600" s="81"/>
      <c r="AC600" s="81"/>
      <c r="AD600" s="80"/>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7"/>
      <c r="JW600" s="7"/>
      <c r="JX600" s="7"/>
      <c r="JY600" s="7"/>
      <c r="JZ600" s="7"/>
      <c r="KA600" s="7"/>
      <c r="KB600" s="7"/>
      <c r="KC600" s="7"/>
      <c r="KD600" s="7"/>
      <c r="KE600" s="7"/>
      <c r="KF600" s="7"/>
      <c r="KG600" s="7"/>
      <c r="KH600" s="7"/>
      <c r="KI600" s="7"/>
      <c r="KJ600" s="7"/>
      <c r="KK600" s="7"/>
      <c r="KL600" s="7"/>
      <c r="KM600" s="7"/>
      <c r="KN600" s="7"/>
      <c r="KO600" s="7"/>
      <c r="KP600" s="7"/>
      <c r="KQ600" s="7"/>
      <c r="KR600" s="7"/>
      <c r="KS600" s="7"/>
      <c r="KT600" s="7"/>
      <c r="KU600" s="7"/>
      <c r="KV600" s="7"/>
      <c r="KW600" s="7"/>
      <c r="KX600" s="7"/>
      <c r="KY600" s="7"/>
      <c r="KZ600" s="7"/>
      <c r="LA600" s="7"/>
      <c r="LB600" s="7"/>
      <c r="LC600" s="7"/>
      <c r="LD600" s="7"/>
      <c r="LE600" s="7"/>
      <c r="LF600" s="7"/>
      <c r="LG600" s="7"/>
      <c r="LH600" s="7"/>
      <c r="LI600" s="7"/>
      <c r="LJ600" s="7"/>
      <c r="LK600" s="7"/>
      <c r="LL600" s="7"/>
      <c r="LM600" s="7"/>
      <c r="LN600" s="7"/>
      <c r="LO600" s="7"/>
      <c r="LP600" s="7"/>
      <c r="LQ600" s="7"/>
      <c r="LR600" s="7"/>
      <c r="LS600" s="7"/>
      <c r="LT600" s="7"/>
      <c r="LU600" s="7"/>
      <c r="LV600" s="7"/>
      <c r="LW600" s="7"/>
      <c r="LX600" s="7"/>
      <c r="LY600" s="7"/>
      <c r="LZ600" s="7"/>
      <c r="MA600" s="7"/>
      <c r="MB600" s="7"/>
      <c r="MC600" s="7"/>
      <c r="MD600" s="7"/>
      <c r="ME600" s="7"/>
      <c r="MF600" s="7"/>
      <c r="MG600" s="7"/>
      <c r="MH600" s="7"/>
      <c r="MI600" s="7"/>
      <c r="MJ600" s="7"/>
    </row>
    <row r="601" spans="1:348" ht="15.75" customHeight="1">
      <c r="A601" s="80"/>
      <c r="B601" s="80"/>
      <c r="C601" s="80"/>
      <c r="D601" s="80"/>
      <c r="E601" s="80"/>
      <c r="F601" s="80"/>
      <c r="G601" s="80"/>
      <c r="H601" s="80"/>
      <c r="I601" s="81"/>
      <c r="J601" s="81"/>
      <c r="K601" s="81"/>
      <c r="L601" s="81"/>
      <c r="M601" s="80"/>
      <c r="N601" s="80"/>
      <c r="O601" s="82"/>
      <c r="P601" s="82"/>
      <c r="Q601" s="82"/>
      <c r="R601" s="82"/>
      <c r="S601" s="82"/>
      <c r="T601" s="82"/>
      <c r="U601" s="82"/>
      <c r="V601" s="82"/>
      <c r="W601" s="82"/>
      <c r="X601" s="80"/>
      <c r="Y601" s="80"/>
      <c r="Z601" s="80"/>
      <c r="AA601" s="80"/>
      <c r="AB601" s="81"/>
      <c r="AC601" s="81"/>
      <c r="AD601" s="80"/>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c r="IW601" s="7"/>
      <c r="IX601" s="7"/>
      <c r="IY601" s="7"/>
      <c r="IZ601" s="7"/>
      <c r="JA601" s="7"/>
      <c r="JB601" s="7"/>
      <c r="JC601" s="7"/>
      <c r="JD601" s="7"/>
      <c r="JE601" s="7"/>
      <c r="JF601" s="7"/>
      <c r="JG601" s="7"/>
      <c r="JH601" s="7"/>
      <c r="JI601" s="7"/>
      <c r="JJ601" s="7"/>
      <c r="JK601" s="7"/>
      <c r="JL601" s="7"/>
      <c r="JM601" s="7"/>
      <c r="JN601" s="7"/>
      <c r="JO601" s="7"/>
      <c r="JP601" s="7"/>
      <c r="JQ601" s="7"/>
      <c r="JR601" s="7"/>
      <c r="JS601" s="7"/>
      <c r="JT601" s="7"/>
      <c r="JU601" s="7"/>
      <c r="JV601" s="7"/>
      <c r="JW601" s="7"/>
      <c r="JX601" s="7"/>
      <c r="JY601" s="7"/>
      <c r="JZ601" s="7"/>
      <c r="KA601" s="7"/>
      <c r="KB601" s="7"/>
      <c r="KC601" s="7"/>
      <c r="KD601" s="7"/>
      <c r="KE601" s="7"/>
      <c r="KF601" s="7"/>
      <c r="KG601" s="7"/>
      <c r="KH601" s="7"/>
      <c r="KI601" s="7"/>
      <c r="KJ601" s="7"/>
      <c r="KK601" s="7"/>
      <c r="KL601" s="7"/>
      <c r="KM601" s="7"/>
      <c r="KN601" s="7"/>
      <c r="KO601" s="7"/>
      <c r="KP601" s="7"/>
      <c r="KQ601" s="7"/>
      <c r="KR601" s="7"/>
      <c r="KS601" s="7"/>
      <c r="KT601" s="7"/>
      <c r="KU601" s="7"/>
      <c r="KV601" s="7"/>
      <c r="KW601" s="7"/>
      <c r="KX601" s="7"/>
      <c r="KY601" s="7"/>
      <c r="KZ601" s="7"/>
      <c r="LA601" s="7"/>
      <c r="LB601" s="7"/>
      <c r="LC601" s="7"/>
      <c r="LD601" s="7"/>
      <c r="LE601" s="7"/>
      <c r="LF601" s="7"/>
      <c r="LG601" s="7"/>
      <c r="LH601" s="7"/>
      <c r="LI601" s="7"/>
      <c r="LJ601" s="7"/>
      <c r="LK601" s="7"/>
      <c r="LL601" s="7"/>
      <c r="LM601" s="7"/>
      <c r="LN601" s="7"/>
      <c r="LO601" s="7"/>
      <c r="LP601" s="7"/>
      <c r="LQ601" s="7"/>
      <c r="LR601" s="7"/>
      <c r="LS601" s="7"/>
      <c r="LT601" s="7"/>
      <c r="LU601" s="7"/>
      <c r="LV601" s="7"/>
      <c r="LW601" s="7"/>
      <c r="LX601" s="7"/>
      <c r="LY601" s="7"/>
      <c r="LZ601" s="7"/>
      <c r="MA601" s="7"/>
      <c r="MB601" s="7"/>
      <c r="MC601" s="7"/>
      <c r="MD601" s="7"/>
      <c r="ME601" s="7"/>
      <c r="MF601" s="7"/>
      <c r="MG601" s="7"/>
      <c r="MH601" s="7"/>
      <c r="MI601" s="7"/>
      <c r="MJ601" s="7"/>
    </row>
    <row r="602" spans="1:348" ht="15.75" customHeight="1">
      <c r="A602" s="80"/>
      <c r="B602" s="80"/>
      <c r="C602" s="80"/>
      <c r="D602" s="80"/>
      <c r="E602" s="80"/>
      <c r="F602" s="80"/>
      <c r="G602" s="80"/>
      <c r="H602" s="80"/>
      <c r="I602" s="81"/>
      <c r="J602" s="81"/>
      <c r="K602" s="81"/>
      <c r="L602" s="81"/>
      <c r="M602" s="80"/>
      <c r="N602" s="80"/>
      <c r="O602" s="82"/>
      <c r="P602" s="82"/>
      <c r="Q602" s="82"/>
      <c r="R602" s="82"/>
      <c r="S602" s="82"/>
      <c r="T602" s="82"/>
      <c r="U602" s="82"/>
      <c r="V602" s="82"/>
      <c r="W602" s="82"/>
      <c r="X602" s="80"/>
      <c r="Y602" s="80"/>
      <c r="Z602" s="80"/>
      <c r="AA602" s="80"/>
      <c r="AB602" s="81"/>
      <c r="AC602" s="81"/>
      <c r="AD602" s="80"/>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c r="KA602" s="7"/>
      <c r="KB602" s="7"/>
      <c r="KC602" s="7"/>
      <c r="KD602" s="7"/>
      <c r="KE602" s="7"/>
      <c r="KF602" s="7"/>
      <c r="KG602" s="7"/>
      <c r="KH602" s="7"/>
      <c r="KI602" s="7"/>
      <c r="KJ602" s="7"/>
      <c r="KK602" s="7"/>
      <c r="KL602" s="7"/>
      <c r="KM602" s="7"/>
      <c r="KN602" s="7"/>
      <c r="KO602" s="7"/>
      <c r="KP602" s="7"/>
      <c r="KQ602" s="7"/>
      <c r="KR602" s="7"/>
      <c r="KS602" s="7"/>
      <c r="KT602" s="7"/>
      <c r="KU602" s="7"/>
      <c r="KV602" s="7"/>
      <c r="KW602" s="7"/>
      <c r="KX602" s="7"/>
      <c r="KY602" s="7"/>
      <c r="KZ602" s="7"/>
      <c r="LA602" s="7"/>
      <c r="LB602" s="7"/>
      <c r="LC602" s="7"/>
      <c r="LD602" s="7"/>
      <c r="LE602" s="7"/>
      <c r="LF602" s="7"/>
      <c r="LG602" s="7"/>
      <c r="LH602" s="7"/>
      <c r="LI602" s="7"/>
      <c r="LJ602" s="7"/>
      <c r="LK602" s="7"/>
      <c r="LL602" s="7"/>
      <c r="LM602" s="7"/>
      <c r="LN602" s="7"/>
      <c r="LO602" s="7"/>
      <c r="LP602" s="7"/>
      <c r="LQ602" s="7"/>
      <c r="LR602" s="7"/>
      <c r="LS602" s="7"/>
      <c r="LT602" s="7"/>
      <c r="LU602" s="7"/>
      <c r="LV602" s="7"/>
      <c r="LW602" s="7"/>
      <c r="LX602" s="7"/>
      <c r="LY602" s="7"/>
      <c r="LZ602" s="7"/>
      <c r="MA602" s="7"/>
      <c r="MB602" s="7"/>
      <c r="MC602" s="7"/>
      <c r="MD602" s="7"/>
      <c r="ME602" s="7"/>
      <c r="MF602" s="7"/>
      <c r="MG602" s="7"/>
      <c r="MH602" s="7"/>
      <c r="MI602" s="7"/>
      <c r="MJ602" s="7"/>
    </row>
    <row r="603" spans="1:348" ht="15.75" customHeight="1">
      <c r="A603" s="80"/>
      <c r="B603" s="80"/>
      <c r="C603" s="80"/>
      <c r="D603" s="80"/>
      <c r="E603" s="80"/>
      <c r="F603" s="80"/>
      <c r="G603" s="80"/>
      <c r="H603" s="80"/>
      <c r="I603" s="81"/>
      <c r="J603" s="81"/>
      <c r="K603" s="81"/>
      <c r="L603" s="81"/>
      <c r="M603" s="80"/>
      <c r="N603" s="80"/>
      <c r="O603" s="82"/>
      <c r="P603" s="82"/>
      <c r="Q603" s="82"/>
      <c r="R603" s="82"/>
      <c r="S603" s="82"/>
      <c r="T603" s="82"/>
      <c r="U603" s="82"/>
      <c r="V603" s="82"/>
      <c r="W603" s="82"/>
      <c r="X603" s="80"/>
      <c r="Y603" s="80"/>
      <c r="Z603" s="80"/>
      <c r="AA603" s="80"/>
      <c r="AB603" s="81"/>
      <c r="AC603" s="81"/>
      <c r="AD603" s="80"/>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c r="JZ603" s="7"/>
      <c r="KA603" s="7"/>
      <c r="KB603" s="7"/>
      <c r="KC603" s="7"/>
      <c r="KD603" s="7"/>
      <c r="KE603" s="7"/>
      <c r="KF603" s="7"/>
      <c r="KG603" s="7"/>
      <c r="KH603" s="7"/>
      <c r="KI603" s="7"/>
      <c r="KJ603" s="7"/>
      <c r="KK603" s="7"/>
      <c r="KL603" s="7"/>
      <c r="KM603" s="7"/>
      <c r="KN603" s="7"/>
      <c r="KO603" s="7"/>
      <c r="KP603" s="7"/>
      <c r="KQ603" s="7"/>
      <c r="KR603" s="7"/>
      <c r="KS603" s="7"/>
      <c r="KT603" s="7"/>
      <c r="KU603" s="7"/>
      <c r="KV603" s="7"/>
      <c r="KW603" s="7"/>
      <c r="KX603" s="7"/>
      <c r="KY603" s="7"/>
      <c r="KZ603" s="7"/>
      <c r="LA603" s="7"/>
      <c r="LB603" s="7"/>
      <c r="LC603" s="7"/>
      <c r="LD603" s="7"/>
      <c r="LE603" s="7"/>
      <c r="LF603" s="7"/>
      <c r="LG603" s="7"/>
      <c r="LH603" s="7"/>
      <c r="LI603" s="7"/>
      <c r="LJ603" s="7"/>
      <c r="LK603" s="7"/>
      <c r="LL603" s="7"/>
      <c r="LM603" s="7"/>
      <c r="LN603" s="7"/>
      <c r="LO603" s="7"/>
      <c r="LP603" s="7"/>
      <c r="LQ603" s="7"/>
      <c r="LR603" s="7"/>
      <c r="LS603" s="7"/>
      <c r="LT603" s="7"/>
      <c r="LU603" s="7"/>
      <c r="LV603" s="7"/>
      <c r="LW603" s="7"/>
      <c r="LX603" s="7"/>
      <c r="LY603" s="7"/>
      <c r="LZ603" s="7"/>
      <c r="MA603" s="7"/>
      <c r="MB603" s="7"/>
      <c r="MC603" s="7"/>
      <c r="MD603" s="7"/>
      <c r="ME603" s="7"/>
      <c r="MF603" s="7"/>
      <c r="MG603" s="7"/>
      <c r="MH603" s="7"/>
      <c r="MI603" s="7"/>
      <c r="MJ603" s="7"/>
    </row>
    <row r="604" spans="1:348" ht="15.75" customHeight="1">
      <c r="A604" s="80"/>
      <c r="B604" s="80"/>
      <c r="C604" s="80"/>
      <c r="D604" s="80"/>
      <c r="E604" s="80"/>
      <c r="F604" s="80"/>
      <c r="G604" s="80"/>
      <c r="H604" s="80"/>
      <c r="I604" s="81"/>
      <c r="J604" s="81"/>
      <c r="K604" s="81"/>
      <c r="L604" s="81"/>
      <c r="M604" s="80"/>
      <c r="N604" s="80"/>
      <c r="O604" s="82"/>
      <c r="P604" s="82"/>
      <c r="Q604" s="82"/>
      <c r="R604" s="82"/>
      <c r="S604" s="82"/>
      <c r="T604" s="82"/>
      <c r="U604" s="82"/>
      <c r="V604" s="82"/>
      <c r="W604" s="82"/>
      <c r="X604" s="80"/>
      <c r="Y604" s="80"/>
      <c r="Z604" s="80"/>
      <c r="AA604" s="80"/>
      <c r="AB604" s="81"/>
      <c r="AC604" s="81"/>
      <c r="AD604" s="80"/>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c r="LI604" s="7"/>
      <c r="LJ604" s="7"/>
      <c r="LK604" s="7"/>
      <c r="LL604" s="7"/>
      <c r="LM604" s="7"/>
      <c r="LN604" s="7"/>
      <c r="LO604" s="7"/>
      <c r="LP604" s="7"/>
      <c r="LQ604" s="7"/>
      <c r="LR604" s="7"/>
      <c r="LS604" s="7"/>
      <c r="LT604" s="7"/>
      <c r="LU604" s="7"/>
      <c r="LV604" s="7"/>
      <c r="LW604" s="7"/>
      <c r="LX604" s="7"/>
      <c r="LY604" s="7"/>
      <c r="LZ604" s="7"/>
      <c r="MA604" s="7"/>
      <c r="MB604" s="7"/>
      <c r="MC604" s="7"/>
      <c r="MD604" s="7"/>
      <c r="ME604" s="7"/>
      <c r="MF604" s="7"/>
      <c r="MG604" s="7"/>
      <c r="MH604" s="7"/>
      <c r="MI604" s="7"/>
      <c r="MJ604" s="7"/>
    </row>
    <row r="605" spans="1:348" ht="15.75" customHeight="1">
      <c r="A605" s="80"/>
      <c r="B605" s="80"/>
      <c r="C605" s="80"/>
      <c r="D605" s="80"/>
      <c r="E605" s="80"/>
      <c r="F605" s="80"/>
      <c r="G605" s="80"/>
      <c r="H605" s="80"/>
      <c r="I605" s="81"/>
      <c r="J605" s="81"/>
      <c r="K605" s="81"/>
      <c r="L605" s="81"/>
      <c r="M605" s="80"/>
      <c r="N605" s="80"/>
      <c r="O605" s="82"/>
      <c r="P605" s="82"/>
      <c r="Q605" s="82"/>
      <c r="R605" s="82"/>
      <c r="S605" s="82"/>
      <c r="T605" s="82"/>
      <c r="U605" s="82"/>
      <c r="V605" s="82"/>
      <c r="W605" s="82"/>
      <c r="X605" s="80"/>
      <c r="Y605" s="80"/>
      <c r="Z605" s="80"/>
      <c r="AA605" s="80"/>
      <c r="AB605" s="81"/>
      <c r="AC605" s="81"/>
      <c r="AD605" s="80"/>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c r="KA605" s="7"/>
      <c r="KB605" s="7"/>
      <c r="KC605" s="7"/>
      <c r="KD605" s="7"/>
      <c r="KE605" s="7"/>
      <c r="KF605" s="7"/>
      <c r="KG605" s="7"/>
      <c r="KH605" s="7"/>
      <c r="KI605" s="7"/>
      <c r="KJ605" s="7"/>
      <c r="KK605" s="7"/>
      <c r="KL605" s="7"/>
      <c r="KM605" s="7"/>
      <c r="KN605" s="7"/>
      <c r="KO605" s="7"/>
      <c r="KP605" s="7"/>
      <c r="KQ605" s="7"/>
      <c r="KR605" s="7"/>
      <c r="KS605" s="7"/>
      <c r="KT605" s="7"/>
      <c r="KU605" s="7"/>
      <c r="KV605" s="7"/>
      <c r="KW605" s="7"/>
      <c r="KX605" s="7"/>
      <c r="KY605" s="7"/>
      <c r="KZ605" s="7"/>
      <c r="LA605" s="7"/>
      <c r="LB605" s="7"/>
      <c r="LC605" s="7"/>
      <c r="LD605" s="7"/>
      <c r="LE605" s="7"/>
      <c r="LF605" s="7"/>
      <c r="LG605" s="7"/>
      <c r="LH605" s="7"/>
      <c r="LI605" s="7"/>
      <c r="LJ605" s="7"/>
      <c r="LK605" s="7"/>
      <c r="LL605" s="7"/>
      <c r="LM605" s="7"/>
      <c r="LN605" s="7"/>
      <c r="LO605" s="7"/>
      <c r="LP605" s="7"/>
      <c r="LQ605" s="7"/>
      <c r="LR605" s="7"/>
      <c r="LS605" s="7"/>
      <c r="LT605" s="7"/>
      <c r="LU605" s="7"/>
      <c r="LV605" s="7"/>
      <c r="LW605" s="7"/>
      <c r="LX605" s="7"/>
      <c r="LY605" s="7"/>
      <c r="LZ605" s="7"/>
      <c r="MA605" s="7"/>
      <c r="MB605" s="7"/>
      <c r="MC605" s="7"/>
      <c r="MD605" s="7"/>
      <c r="ME605" s="7"/>
      <c r="MF605" s="7"/>
      <c r="MG605" s="7"/>
      <c r="MH605" s="7"/>
      <c r="MI605" s="7"/>
      <c r="MJ605" s="7"/>
    </row>
    <row r="606" spans="1:348" ht="15.75" customHeight="1">
      <c r="A606" s="80"/>
      <c r="B606" s="80"/>
      <c r="C606" s="80"/>
      <c r="D606" s="80"/>
      <c r="E606" s="80"/>
      <c r="F606" s="80"/>
      <c r="G606" s="80"/>
      <c r="H606" s="80"/>
      <c r="I606" s="81"/>
      <c r="J606" s="81"/>
      <c r="K606" s="81"/>
      <c r="L606" s="81"/>
      <c r="M606" s="80"/>
      <c r="N606" s="80"/>
      <c r="O606" s="82"/>
      <c r="P606" s="82"/>
      <c r="Q606" s="82"/>
      <c r="R606" s="82"/>
      <c r="S606" s="82"/>
      <c r="T606" s="82"/>
      <c r="U606" s="82"/>
      <c r="V606" s="82"/>
      <c r="W606" s="82"/>
      <c r="X606" s="80"/>
      <c r="Y606" s="80"/>
      <c r="Z606" s="80"/>
      <c r="AA606" s="80"/>
      <c r="AB606" s="81"/>
      <c r="AC606" s="81"/>
      <c r="AD606" s="80"/>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c r="KA606" s="7"/>
      <c r="KB606" s="7"/>
      <c r="KC606" s="7"/>
      <c r="KD606" s="7"/>
      <c r="KE606" s="7"/>
      <c r="KF606" s="7"/>
      <c r="KG606" s="7"/>
      <c r="KH606" s="7"/>
      <c r="KI606" s="7"/>
      <c r="KJ606" s="7"/>
      <c r="KK606" s="7"/>
      <c r="KL606" s="7"/>
      <c r="KM606" s="7"/>
      <c r="KN606" s="7"/>
      <c r="KO606" s="7"/>
      <c r="KP606" s="7"/>
      <c r="KQ606" s="7"/>
      <c r="KR606" s="7"/>
      <c r="KS606" s="7"/>
      <c r="KT606" s="7"/>
      <c r="KU606" s="7"/>
      <c r="KV606" s="7"/>
      <c r="KW606" s="7"/>
      <c r="KX606" s="7"/>
      <c r="KY606" s="7"/>
      <c r="KZ606" s="7"/>
      <c r="LA606" s="7"/>
      <c r="LB606" s="7"/>
      <c r="LC606" s="7"/>
      <c r="LD606" s="7"/>
      <c r="LE606" s="7"/>
      <c r="LF606" s="7"/>
      <c r="LG606" s="7"/>
      <c r="LH606" s="7"/>
      <c r="LI606" s="7"/>
      <c r="LJ606" s="7"/>
      <c r="LK606" s="7"/>
      <c r="LL606" s="7"/>
      <c r="LM606" s="7"/>
      <c r="LN606" s="7"/>
      <c r="LO606" s="7"/>
      <c r="LP606" s="7"/>
      <c r="LQ606" s="7"/>
      <c r="LR606" s="7"/>
      <c r="LS606" s="7"/>
      <c r="LT606" s="7"/>
      <c r="LU606" s="7"/>
      <c r="LV606" s="7"/>
      <c r="LW606" s="7"/>
      <c r="LX606" s="7"/>
      <c r="LY606" s="7"/>
      <c r="LZ606" s="7"/>
      <c r="MA606" s="7"/>
      <c r="MB606" s="7"/>
      <c r="MC606" s="7"/>
      <c r="MD606" s="7"/>
      <c r="ME606" s="7"/>
      <c r="MF606" s="7"/>
      <c r="MG606" s="7"/>
      <c r="MH606" s="7"/>
      <c r="MI606" s="7"/>
      <c r="MJ606" s="7"/>
    </row>
    <row r="607" spans="1:348" ht="15.75" customHeight="1">
      <c r="A607" s="80"/>
      <c r="B607" s="80"/>
      <c r="C607" s="80"/>
      <c r="D607" s="80"/>
      <c r="E607" s="80"/>
      <c r="F607" s="80"/>
      <c r="G607" s="80"/>
      <c r="H607" s="80"/>
      <c r="I607" s="81"/>
      <c r="J607" s="81"/>
      <c r="K607" s="81"/>
      <c r="L607" s="81"/>
      <c r="M607" s="80"/>
      <c r="N607" s="80"/>
      <c r="O607" s="82"/>
      <c r="P607" s="82"/>
      <c r="Q607" s="82"/>
      <c r="R607" s="82"/>
      <c r="S607" s="82"/>
      <c r="T607" s="82"/>
      <c r="U607" s="82"/>
      <c r="V607" s="82"/>
      <c r="W607" s="82"/>
      <c r="X607" s="80"/>
      <c r="Y607" s="80"/>
      <c r="Z607" s="80"/>
      <c r="AA607" s="80"/>
      <c r="AB607" s="81"/>
      <c r="AC607" s="81"/>
      <c r="AD607" s="80"/>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c r="KA607" s="7"/>
      <c r="KB607" s="7"/>
      <c r="KC607" s="7"/>
      <c r="KD607" s="7"/>
      <c r="KE607" s="7"/>
      <c r="KF607" s="7"/>
      <c r="KG607" s="7"/>
      <c r="KH607" s="7"/>
      <c r="KI607" s="7"/>
      <c r="KJ607" s="7"/>
      <c r="KK607" s="7"/>
      <c r="KL607" s="7"/>
      <c r="KM607" s="7"/>
      <c r="KN607" s="7"/>
      <c r="KO607" s="7"/>
      <c r="KP607" s="7"/>
      <c r="KQ607" s="7"/>
      <c r="KR607" s="7"/>
      <c r="KS607" s="7"/>
      <c r="KT607" s="7"/>
      <c r="KU607" s="7"/>
      <c r="KV607" s="7"/>
      <c r="KW607" s="7"/>
      <c r="KX607" s="7"/>
      <c r="KY607" s="7"/>
      <c r="KZ607" s="7"/>
      <c r="LA607" s="7"/>
      <c r="LB607" s="7"/>
      <c r="LC607" s="7"/>
      <c r="LD607" s="7"/>
      <c r="LE607" s="7"/>
      <c r="LF607" s="7"/>
      <c r="LG607" s="7"/>
      <c r="LH607" s="7"/>
      <c r="LI607" s="7"/>
      <c r="LJ607" s="7"/>
      <c r="LK607" s="7"/>
      <c r="LL607" s="7"/>
      <c r="LM607" s="7"/>
      <c r="LN607" s="7"/>
      <c r="LO607" s="7"/>
      <c r="LP607" s="7"/>
      <c r="LQ607" s="7"/>
      <c r="LR607" s="7"/>
      <c r="LS607" s="7"/>
      <c r="LT607" s="7"/>
      <c r="LU607" s="7"/>
      <c r="LV607" s="7"/>
      <c r="LW607" s="7"/>
      <c r="LX607" s="7"/>
      <c r="LY607" s="7"/>
      <c r="LZ607" s="7"/>
      <c r="MA607" s="7"/>
      <c r="MB607" s="7"/>
      <c r="MC607" s="7"/>
      <c r="MD607" s="7"/>
      <c r="ME607" s="7"/>
      <c r="MF607" s="7"/>
      <c r="MG607" s="7"/>
      <c r="MH607" s="7"/>
      <c r="MI607" s="7"/>
      <c r="MJ607" s="7"/>
    </row>
    <row r="608" spans="1:348" ht="15.75" customHeight="1">
      <c r="A608" s="80"/>
      <c r="B608" s="80"/>
      <c r="C608" s="80"/>
      <c r="D608" s="80"/>
      <c r="E608" s="80"/>
      <c r="F608" s="80"/>
      <c r="G608" s="80"/>
      <c r="H608" s="80"/>
      <c r="I608" s="81"/>
      <c r="J608" s="81"/>
      <c r="K608" s="81"/>
      <c r="L608" s="81"/>
      <c r="M608" s="80"/>
      <c r="N608" s="80"/>
      <c r="O608" s="82"/>
      <c r="P608" s="82"/>
      <c r="Q608" s="82"/>
      <c r="R608" s="82"/>
      <c r="S608" s="82"/>
      <c r="T608" s="82"/>
      <c r="U608" s="82"/>
      <c r="V608" s="82"/>
      <c r="W608" s="82"/>
      <c r="X608" s="80"/>
      <c r="Y608" s="80"/>
      <c r="Z608" s="80"/>
      <c r="AA608" s="80"/>
      <c r="AB608" s="81"/>
      <c r="AC608" s="81"/>
      <c r="AD608" s="80"/>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c r="KA608" s="7"/>
      <c r="KB608" s="7"/>
      <c r="KC608" s="7"/>
      <c r="KD608" s="7"/>
      <c r="KE608" s="7"/>
      <c r="KF608" s="7"/>
      <c r="KG608" s="7"/>
      <c r="KH608" s="7"/>
      <c r="KI608" s="7"/>
      <c r="KJ608" s="7"/>
      <c r="KK608" s="7"/>
      <c r="KL608" s="7"/>
      <c r="KM608" s="7"/>
      <c r="KN608" s="7"/>
      <c r="KO608" s="7"/>
      <c r="KP608" s="7"/>
      <c r="KQ608" s="7"/>
      <c r="KR608" s="7"/>
      <c r="KS608" s="7"/>
      <c r="KT608" s="7"/>
      <c r="KU608" s="7"/>
      <c r="KV608" s="7"/>
      <c r="KW608" s="7"/>
      <c r="KX608" s="7"/>
      <c r="KY608" s="7"/>
      <c r="KZ608" s="7"/>
      <c r="LA608" s="7"/>
      <c r="LB608" s="7"/>
      <c r="LC608" s="7"/>
      <c r="LD608" s="7"/>
      <c r="LE608" s="7"/>
      <c r="LF608" s="7"/>
      <c r="LG608" s="7"/>
      <c r="LH608" s="7"/>
      <c r="LI608" s="7"/>
      <c r="LJ608" s="7"/>
      <c r="LK608" s="7"/>
      <c r="LL608" s="7"/>
      <c r="LM608" s="7"/>
      <c r="LN608" s="7"/>
      <c r="LO608" s="7"/>
      <c r="LP608" s="7"/>
      <c r="LQ608" s="7"/>
      <c r="LR608" s="7"/>
      <c r="LS608" s="7"/>
      <c r="LT608" s="7"/>
      <c r="LU608" s="7"/>
      <c r="LV608" s="7"/>
      <c r="LW608" s="7"/>
      <c r="LX608" s="7"/>
      <c r="LY608" s="7"/>
      <c r="LZ608" s="7"/>
      <c r="MA608" s="7"/>
      <c r="MB608" s="7"/>
      <c r="MC608" s="7"/>
      <c r="MD608" s="7"/>
      <c r="ME608" s="7"/>
      <c r="MF608" s="7"/>
      <c r="MG608" s="7"/>
      <c r="MH608" s="7"/>
      <c r="MI608" s="7"/>
      <c r="MJ608" s="7"/>
    </row>
    <row r="609" spans="1:348" ht="15.75" customHeight="1">
      <c r="A609" s="80"/>
      <c r="B609" s="80"/>
      <c r="C609" s="80"/>
      <c r="D609" s="80"/>
      <c r="E609" s="80"/>
      <c r="F609" s="80"/>
      <c r="G609" s="80"/>
      <c r="H609" s="80"/>
      <c r="I609" s="81"/>
      <c r="J609" s="81"/>
      <c r="K609" s="81"/>
      <c r="L609" s="81"/>
      <c r="M609" s="80"/>
      <c r="N609" s="80"/>
      <c r="O609" s="82"/>
      <c r="P609" s="82"/>
      <c r="Q609" s="82"/>
      <c r="R609" s="82"/>
      <c r="S609" s="82"/>
      <c r="T609" s="82"/>
      <c r="U609" s="82"/>
      <c r="V609" s="82"/>
      <c r="W609" s="82"/>
      <c r="X609" s="80"/>
      <c r="Y609" s="80"/>
      <c r="Z609" s="80"/>
      <c r="AA609" s="80"/>
      <c r="AB609" s="81"/>
      <c r="AC609" s="81"/>
      <c r="AD609" s="80"/>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c r="JD609" s="7"/>
      <c r="JE609" s="7"/>
      <c r="JF609" s="7"/>
      <c r="JG609" s="7"/>
      <c r="JH609" s="7"/>
      <c r="JI609" s="7"/>
      <c r="JJ609" s="7"/>
      <c r="JK609" s="7"/>
      <c r="JL609" s="7"/>
      <c r="JM609" s="7"/>
      <c r="JN609" s="7"/>
      <c r="JO609" s="7"/>
      <c r="JP609" s="7"/>
      <c r="JQ609" s="7"/>
      <c r="JR609" s="7"/>
      <c r="JS609" s="7"/>
      <c r="JT609" s="7"/>
      <c r="JU609" s="7"/>
      <c r="JV609" s="7"/>
      <c r="JW609" s="7"/>
      <c r="JX609" s="7"/>
      <c r="JY609" s="7"/>
      <c r="JZ609" s="7"/>
      <c r="KA609" s="7"/>
      <c r="KB609" s="7"/>
      <c r="KC609" s="7"/>
      <c r="KD609" s="7"/>
      <c r="KE609" s="7"/>
      <c r="KF609" s="7"/>
      <c r="KG609" s="7"/>
      <c r="KH609" s="7"/>
      <c r="KI609" s="7"/>
      <c r="KJ609" s="7"/>
      <c r="KK609" s="7"/>
      <c r="KL609" s="7"/>
      <c r="KM609" s="7"/>
      <c r="KN609" s="7"/>
      <c r="KO609" s="7"/>
      <c r="KP609" s="7"/>
      <c r="KQ609" s="7"/>
      <c r="KR609" s="7"/>
      <c r="KS609" s="7"/>
      <c r="KT609" s="7"/>
      <c r="KU609" s="7"/>
      <c r="KV609" s="7"/>
      <c r="KW609" s="7"/>
      <c r="KX609" s="7"/>
      <c r="KY609" s="7"/>
      <c r="KZ609" s="7"/>
      <c r="LA609" s="7"/>
      <c r="LB609" s="7"/>
      <c r="LC609" s="7"/>
      <c r="LD609" s="7"/>
      <c r="LE609" s="7"/>
      <c r="LF609" s="7"/>
      <c r="LG609" s="7"/>
      <c r="LH609" s="7"/>
      <c r="LI609" s="7"/>
      <c r="LJ609" s="7"/>
      <c r="LK609" s="7"/>
      <c r="LL609" s="7"/>
      <c r="LM609" s="7"/>
      <c r="LN609" s="7"/>
      <c r="LO609" s="7"/>
      <c r="LP609" s="7"/>
      <c r="LQ609" s="7"/>
      <c r="LR609" s="7"/>
      <c r="LS609" s="7"/>
      <c r="LT609" s="7"/>
      <c r="LU609" s="7"/>
      <c r="LV609" s="7"/>
      <c r="LW609" s="7"/>
      <c r="LX609" s="7"/>
      <c r="LY609" s="7"/>
      <c r="LZ609" s="7"/>
      <c r="MA609" s="7"/>
      <c r="MB609" s="7"/>
      <c r="MC609" s="7"/>
      <c r="MD609" s="7"/>
      <c r="ME609" s="7"/>
      <c r="MF609" s="7"/>
      <c r="MG609" s="7"/>
      <c r="MH609" s="7"/>
      <c r="MI609" s="7"/>
      <c r="MJ609" s="7"/>
    </row>
    <row r="610" spans="1:348" ht="15.75" customHeight="1">
      <c r="A610" s="80"/>
      <c r="B610" s="80"/>
      <c r="C610" s="80"/>
      <c r="D610" s="80"/>
      <c r="E610" s="80"/>
      <c r="F610" s="80"/>
      <c r="G610" s="80"/>
      <c r="H610" s="80"/>
      <c r="I610" s="81"/>
      <c r="J610" s="81"/>
      <c r="K610" s="81"/>
      <c r="L610" s="81"/>
      <c r="M610" s="80"/>
      <c r="N610" s="80"/>
      <c r="O610" s="82"/>
      <c r="P610" s="82"/>
      <c r="Q610" s="82"/>
      <c r="R610" s="82"/>
      <c r="S610" s="82"/>
      <c r="T610" s="82"/>
      <c r="U610" s="82"/>
      <c r="V610" s="82"/>
      <c r="W610" s="82"/>
      <c r="X610" s="80"/>
      <c r="Y610" s="80"/>
      <c r="Z610" s="80"/>
      <c r="AA610" s="80"/>
      <c r="AB610" s="81"/>
      <c r="AC610" s="81"/>
      <c r="AD610" s="80"/>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c r="KA610" s="7"/>
      <c r="KB610" s="7"/>
      <c r="KC610" s="7"/>
      <c r="KD610" s="7"/>
      <c r="KE610" s="7"/>
      <c r="KF610" s="7"/>
      <c r="KG610" s="7"/>
      <c r="KH610" s="7"/>
      <c r="KI610" s="7"/>
      <c r="KJ610" s="7"/>
      <c r="KK610" s="7"/>
      <c r="KL610" s="7"/>
      <c r="KM610" s="7"/>
      <c r="KN610" s="7"/>
      <c r="KO610" s="7"/>
      <c r="KP610" s="7"/>
      <c r="KQ610" s="7"/>
      <c r="KR610" s="7"/>
      <c r="KS610" s="7"/>
      <c r="KT610" s="7"/>
      <c r="KU610" s="7"/>
      <c r="KV610" s="7"/>
      <c r="KW610" s="7"/>
      <c r="KX610" s="7"/>
      <c r="KY610" s="7"/>
      <c r="KZ610" s="7"/>
      <c r="LA610" s="7"/>
      <c r="LB610" s="7"/>
      <c r="LC610" s="7"/>
      <c r="LD610" s="7"/>
      <c r="LE610" s="7"/>
      <c r="LF610" s="7"/>
      <c r="LG610" s="7"/>
      <c r="LH610" s="7"/>
      <c r="LI610" s="7"/>
      <c r="LJ610" s="7"/>
      <c r="LK610" s="7"/>
      <c r="LL610" s="7"/>
      <c r="LM610" s="7"/>
      <c r="LN610" s="7"/>
      <c r="LO610" s="7"/>
      <c r="LP610" s="7"/>
      <c r="LQ610" s="7"/>
      <c r="LR610" s="7"/>
      <c r="LS610" s="7"/>
      <c r="LT610" s="7"/>
      <c r="LU610" s="7"/>
      <c r="LV610" s="7"/>
      <c r="LW610" s="7"/>
      <c r="LX610" s="7"/>
      <c r="LY610" s="7"/>
      <c r="LZ610" s="7"/>
      <c r="MA610" s="7"/>
      <c r="MB610" s="7"/>
      <c r="MC610" s="7"/>
      <c r="MD610" s="7"/>
      <c r="ME610" s="7"/>
      <c r="MF610" s="7"/>
      <c r="MG610" s="7"/>
      <c r="MH610" s="7"/>
      <c r="MI610" s="7"/>
      <c r="MJ610" s="7"/>
    </row>
    <row r="611" spans="1:348" ht="15.75" customHeight="1">
      <c r="A611" s="80"/>
      <c r="B611" s="80"/>
      <c r="C611" s="80"/>
      <c r="D611" s="80"/>
      <c r="E611" s="80"/>
      <c r="F611" s="80"/>
      <c r="G611" s="80"/>
      <c r="H611" s="80"/>
      <c r="I611" s="81"/>
      <c r="J611" s="81"/>
      <c r="K611" s="81"/>
      <c r="L611" s="81"/>
      <c r="M611" s="80"/>
      <c r="N611" s="80"/>
      <c r="O611" s="82"/>
      <c r="P611" s="82"/>
      <c r="Q611" s="82"/>
      <c r="R611" s="82"/>
      <c r="S611" s="82"/>
      <c r="T611" s="82"/>
      <c r="U611" s="82"/>
      <c r="V611" s="82"/>
      <c r="W611" s="82"/>
      <c r="X611" s="80"/>
      <c r="Y611" s="80"/>
      <c r="Z611" s="80"/>
      <c r="AA611" s="80"/>
      <c r="AB611" s="81"/>
      <c r="AC611" s="81"/>
      <c r="AD611" s="80"/>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c r="IW611" s="7"/>
      <c r="IX611" s="7"/>
      <c r="IY611" s="7"/>
      <c r="IZ611" s="7"/>
      <c r="JA611" s="7"/>
      <c r="JB611" s="7"/>
      <c r="JC611" s="7"/>
      <c r="JD611" s="7"/>
      <c r="JE611" s="7"/>
      <c r="JF611" s="7"/>
      <c r="JG611" s="7"/>
      <c r="JH611" s="7"/>
      <c r="JI611" s="7"/>
      <c r="JJ611" s="7"/>
      <c r="JK611" s="7"/>
      <c r="JL611" s="7"/>
      <c r="JM611" s="7"/>
      <c r="JN611" s="7"/>
      <c r="JO611" s="7"/>
      <c r="JP611" s="7"/>
      <c r="JQ611" s="7"/>
      <c r="JR611" s="7"/>
      <c r="JS611" s="7"/>
      <c r="JT611" s="7"/>
      <c r="JU611" s="7"/>
      <c r="JV611" s="7"/>
      <c r="JW611" s="7"/>
      <c r="JX611" s="7"/>
      <c r="JY611" s="7"/>
      <c r="JZ611" s="7"/>
      <c r="KA611" s="7"/>
      <c r="KB611" s="7"/>
      <c r="KC611" s="7"/>
      <c r="KD611" s="7"/>
      <c r="KE611" s="7"/>
      <c r="KF611" s="7"/>
      <c r="KG611" s="7"/>
      <c r="KH611" s="7"/>
      <c r="KI611" s="7"/>
      <c r="KJ611" s="7"/>
      <c r="KK611" s="7"/>
      <c r="KL611" s="7"/>
      <c r="KM611" s="7"/>
      <c r="KN611" s="7"/>
      <c r="KO611" s="7"/>
      <c r="KP611" s="7"/>
      <c r="KQ611" s="7"/>
      <c r="KR611" s="7"/>
      <c r="KS611" s="7"/>
      <c r="KT611" s="7"/>
      <c r="KU611" s="7"/>
      <c r="KV611" s="7"/>
      <c r="KW611" s="7"/>
      <c r="KX611" s="7"/>
      <c r="KY611" s="7"/>
      <c r="KZ611" s="7"/>
      <c r="LA611" s="7"/>
      <c r="LB611" s="7"/>
      <c r="LC611" s="7"/>
      <c r="LD611" s="7"/>
      <c r="LE611" s="7"/>
      <c r="LF611" s="7"/>
      <c r="LG611" s="7"/>
      <c r="LH611" s="7"/>
      <c r="LI611" s="7"/>
      <c r="LJ611" s="7"/>
      <c r="LK611" s="7"/>
      <c r="LL611" s="7"/>
      <c r="LM611" s="7"/>
      <c r="LN611" s="7"/>
      <c r="LO611" s="7"/>
      <c r="LP611" s="7"/>
      <c r="LQ611" s="7"/>
      <c r="LR611" s="7"/>
      <c r="LS611" s="7"/>
      <c r="LT611" s="7"/>
      <c r="LU611" s="7"/>
      <c r="LV611" s="7"/>
      <c r="LW611" s="7"/>
      <c r="LX611" s="7"/>
      <c r="LY611" s="7"/>
      <c r="LZ611" s="7"/>
      <c r="MA611" s="7"/>
      <c r="MB611" s="7"/>
      <c r="MC611" s="7"/>
      <c r="MD611" s="7"/>
      <c r="ME611" s="7"/>
      <c r="MF611" s="7"/>
      <c r="MG611" s="7"/>
      <c r="MH611" s="7"/>
      <c r="MI611" s="7"/>
      <c r="MJ611" s="7"/>
    </row>
    <row r="612" spans="1:348" ht="15.75" customHeight="1">
      <c r="A612" s="80"/>
      <c r="B612" s="80"/>
      <c r="C612" s="80"/>
      <c r="D612" s="80"/>
      <c r="E612" s="80"/>
      <c r="F612" s="80"/>
      <c r="G612" s="80"/>
      <c r="H612" s="80"/>
      <c r="I612" s="81"/>
      <c r="J612" s="81"/>
      <c r="K612" s="81"/>
      <c r="L612" s="81"/>
      <c r="M612" s="80"/>
      <c r="N612" s="80"/>
      <c r="O612" s="82"/>
      <c r="P612" s="82"/>
      <c r="Q612" s="82"/>
      <c r="R612" s="82"/>
      <c r="S612" s="82"/>
      <c r="T612" s="82"/>
      <c r="U612" s="82"/>
      <c r="V612" s="82"/>
      <c r="W612" s="82"/>
      <c r="X612" s="80"/>
      <c r="Y612" s="80"/>
      <c r="Z612" s="80"/>
      <c r="AA612" s="80"/>
      <c r="AB612" s="81"/>
      <c r="AC612" s="81"/>
      <c r="AD612" s="80"/>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c r="IW612" s="7"/>
      <c r="IX612" s="7"/>
      <c r="IY612" s="7"/>
      <c r="IZ612" s="7"/>
      <c r="JA612" s="7"/>
      <c r="JB612" s="7"/>
      <c r="JC612" s="7"/>
      <c r="JD612" s="7"/>
      <c r="JE612" s="7"/>
      <c r="JF612" s="7"/>
      <c r="JG612" s="7"/>
      <c r="JH612" s="7"/>
      <c r="JI612" s="7"/>
      <c r="JJ612" s="7"/>
      <c r="JK612" s="7"/>
      <c r="JL612" s="7"/>
      <c r="JM612" s="7"/>
      <c r="JN612" s="7"/>
      <c r="JO612" s="7"/>
      <c r="JP612" s="7"/>
      <c r="JQ612" s="7"/>
      <c r="JR612" s="7"/>
      <c r="JS612" s="7"/>
      <c r="JT612" s="7"/>
      <c r="JU612" s="7"/>
      <c r="JV612" s="7"/>
      <c r="JW612" s="7"/>
      <c r="JX612" s="7"/>
      <c r="JY612" s="7"/>
      <c r="JZ612" s="7"/>
      <c r="KA612" s="7"/>
      <c r="KB612" s="7"/>
      <c r="KC612" s="7"/>
      <c r="KD612" s="7"/>
      <c r="KE612" s="7"/>
      <c r="KF612" s="7"/>
      <c r="KG612" s="7"/>
      <c r="KH612" s="7"/>
      <c r="KI612" s="7"/>
      <c r="KJ612" s="7"/>
      <c r="KK612" s="7"/>
      <c r="KL612" s="7"/>
      <c r="KM612" s="7"/>
      <c r="KN612" s="7"/>
      <c r="KO612" s="7"/>
      <c r="KP612" s="7"/>
      <c r="KQ612" s="7"/>
      <c r="KR612" s="7"/>
      <c r="KS612" s="7"/>
      <c r="KT612" s="7"/>
      <c r="KU612" s="7"/>
      <c r="KV612" s="7"/>
      <c r="KW612" s="7"/>
      <c r="KX612" s="7"/>
      <c r="KY612" s="7"/>
      <c r="KZ612" s="7"/>
      <c r="LA612" s="7"/>
      <c r="LB612" s="7"/>
      <c r="LC612" s="7"/>
      <c r="LD612" s="7"/>
      <c r="LE612" s="7"/>
      <c r="LF612" s="7"/>
      <c r="LG612" s="7"/>
      <c r="LH612" s="7"/>
      <c r="LI612" s="7"/>
      <c r="LJ612" s="7"/>
      <c r="LK612" s="7"/>
      <c r="LL612" s="7"/>
      <c r="LM612" s="7"/>
      <c r="LN612" s="7"/>
      <c r="LO612" s="7"/>
      <c r="LP612" s="7"/>
      <c r="LQ612" s="7"/>
      <c r="LR612" s="7"/>
      <c r="LS612" s="7"/>
      <c r="LT612" s="7"/>
      <c r="LU612" s="7"/>
      <c r="LV612" s="7"/>
      <c r="LW612" s="7"/>
      <c r="LX612" s="7"/>
      <c r="LY612" s="7"/>
      <c r="LZ612" s="7"/>
      <c r="MA612" s="7"/>
      <c r="MB612" s="7"/>
      <c r="MC612" s="7"/>
      <c r="MD612" s="7"/>
      <c r="ME612" s="7"/>
      <c r="MF612" s="7"/>
      <c r="MG612" s="7"/>
      <c r="MH612" s="7"/>
      <c r="MI612" s="7"/>
      <c r="MJ612" s="7"/>
    </row>
    <row r="613" spans="1:348" ht="15.75" customHeight="1">
      <c r="A613" s="80"/>
      <c r="B613" s="80"/>
      <c r="C613" s="80"/>
      <c r="D613" s="80"/>
      <c r="E613" s="80"/>
      <c r="F613" s="80"/>
      <c r="G613" s="80"/>
      <c r="H613" s="80"/>
      <c r="I613" s="81"/>
      <c r="J613" s="81"/>
      <c r="K613" s="81"/>
      <c r="L613" s="81"/>
      <c r="M613" s="80"/>
      <c r="N613" s="80"/>
      <c r="O613" s="82"/>
      <c r="P613" s="82"/>
      <c r="Q613" s="82"/>
      <c r="R613" s="82"/>
      <c r="S613" s="82"/>
      <c r="T613" s="82"/>
      <c r="U613" s="82"/>
      <c r="V613" s="82"/>
      <c r="W613" s="82"/>
      <c r="X613" s="80"/>
      <c r="Y613" s="80"/>
      <c r="Z613" s="80"/>
      <c r="AA613" s="80"/>
      <c r="AB613" s="81"/>
      <c r="AC613" s="81"/>
      <c r="AD613" s="80"/>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c r="IW613" s="7"/>
      <c r="IX613" s="7"/>
      <c r="IY613" s="7"/>
      <c r="IZ613" s="7"/>
      <c r="JA613" s="7"/>
      <c r="JB613" s="7"/>
      <c r="JC613" s="7"/>
      <c r="JD613" s="7"/>
      <c r="JE613" s="7"/>
      <c r="JF613" s="7"/>
      <c r="JG613" s="7"/>
      <c r="JH613" s="7"/>
      <c r="JI613" s="7"/>
      <c r="JJ613" s="7"/>
      <c r="JK613" s="7"/>
      <c r="JL613" s="7"/>
      <c r="JM613" s="7"/>
      <c r="JN613" s="7"/>
      <c r="JO613" s="7"/>
      <c r="JP613" s="7"/>
      <c r="JQ613" s="7"/>
      <c r="JR613" s="7"/>
      <c r="JS613" s="7"/>
      <c r="JT613" s="7"/>
      <c r="JU613" s="7"/>
      <c r="JV613" s="7"/>
      <c r="JW613" s="7"/>
      <c r="JX613" s="7"/>
      <c r="JY613" s="7"/>
      <c r="JZ613" s="7"/>
      <c r="KA613" s="7"/>
      <c r="KB613" s="7"/>
      <c r="KC613" s="7"/>
      <c r="KD613" s="7"/>
      <c r="KE613" s="7"/>
      <c r="KF613" s="7"/>
      <c r="KG613" s="7"/>
      <c r="KH613" s="7"/>
      <c r="KI613" s="7"/>
      <c r="KJ613" s="7"/>
      <c r="KK613" s="7"/>
      <c r="KL613" s="7"/>
      <c r="KM613" s="7"/>
      <c r="KN613" s="7"/>
      <c r="KO613" s="7"/>
      <c r="KP613" s="7"/>
      <c r="KQ613" s="7"/>
      <c r="KR613" s="7"/>
      <c r="KS613" s="7"/>
      <c r="KT613" s="7"/>
      <c r="KU613" s="7"/>
      <c r="KV613" s="7"/>
      <c r="KW613" s="7"/>
      <c r="KX613" s="7"/>
      <c r="KY613" s="7"/>
      <c r="KZ613" s="7"/>
      <c r="LA613" s="7"/>
      <c r="LB613" s="7"/>
      <c r="LC613" s="7"/>
      <c r="LD613" s="7"/>
      <c r="LE613" s="7"/>
      <c r="LF613" s="7"/>
      <c r="LG613" s="7"/>
      <c r="LH613" s="7"/>
      <c r="LI613" s="7"/>
      <c r="LJ613" s="7"/>
      <c r="LK613" s="7"/>
      <c r="LL613" s="7"/>
      <c r="LM613" s="7"/>
      <c r="LN613" s="7"/>
      <c r="LO613" s="7"/>
      <c r="LP613" s="7"/>
      <c r="LQ613" s="7"/>
      <c r="LR613" s="7"/>
      <c r="LS613" s="7"/>
      <c r="LT613" s="7"/>
      <c r="LU613" s="7"/>
      <c r="LV613" s="7"/>
      <c r="LW613" s="7"/>
      <c r="LX613" s="7"/>
      <c r="LY613" s="7"/>
      <c r="LZ613" s="7"/>
      <c r="MA613" s="7"/>
      <c r="MB613" s="7"/>
      <c r="MC613" s="7"/>
      <c r="MD613" s="7"/>
      <c r="ME613" s="7"/>
      <c r="MF613" s="7"/>
      <c r="MG613" s="7"/>
      <c r="MH613" s="7"/>
      <c r="MI613" s="7"/>
      <c r="MJ613" s="7"/>
    </row>
    <row r="614" spans="1:348" ht="15.75" customHeight="1">
      <c r="A614" s="80"/>
      <c r="B614" s="80"/>
      <c r="C614" s="80"/>
      <c r="D614" s="80"/>
      <c r="E614" s="80"/>
      <c r="F614" s="80"/>
      <c r="G614" s="80"/>
      <c r="H614" s="80"/>
      <c r="I614" s="81"/>
      <c r="J614" s="81"/>
      <c r="K614" s="81"/>
      <c r="L614" s="81"/>
      <c r="M614" s="80"/>
      <c r="N614" s="80"/>
      <c r="O614" s="82"/>
      <c r="P614" s="82"/>
      <c r="Q614" s="82"/>
      <c r="R614" s="82"/>
      <c r="S614" s="82"/>
      <c r="T614" s="82"/>
      <c r="U614" s="82"/>
      <c r="V614" s="82"/>
      <c r="W614" s="82"/>
      <c r="X614" s="80"/>
      <c r="Y614" s="80"/>
      <c r="Z614" s="80"/>
      <c r="AA614" s="80"/>
      <c r="AB614" s="81"/>
      <c r="AC614" s="81"/>
      <c r="AD614" s="80"/>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c r="IW614" s="7"/>
      <c r="IX614" s="7"/>
      <c r="IY614" s="7"/>
      <c r="IZ614" s="7"/>
      <c r="JA614" s="7"/>
      <c r="JB614" s="7"/>
      <c r="JC614" s="7"/>
      <c r="JD614" s="7"/>
      <c r="JE614" s="7"/>
      <c r="JF614" s="7"/>
      <c r="JG614" s="7"/>
      <c r="JH614" s="7"/>
      <c r="JI614" s="7"/>
      <c r="JJ614" s="7"/>
      <c r="JK614" s="7"/>
      <c r="JL614" s="7"/>
      <c r="JM614" s="7"/>
      <c r="JN614" s="7"/>
      <c r="JO614" s="7"/>
      <c r="JP614" s="7"/>
      <c r="JQ614" s="7"/>
      <c r="JR614" s="7"/>
      <c r="JS614" s="7"/>
      <c r="JT614" s="7"/>
      <c r="JU614" s="7"/>
      <c r="JV614" s="7"/>
      <c r="JW614" s="7"/>
      <c r="JX614" s="7"/>
      <c r="JY614" s="7"/>
      <c r="JZ614" s="7"/>
      <c r="KA614" s="7"/>
      <c r="KB614" s="7"/>
      <c r="KC614" s="7"/>
      <c r="KD614" s="7"/>
      <c r="KE614" s="7"/>
      <c r="KF614" s="7"/>
      <c r="KG614" s="7"/>
      <c r="KH614" s="7"/>
      <c r="KI614" s="7"/>
      <c r="KJ614" s="7"/>
      <c r="KK614" s="7"/>
      <c r="KL614" s="7"/>
      <c r="KM614" s="7"/>
      <c r="KN614" s="7"/>
      <c r="KO614" s="7"/>
      <c r="KP614" s="7"/>
      <c r="KQ614" s="7"/>
      <c r="KR614" s="7"/>
      <c r="KS614" s="7"/>
      <c r="KT614" s="7"/>
      <c r="KU614" s="7"/>
      <c r="KV614" s="7"/>
      <c r="KW614" s="7"/>
      <c r="KX614" s="7"/>
      <c r="KY614" s="7"/>
      <c r="KZ614" s="7"/>
      <c r="LA614" s="7"/>
      <c r="LB614" s="7"/>
      <c r="LC614" s="7"/>
      <c r="LD614" s="7"/>
      <c r="LE614" s="7"/>
      <c r="LF614" s="7"/>
      <c r="LG614" s="7"/>
      <c r="LH614" s="7"/>
      <c r="LI614" s="7"/>
      <c r="LJ614" s="7"/>
      <c r="LK614" s="7"/>
      <c r="LL614" s="7"/>
      <c r="LM614" s="7"/>
      <c r="LN614" s="7"/>
      <c r="LO614" s="7"/>
      <c r="LP614" s="7"/>
      <c r="LQ614" s="7"/>
      <c r="LR614" s="7"/>
      <c r="LS614" s="7"/>
      <c r="LT614" s="7"/>
      <c r="LU614" s="7"/>
      <c r="LV614" s="7"/>
      <c r="LW614" s="7"/>
      <c r="LX614" s="7"/>
      <c r="LY614" s="7"/>
      <c r="LZ614" s="7"/>
      <c r="MA614" s="7"/>
      <c r="MB614" s="7"/>
      <c r="MC614" s="7"/>
      <c r="MD614" s="7"/>
      <c r="ME614" s="7"/>
      <c r="MF614" s="7"/>
      <c r="MG614" s="7"/>
      <c r="MH614" s="7"/>
      <c r="MI614" s="7"/>
      <c r="MJ614" s="7"/>
    </row>
    <row r="615" spans="1:348" ht="15.75" customHeight="1">
      <c r="A615" s="80"/>
      <c r="B615" s="80"/>
      <c r="C615" s="80"/>
      <c r="D615" s="80"/>
      <c r="E615" s="80"/>
      <c r="F615" s="80"/>
      <c r="G615" s="80"/>
      <c r="H615" s="80"/>
      <c r="I615" s="81"/>
      <c r="J615" s="81"/>
      <c r="K615" s="81"/>
      <c r="L615" s="81"/>
      <c r="M615" s="80"/>
      <c r="N615" s="80"/>
      <c r="O615" s="82"/>
      <c r="P615" s="82"/>
      <c r="Q615" s="82"/>
      <c r="R615" s="82"/>
      <c r="S615" s="82"/>
      <c r="T615" s="82"/>
      <c r="U615" s="82"/>
      <c r="V615" s="82"/>
      <c r="W615" s="82"/>
      <c r="X615" s="80"/>
      <c r="Y615" s="80"/>
      <c r="Z615" s="80"/>
      <c r="AA615" s="80"/>
      <c r="AB615" s="81"/>
      <c r="AC615" s="81"/>
      <c r="AD615" s="80"/>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c r="IW615" s="7"/>
      <c r="IX615" s="7"/>
      <c r="IY615" s="7"/>
      <c r="IZ615" s="7"/>
      <c r="JA615" s="7"/>
      <c r="JB615" s="7"/>
      <c r="JC615" s="7"/>
      <c r="JD615" s="7"/>
      <c r="JE615" s="7"/>
      <c r="JF615" s="7"/>
      <c r="JG615" s="7"/>
      <c r="JH615" s="7"/>
      <c r="JI615" s="7"/>
      <c r="JJ615" s="7"/>
      <c r="JK615" s="7"/>
      <c r="JL615" s="7"/>
      <c r="JM615" s="7"/>
      <c r="JN615" s="7"/>
      <c r="JO615" s="7"/>
      <c r="JP615" s="7"/>
      <c r="JQ615" s="7"/>
      <c r="JR615" s="7"/>
      <c r="JS615" s="7"/>
      <c r="JT615" s="7"/>
      <c r="JU615" s="7"/>
      <c r="JV615" s="7"/>
      <c r="JW615" s="7"/>
      <c r="JX615" s="7"/>
      <c r="JY615" s="7"/>
      <c r="JZ615" s="7"/>
      <c r="KA615" s="7"/>
      <c r="KB615" s="7"/>
      <c r="KC615" s="7"/>
      <c r="KD615" s="7"/>
      <c r="KE615" s="7"/>
      <c r="KF615" s="7"/>
      <c r="KG615" s="7"/>
      <c r="KH615" s="7"/>
      <c r="KI615" s="7"/>
      <c r="KJ615" s="7"/>
      <c r="KK615" s="7"/>
      <c r="KL615" s="7"/>
      <c r="KM615" s="7"/>
      <c r="KN615" s="7"/>
      <c r="KO615" s="7"/>
      <c r="KP615" s="7"/>
      <c r="KQ615" s="7"/>
      <c r="KR615" s="7"/>
      <c r="KS615" s="7"/>
      <c r="KT615" s="7"/>
      <c r="KU615" s="7"/>
      <c r="KV615" s="7"/>
      <c r="KW615" s="7"/>
      <c r="KX615" s="7"/>
      <c r="KY615" s="7"/>
      <c r="KZ615" s="7"/>
      <c r="LA615" s="7"/>
      <c r="LB615" s="7"/>
      <c r="LC615" s="7"/>
      <c r="LD615" s="7"/>
      <c r="LE615" s="7"/>
      <c r="LF615" s="7"/>
      <c r="LG615" s="7"/>
      <c r="LH615" s="7"/>
      <c r="LI615" s="7"/>
      <c r="LJ615" s="7"/>
      <c r="LK615" s="7"/>
      <c r="LL615" s="7"/>
      <c r="LM615" s="7"/>
      <c r="LN615" s="7"/>
      <c r="LO615" s="7"/>
      <c r="LP615" s="7"/>
      <c r="LQ615" s="7"/>
      <c r="LR615" s="7"/>
      <c r="LS615" s="7"/>
      <c r="LT615" s="7"/>
      <c r="LU615" s="7"/>
      <c r="LV615" s="7"/>
      <c r="LW615" s="7"/>
      <c r="LX615" s="7"/>
      <c r="LY615" s="7"/>
      <c r="LZ615" s="7"/>
      <c r="MA615" s="7"/>
      <c r="MB615" s="7"/>
      <c r="MC615" s="7"/>
      <c r="MD615" s="7"/>
      <c r="ME615" s="7"/>
      <c r="MF615" s="7"/>
      <c r="MG615" s="7"/>
      <c r="MH615" s="7"/>
      <c r="MI615" s="7"/>
      <c r="MJ615" s="7"/>
    </row>
    <row r="616" spans="1:348" ht="15.75" customHeight="1">
      <c r="A616" s="80"/>
      <c r="B616" s="80"/>
      <c r="C616" s="80"/>
      <c r="D616" s="80"/>
      <c r="E616" s="80"/>
      <c r="F616" s="80"/>
      <c r="G616" s="80"/>
      <c r="H616" s="80"/>
      <c r="I616" s="81"/>
      <c r="J616" s="81"/>
      <c r="K616" s="81"/>
      <c r="L616" s="81"/>
      <c r="M616" s="80"/>
      <c r="N616" s="80"/>
      <c r="O616" s="82"/>
      <c r="P616" s="82"/>
      <c r="Q616" s="82"/>
      <c r="R616" s="82"/>
      <c r="S616" s="82"/>
      <c r="T616" s="82"/>
      <c r="U616" s="82"/>
      <c r="V616" s="82"/>
      <c r="W616" s="82"/>
      <c r="X616" s="80"/>
      <c r="Y616" s="80"/>
      <c r="Z616" s="80"/>
      <c r="AA616" s="80"/>
      <c r="AB616" s="81"/>
      <c r="AC616" s="81"/>
      <c r="AD616" s="80"/>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c r="IW616" s="7"/>
      <c r="IX616" s="7"/>
      <c r="IY616" s="7"/>
      <c r="IZ616" s="7"/>
      <c r="JA616" s="7"/>
      <c r="JB616" s="7"/>
      <c r="JC616" s="7"/>
      <c r="JD616" s="7"/>
      <c r="JE616" s="7"/>
      <c r="JF616" s="7"/>
      <c r="JG616" s="7"/>
      <c r="JH616" s="7"/>
      <c r="JI616" s="7"/>
      <c r="JJ616" s="7"/>
      <c r="JK616" s="7"/>
      <c r="JL616" s="7"/>
      <c r="JM616" s="7"/>
      <c r="JN616" s="7"/>
      <c r="JO616" s="7"/>
      <c r="JP616" s="7"/>
      <c r="JQ616" s="7"/>
      <c r="JR616" s="7"/>
      <c r="JS616" s="7"/>
      <c r="JT616" s="7"/>
      <c r="JU616" s="7"/>
      <c r="JV616" s="7"/>
      <c r="JW616" s="7"/>
      <c r="JX616" s="7"/>
      <c r="JY616" s="7"/>
      <c r="JZ616" s="7"/>
      <c r="KA616" s="7"/>
      <c r="KB616" s="7"/>
      <c r="KC616" s="7"/>
      <c r="KD616" s="7"/>
      <c r="KE616" s="7"/>
      <c r="KF616" s="7"/>
      <c r="KG616" s="7"/>
      <c r="KH616" s="7"/>
      <c r="KI616" s="7"/>
      <c r="KJ616" s="7"/>
      <c r="KK616" s="7"/>
      <c r="KL616" s="7"/>
      <c r="KM616" s="7"/>
      <c r="KN616" s="7"/>
      <c r="KO616" s="7"/>
      <c r="KP616" s="7"/>
      <c r="KQ616" s="7"/>
      <c r="KR616" s="7"/>
      <c r="KS616" s="7"/>
      <c r="KT616" s="7"/>
      <c r="KU616" s="7"/>
      <c r="KV616" s="7"/>
      <c r="KW616" s="7"/>
      <c r="KX616" s="7"/>
      <c r="KY616" s="7"/>
      <c r="KZ616" s="7"/>
      <c r="LA616" s="7"/>
      <c r="LB616" s="7"/>
      <c r="LC616" s="7"/>
      <c r="LD616" s="7"/>
      <c r="LE616" s="7"/>
      <c r="LF616" s="7"/>
      <c r="LG616" s="7"/>
      <c r="LH616" s="7"/>
      <c r="LI616" s="7"/>
      <c r="LJ616" s="7"/>
      <c r="LK616" s="7"/>
      <c r="LL616" s="7"/>
      <c r="LM616" s="7"/>
      <c r="LN616" s="7"/>
      <c r="LO616" s="7"/>
      <c r="LP616" s="7"/>
      <c r="LQ616" s="7"/>
      <c r="LR616" s="7"/>
      <c r="LS616" s="7"/>
      <c r="LT616" s="7"/>
      <c r="LU616" s="7"/>
      <c r="LV616" s="7"/>
      <c r="LW616" s="7"/>
      <c r="LX616" s="7"/>
      <c r="LY616" s="7"/>
      <c r="LZ616" s="7"/>
      <c r="MA616" s="7"/>
      <c r="MB616" s="7"/>
      <c r="MC616" s="7"/>
      <c r="MD616" s="7"/>
      <c r="ME616" s="7"/>
      <c r="MF616" s="7"/>
      <c r="MG616" s="7"/>
      <c r="MH616" s="7"/>
      <c r="MI616" s="7"/>
      <c r="MJ616" s="7"/>
    </row>
    <row r="617" spans="1:348" ht="15.75" customHeight="1">
      <c r="A617" s="80"/>
      <c r="B617" s="80"/>
      <c r="C617" s="80"/>
      <c r="D617" s="80"/>
      <c r="E617" s="80"/>
      <c r="F617" s="80"/>
      <c r="G617" s="80"/>
      <c r="H617" s="80"/>
      <c r="I617" s="81"/>
      <c r="J617" s="81"/>
      <c r="K617" s="81"/>
      <c r="L617" s="81"/>
      <c r="M617" s="80"/>
      <c r="N617" s="80"/>
      <c r="O617" s="82"/>
      <c r="P617" s="82"/>
      <c r="Q617" s="82"/>
      <c r="R617" s="82"/>
      <c r="S617" s="82"/>
      <c r="T617" s="82"/>
      <c r="U617" s="82"/>
      <c r="V617" s="82"/>
      <c r="W617" s="82"/>
      <c r="X617" s="80"/>
      <c r="Y617" s="80"/>
      <c r="Z617" s="80"/>
      <c r="AA617" s="80"/>
      <c r="AB617" s="81"/>
      <c r="AC617" s="81"/>
      <c r="AD617" s="80"/>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c r="IW617" s="7"/>
      <c r="IX617" s="7"/>
      <c r="IY617" s="7"/>
      <c r="IZ617" s="7"/>
      <c r="JA617" s="7"/>
      <c r="JB617" s="7"/>
      <c r="JC617" s="7"/>
      <c r="JD617" s="7"/>
      <c r="JE617" s="7"/>
      <c r="JF617" s="7"/>
      <c r="JG617" s="7"/>
      <c r="JH617" s="7"/>
      <c r="JI617" s="7"/>
      <c r="JJ617" s="7"/>
      <c r="JK617" s="7"/>
      <c r="JL617" s="7"/>
      <c r="JM617" s="7"/>
      <c r="JN617" s="7"/>
      <c r="JO617" s="7"/>
      <c r="JP617" s="7"/>
      <c r="JQ617" s="7"/>
      <c r="JR617" s="7"/>
      <c r="JS617" s="7"/>
      <c r="JT617" s="7"/>
      <c r="JU617" s="7"/>
      <c r="JV617" s="7"/>
      <c r="JW617" s="7"/>
      <c r="JX617" s="7"/>
      <c r="JY617" s="7"/>
      <c r="JZ617" s="7"/>
      <c r="KA617" s="7"/>
      <c r="KB617" s="7"/>
      <c r="KC617" s="7"/>
      <c r="KD617" s="7"/>
      <c r="KE617" s="7"/>
      <c r="KF617" s="7"/>
      <c r="KG617" s="7"/>
      <c r="KH617" s="7"/>
      <c r="KI617" s="7"/>
      <c r="KJ617" s="7"/>
      <c r="KK617" s="7"/>
      <c r="KL617" s="7"/>
      <c r="KM617" s="7"/>
      <c r="KN617" s="7"/>
      <c r="KO617" s="7"/>
      <c r="KP617" s="7"/>
      <c r="KQ617" s="7"/>
      <c r="KR617" s="7"/>
      <c r="KS617" s="7"/>
      <c r="KT617" s="7"/>
      <c r="KU617" s="7"/>
      <c r="KV617" s="7"/>
      <c r="KW617" s="7"/>
      <c r="KX617" s="7"/>
      <c r="KY617" s="7"/>
      <c r="KZ617" s="7"/>
      <c r="LA617" s="7"/>
      <c r="LB617" s="7"/>
      <c r="LC617" s="7"/>
      <c r="LD617" s="7"/>
      <c r="LE617" s="7"/>
      <c r="LF617" s="7"/>
      <c r="LG617" s="7"/>
      <c r="LH617" s="7"/>
      <c r="LI617" s="7"/>
      <c r="LJ617" s="7"/>
      <c r="LK617" s="7"/>
      <c r="LL617" s="7"/>
      <c r="LM617" s="7"/>
      <c r="LN617" s="7"/>
      <c r="LO617" s="7"/>
      <c r="LP617" s="7"/>
      <c r="LQ617" s="7"/>
      <c r="LR617" s="7"/>
      <c r="LS617" s="7"/>
      <c r="LT617" s="7"/>
      <c r="LU617" s="7"/>
      <c r="LV617" s="7"/>
      <c r="LW617" s="7"/>
      <c r="LX617" s="7"/>
      <c r="LY617" s="7"/>
      <c r="LZ617" s="7"/>
      <c r="MA617" s="7"/>
      <c r="MB617" s="7"/>
      <c r="MC617" s="7"/>
      <c r="MD617" s="7"/>
      <c r="ME617" s="7"/>
      <c r="MF617" s="7"/>
      <c r="MG617" s="7"/>
      <c r="MH617" s="7"/>
      <c r="MI617" s="7"/>
      <c r="MJ617" s="7"/>
    </row>
    <row r="618" spans="1:348" ht="15.75" customHeight="1">
      <c r="A618" s="80"/>
      <c r="B618" s="80"/>
      <c r="C618" s="80"/>
      <c r="D618" s="80"/>
      <c r="E618" s="80"/>
      <c r="F618" s="80"/>
      <c r="G618" s="80"/>
      <c r="H618" s="80"/>
      <c r="I618" s="81"/>
      <c r="J618" s="81"/>
      <c r="K618" s="81"/>
      <c r="L618" s="81"/>
      <c r="M618" s="80"/>
      <c r="N618" s="80"/>
      <c r="O618" s="82"/>
      <c r="P618" s="82"/>
      <c r="Q618" s="82"/>
      <c r="R618" s="82"/>
      <c r="S618" s="82"/>
      <c r="T618" s="82"/>
      <c r="U618" s="82"/>
      <c r="V618" s="82"/>
      <c r="W618" s="82"/>
      <c r="X618" s="80"/>
      <c r="Y618" s="80"/>
      <c r="Z618" s="80"/>
      <c r="AA618" s="80"/>
      <c r="AB618" s="81"/>
      <c r="AC618" s="81"/>
      <c r="AD618" s="80"/>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c r="IW618" s="7"/>
      <c r="IX618" s="7"/>
      <c r="IY618" s="7"/>
      <c r="IZ618" s="7"/>
      <c r="JA618" s="7"/>
      <c r="JB618" s="7"/>
      <c r="JC618" s="7"/>
      <c r="JD618" s="7"/>
      <c r="JE618" s="7"/>
      <c r="JF618" s="7"/>
      <c r="JG618" s="7"/>
      <c r="JH618" s="7"/>
      <c r="JI618" s="7"/>
      <c r="JJ618" s="7"/>
      <c r="JK618" s="7"/>
      <c r="JL618" s="7"/>
      <c r="JM618" s="7"/>
      <c r="JN618" s="7"/>
      <c r="JO618" s="7"/>
      <c r="JP618" s="7"/>
      <c r="JQ618" s="7"/>
      <c r="JR618" s="7"/>
      <c r="JS618" s="7"/>
      <c r="JT618" s="7"/>
      <c r="JU618" s="7"/>
      <c r="JV618" s="7"/>
      <c r="JW618" s="7"/>
      <c r="JX618" s="7"/>
      <c r="JY618" s="7"/>
      <c r="JZ618" s="7"/>
      <c r="KA618" s="7"/>
      <c r="KB618" s="7"/>
      <c r="KC618" s="7"/>
      <c r="KD618" s="7"/>
      <c r="KE618" s="7"/>
      <c r="KF618" s="7"/>
      <c r="KG618" s="7"/>
      <c r="KH618" s="7"/>
      <c r="KI618" s="7"/>
      <c r="KJ618" s="7"/>
      <c r="KK618" s="7"/>
      <c r="KL618" s="7"/>
      <c r="KM618" s="7"/>
      <c r="KN618" s="7"/>
      <c r="KO618" s="7"/>
      <c r="KP618" s="7"/>
      <c r="KQ618" s="7"/>
      <c r="KR618" s="7"/>
      <c r="KS618" s="7"/>
      <c r="KT618" s="7"/>
      <c r="KU618" s="7"/>
      <c r="KV618" s="7"/>
      <c r="KW618" s="7"/>
      <c r="KX618" s="7"/>
      <c r="KY618" s="7"/>
      <c r="KZ618" s="7"/>
      <c r="LA618" s="7"/>
      <c r="LB618" s="7"/>
      <c r="LC618" s="7"/>
      <c r="LD618" s="7"/>
      <c r="LE618" s="7"/>
      <c r="LF618" s="7"/>
      <c r="LG618" s="7"/>
      <c r="LH618" s="7"/>
      <c r="LI618" s="7"/>
      <c r="LJ618" s="7"/>
      <c r="LK618" s="7"/>
      <c r="LL618" s="7"/>
      <c r="LM618" s="7"/>
      <c r="LN618" s="7"/>
      <c r="LO618" s="7"/>
      <c r="LP618" s="7"/>
      <c r="LQ618" s="7"/>
      <c r="LR618" s="7"/>
      <c r="LS618" s="7"/>
      <c r="LT618" s="7"/>
      <c r="LU618" s="7"/>
      <c r="LV618" s="7"/>
      <c r="LW618" s="7"/>
      <c r="LX618" s="7"/>
      <c r="LY618" s="7"/>
      <c r="LZ618" s="7"/>
      <c r="MA618" s="7"/>
      <c r="MB618" s="7"/>
      <c r="MC618" s="7"/>
      <c r="MD618" s="7"/>
      <c r="ME618" s="7"/>
      <c r="MF618" s="7"/>
      <c r="MG618" s="7"/>
      <c r="MH618" s="7"/>
      <c r="MI618" s="7"/>
      <c r="MJ618" s="7"/>
    </row>
    <row r="619" spans="1:348" ht="15.75" customHeight="1">
      <c r="A619" s="80"/>
      <c r="B619" s="80"/>
      <c r="C619" s="80"/>
      <c r="D619" s="80"/>
      <c r="E619" s="80"/>
      <c r="F619" s="80"/>
      <c r="G619" s="80"/>
      <c r="H619" s="80"/>
      <c r="I619" s="81"/>
      <c r="J619" s="81"/>
      <c r="K619" s="81"/>
      <c r="L619" s="81"/>
      <c r="M619" s="80"/>
      <c r="N619" s="80"/>
      <c r="O619" s="82"/>
      <c r="P619" s="82"/>
      <c r="Q619" s="82"/>
      <c r="R619" s="82"/>
      <c r="S619" s="82"/>
      <c r="T619" s="82"/>
      <c r="U619" s="82"/>
      <c r="V619" s="82"/>
      <c r="W619" s="82"/>
      <c r="X619" s="80"/>
      <c r="Y619" s="80"/>
      <c r="Z619" s="80"/>
      <c r="AA619" s="80"/>
      <c r="AB619" s="81"/>
      <c r="AC619" s="81"/>
      <c r="AD619" s="80"/>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c r="IW619" s="7"/>
      <c r="IX619" s="7"/>
      <c r="IY619" s="7"/>
      <c r="IZ619" s="7"/>
      <c r="JA619" s="7"/>
      <c r="JB619" s="7"/>
      <c r="JC619" s="7"/>
      <c r="JD619" s="7"/>
      <c r="JE619" s="7"/>
      <c r="JF619" s="7"/>
      <c r="JG619" s="7"/>
      <c r="JH619" s="7"/>
      <c r="JI619" s="7"/>
      <c r="JJ619" s="7"/>
      <c r="JK619" s="7"/>
      <c r="JL619" s="7"/>
      <c r="JM619" s="7"/>
      <c r="JN619" s="7"/>
      <c r="JO619" s="7"/>
      <c r="JP619" s="7"/>
      <c r="JQ619" s="7"/>
      <c r="JR619" s="7"/>
      <c r="JS619" s="7"/>
      <c r="JT619" s="7"/>
      <c r="JU619" s="7"/>
      <c r="JV619" s="7"/>
      <c r="JW619" s="7"/>
      <c r="JX619" s="7"/>
      <c r="JY619" s="7"/>
      <c r="JZ619" s="7"/>
      <c r="KA619" s="7"/>
      <c r="KB619" s="7"/>
      <c r="KC619" s="7"/>
      <c r="KD619" s="7"/>
      <c r="KE619" s="7"/>
      <c r="KF619" s="7"/>
      <c r="KG619" s="7"/>
      <c r="KH619" s="7"/>
      <c r="KI619" s="7"/>
      <c r="KJ619" s="7"/>
      <c r="KK619" s="7"/>
      <c r="KL619" s="7"/>
      <c r="KM619" s="7"/>
      <c r="KN619" s="7"/>
      <c r="KO619" s="7"/>
      <c r="KP619" s="7"/>
      <c r="KQ619" s="7"/>
      <c r="KR619" s="7"/>
      <c r="KS619" s="7"/>
      <c r="KT619" s="7"/>
      <c r="KU619" s="7"/>
      <c r="KV619" s="7"/>
      <c r="KW619" s="7"/>
      <c r="KX619" s="7"/>
      <c r="KY619" s="7"/>
      <c r="KZ619" s="7"/>
      <c r="LA619" s="7"/>
      <c r="LB619" s="7"/>
      <c r="LC619" s="7"/>
      <c r="LD619" s="7"/>
      <c r="LE619" s="7"/>
      <c r="LF619" s="7"/>
      <c r="LG619" s="7"/>
      <c r="LH619" s="7"/>
      <c r="LI619" s="7"/>
      <c r="LJ619" s="7"/>
      <c r="LK619" s="7"/>
      <c r="LL619" s="7"/>
      <c r="LM619" s="7"/>
      <c r="LN619" s="7"/>
      <c r="LO619" s="7"/>
      <c r="LP619" s="7"/>
      <c r="LQ619" s="7"/>
      <c r="LR619" s="7"/>
      <c r="LS619" s="7"/>
      <c r="LT619" s="7"/>
      <c r="LU619" s="7"/>
      <c r="LV619" s="7"/>
      <c r="LW619" s="7"/>
      <c r="LX619" s="7"/>
      <c r="LY619" s="7"/>
      <c r="LZ619" s="7"/>
      <c r="MA619" s="7"/>
      <c r="MB619" s="7"/>
      <c r="MC619" s="7"/>
      <c r="MD619" s="7"/>
      <c r="ME619" s="7"/>
      <c r="MF619" s="7"/>
      <c r="MG619" s="7"/>
      <c r="MH619" s="7"/>
      <c r="MI619" s="7"/>
      <c r="MJ619" s="7"/>
    </row>
    <row r="620" spans="1:348" ht="15.75" customHeight="1">
      <c r="A620" s="80"/>
      <c r="B620" s="80"/>
      <c r="C620" s="80"/>
      <c r="D620" s="80"/>
      <c r="E620" s="80"/>
      <c r="F620" s="80"/>
      <c r="G620" s="80"/>
      <c r="H620" s="80"/>
      <c r="I620" s="81"/>
      <c r="J620" s="81"/>
      <c r="K620" s="81"/>
      <c r="L620" s="81"/>
      <c r="M620" s="80"/>
      <c r="N620" s="80"/>
      <c r="O620" s="82"/>
      <c r="P620" s="82"/>
      <c r="Q620" s="82"/>
      <c r="R620" s="82"/>
      <c r="S620" s="82"/>
      <c r="T620" s="82"/>
      <c r="U620" s="82"/>
      <c r="V620" s="82"/>
      <c r="W620" s="82"/>
      <c r="X620" s="80"/>
      <c r="Y620" s="80"/>
      <c r="Z620" s="80"/>
      <c r="AA620" s="80"/>
      <c r="AB620" s="81"/>
      <c r="AC620" s="81"/>
      <c r="AD620" s="80"/>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c r="IW620" s="7"/>
      <c r="IX620" s="7"/>
      <c r="IY620" s="7"/>
      <c r="IZ620" s="7"/>
      <c r="JA620" s="7"/>
      <c r="JB620" s="7"/>
      <c r="JC620" s="7"/>
      <c r="JD620" s="7"/>
      <c r="JE620" s="7"/>
      <c r="JF620" s="7"/>
      <c r="JG620" s="7"/>
      <c r="JH620" s="7"/>
      <c r="JI620" s="7"/>
      <c r="JJ620" s="7"/>
      <c r="JK620" s="7"/>
      <c r="JL620" s="7"/>
      <c r="JM620" s="7"/>
      <c r="JN620" s="7"/>
      <c r="JO620" s="7"/>
      <c r="JP620" s="7"/>
      <c r="JQ620" s="7"/>
      <c r="JR620" s="7"/>
      <c r="JS620" s="7"/>
      <c r="JT620" s="7"/>
      <c r="JU620" s="7"/>
      <c r="JV620" s="7"/>
      <c r="JW620" s="7"/>
      <c r="JX620" s="7"/>
      <c r="JY620" s="7"/>
      <c r="JZ620" s="7"/>
      <c r="KA620" s="7"/>
      <c r="KB620" s="7"/>
      <c r="KC620" s="7"/>
      <c r="KD620" s="7"/>
      <c r="KE620" s="7"/>
      <c r="KF620" s="7"/>
      <c r="KG620" s="7"/>
      <c r="KH620" s="7"/>
      <c r="KI620" s="7"/>
      <c r="KJ620" s="7"/>
      <c r="KK620" s="7"/>
      <c r="KL620" s="7"/>
      <c r="KM620" s="7"/>
      <c r="KN620" s="7"/>
      <c r="KO620" s="7"/>
      <c r="KP620" s="7"/>
      <c r="KQ620" s="7"/>
      <c r="KR620" s="7"/>
      <c r="KS620" s="7"/>
      <c r="KT620" s="7"/>
      <c r="KU620" s="7"/>
      <c r="KV620" s="7"/>
      <c r="KW620" s="7"/>
      <c r="KX620" s="7"/>
      <c r="KY620" s="7"/>
      <c r="KZ620" s="7"/>
      <c r="LA620" s="7"/>
      <c r="LB620" s="7"/>
      <c r="LC620" s="7"/>
      <c r="LD620" s="7"/>
      <c r="LE620" s="7"/>
      <c r="LF620" s="7"/>
      <c r="LG620" s="7"/>
      <c r="LH620" s="7"/>
      <c r="LI620" s="7"/>
      <c r="LJ620" s="7"/>
      <c r="LK620" s="7"/>
      <c r="LL620" s="7"/>
      <c r="LM620" s="7"/>
      <c r="LN620" s="7"/>
      <c r="LO620" s="7"/>
      <c r="LP620" s="7"/>
      <c r="LQ620" s="7"/>
      <c r="LR620" s="7"/>
      <c r="LS620" s="7"/>
      <c r="LT620" s="7"/>
      <c r="LU620" s="7"/>
      <c r="LV620" s="7"/>
      <c r="LW620" s="7"/>
      <c r="LX620" s="7"/>
      <c r="LY620" s="7"/>
      <c r="LZ620" s="7"/>
      <c r="MA620" s="7"/>
      <c r="MB620" s="7"/>
      <c r="MC620" s="7"/>
      <c r="MD620" s="7"/>
      <c r="ME620" s="7"/>
      <c r="MF620" s="7"/>
      <c r="MG620" s="7"/>
      <c r="MH620" s="7"/>
      <c r="MI620" s="7"/>
      <c r="MJ620" s="7"/>
    </row>
    <row r="621" spans="1:348" ht="15.75" customHeight="1">
      <c r="A621" s="80"/>
      <c r="B621" s="80"/>
      <c r="C621" s="80"/>
      <c r="D621" s="80"/>
      <c r="E621" s="80"/>
      <c r="F621" s="80"/>
      <c r="G621" s="80"/>
      <c r="H621" s="80"/>
      <c r="I621" s="81"/>
      <c r="J621" s="81"/>
      <c r="K621" s="81"/>
      <c r="L621" s="81"/>
      <c r="M621" s="80"/>
      <c r="N621" s="80"/>
      <c r="O621" s="82"/>
      <c r="P621" s="82"/>
      <c r="Q621" s="82"/>
      <c r="R621" s="82"/>
      <c r="S621" s="82"/>
      <c r="T621" s="82"/>
      <c r="U621" s="82"/>
      <c r="V621" s="82"/>
      <c r="W621" s="82"/>
      <c r="X621" s="80"/>
      <c r="Y621" s="80"/>
      <c r="Z621" s="80"/>
      <c r="AA621" s="80"/>
      <c r="AB621" s="81"/>
      <c r="AC621" s="81"/>
      <c r="AD621" s="80"/>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c r="IW621" s="7"/>
      <c r="IX621" s="7"/>
      <c r="IY621" s="7"/>
      <c r="IZ621" s="7"/>
      <c r="JA621" s="7"/>
      <c r="JB621" s="7"/>
      <c r="JC621" s="7"/>
      <c r="JD621" s="7"/>
      <c r="JE621" s="7"/>
      <c r="JF621" s="7"/>
      <c r="JG621" s="7"/>
      <c r="JH621" s="7"/>
      <c r="JI621" s="7"/>
      <c r="JJ621" s="7"/>
      <c r="JK621" s="7"/>
      <c r="JL621" s="7"/>
      <c r="JM621" s="7"/>
      <c r="JN621" s="7"/>
      <c r="JO621" s="7"/>
      <c r="JP621" s="7"/>
      <c r="JQ621" s="7"/>
      <c r="JR621" s="7"/>
      <c r="JS621" s="7"/>
      <c r="JT621" s="7"/>
      <c r="JU621" s="7"/>
      <c r="JV621" s="7"/>
      <c r="JW621" s="7"/>
      <c r="JX621" s="7"/>
      <c r="JY621" s="7"/>
      <c r="JZ621" s="7"/>
      <c r="KA621" s="7"/>
      <c r="KB621" s="7"/>
      <c r="KC621" s="7"/>
      <c r="KD621" s="7"/>
      <c r="KE621" s="7"/>
      <c r="KF621" s="7"/>
      <c r="KG621" s="7"/>
      <c r="KH621" s="7"/>
      <c r="KI621" s="7"/>
      <c r="KJ621" s="7"/>
      <c r="KK621" s="7"/>
      <c r="KL621" s="7"/>
      <c r="KM621" s="7"/>
      <c r="KN621" s="7"/>
      <c r="KO621" s="7"/>
      <c r="KP621" s="7"/>
      <c r="KQ621" s="7"/>
      <c r="KR621" s="7"/>
      <c r="KS621" s="7"/>
      <c r="KT621" s="7"/>
      <c r="KU621" s="7"/>
      <c r="KV621" s="7"/>
      <c r="KW621" s="7"/>
      <c r="KX621" s="7"/>
      <c r="KY621" s="7"/>
      <c r="KZ621" s="7"/>
      <c r="LA621" s="7"/>
      <c r="LB621" s="7"/>
      <c r="LC621" s="7"/>
      <c r="LD621" s="7"/>
      <c r="LE621" s="7"/>
      <c r="LF621" s="7"/>
      <c r="LG621" s="7"/>
      <c r="LH621" s="7"/>
      <c r="LI621" s="7"/>
      <c r="LJ621" s="7"/>
      <c r="LK621" s="7"/>
      <c r="LL621" s="7"/>
      <c r="LM621" s="7"/>
      <c r="LN621" s="7"/>
      <c r="LO621" s="7"/>
      <c r="LP621" s="7"/>
      <c r="LQ621" s="7"/>
      <c r="LR621" s="7"/>
      <c r="LS621" s="7"/>
      <c r="LT621" s="7"/>
      <c r="LU621" s="7"/>
      <c r="LV621" s="7"/>
      <c r="LW621" s="7"/>
      <c r="LX621" s="7"/>
      <c r="LY621" s="7"/>
      <c r="LZ621" s="7"/>
      <c r="MA621" s="7"/>
      <c r="MB621" s="7"/>
      <c r="MC621" s="7"/>
      <c r="MD621" s="7"/>
      <c r="ME621" s="7"/>
      <c r="MF621" s="7"/>
      <c r="MG621" s="7"/>
      <c r="MH621" s="7"/>
      <c r="MI621" s="7"/>
      <c r="MJ621" s="7"/>
    </row>
    <row r="622" spans="1:348" ht="15.75" customHeight="1">
      <c r="A622" s="80"/>
      <c r="B622" s="80"/>
      <c r="C622" s="80"/>
      <c r="D622" s="80"/>
      <c r="E622" s="80"/>
      <c r="F622" s="80"/>
      <c r="G622" s="80"/>
      <c r="H622" s="80"/>
      <c r="I622" s="81"/>
      <c r="J622" s="81"/>
      <c r="K622" s="81"/>
      <c r="L622" s="81"/>
      <c r="M622" s="80"/>
      <c r="N622" s="80"/>
      <c r="O622" s="82"/>
      <c r="P622" s="82"/>
      <c r="Q622" s="82"/>
      <c r="R622" s="82"/>
      <c r="S622" s="82"/>
      <c r="T622" s="82"/>
      <c r="U622" s="82"/>
      <c r="V622" s="82"/>
      <c r="W622" s="82"/>
      <c r="X622" s="80"/>
      <c r="Y622" s="80"/>
      <c r="Z622" s="80"/>
      <c r="AA622" s="80"/>
      <c r="AB622" s="81"/>
      <c r="AC622" s="81"/>
      <c r="AD622" s="80"/>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c r="IW622" s="7"/>
      <c r="IX622" s="7"/>
      <c r="IY622" s="7"/>
      <c r="IZ622" s="7"/>
      <c r="JA622" s="7"/>
      <c r="JB622" s="7"/>
      <c r="JC622" s="7"/>
      <c r="JD622" s="7"/>
      <c r="JE622" s="7"/>
      <c r="JF622" s="7"/>
      <c r="JG622" s="7"/>
      <c r="JH622" s="7"/>
      <c r="JI622" s="7"/>
      <c r="JJ622" s="7"/>
      <c r="JK622" s="7"/>
      <c r="JL622" s="7"/>
      <c r="JM622" s="7"/>
      <c r="JN622" s="7"/>
      <c r="JO622" s="7"/>
      <c r="JP622" s="7"/>
      <c r="JQ622" s="7"/>
      <c r="JR622" s="7"/>
      <c r="JS622" s="7"/>
      <c r="JT622" s="7"/>
      <c r="JU622" s="7"/>
      <c r="JV622" s="7"/>
      <c r="JW622" s="7"/>
      <c r="JX622" s="7"/>
      <c r="JY622" s="7"/>
      <c r="JZ622" s="7"/>
      <c r="KA622" s="7"/>
      <c r="KB622" s="7"/>
      <c r="KC622" s="7"/>
      <c r="KD622" s="7"/>
      <c r="KE622" s="7"/>
      <c r="KF622" s="7"/>
      <c r="KG622" s="7"/>
      <c r="KH622" s="7"/>
      <c r="KI622" s="7"/>
      <c r="KJ622" s="7"/>
      <c r="KK622" s="7"/>
      <c r="KL622" s="7"/>
      <c r="KM622" s="7"/>
      <c r="KN622" s="7"/>
      <c r="KO622" s="7"/>
      <c r="KP622" s="7"/>
      <c r="KQ622" s="7"/>
      <c r="KR622" s="7"/>
      <c r="KS622" s="7"/>
      <c r="KT622" s="7"/>
      <c r="KU622" s="7"/>
      <c r="KV622" s="7"/>
      <c r="KW622" s="7"/>
      <c r="KX622" s="7"/>
      <c r="KY622" s="7"/>
      <c r="KZ622" s="7"/>
      <c r="LA622" s="7"/>
      <c r="LB622" s="7"/>
      <c r="LC622" s="7"/>
      <c r="LD622" s="7"/>
      <c r="LE622" s="7"/>
      <c r="LF622" s="7"/>
      <c r="LG622" s="7"/>
      <c r="LH622" s="7"/>
      <c r="LI622" s="7"/>
      <c r="LJ622" s="7"/>
      <c r="LK622" s="7"/>
      <c r="LL622" s="7"/>
      <c r="LM622" s="7"/>
      <c r="LN622" s="7"/>
      <c r="LO622" s="7"/>
      <c r="LP622" s="7"/>
      <c r="LQ622" s="7"/>
      <c r="LR622" s="7"/>
      <c r="LS622" s="7"/>
      <c r="LT622" s="7"/>
      <c r="LU622" s="7"/>
      <c r="LV622" s="7"/>
      <c r="LW622" s="7"/>
      <c r="LX622" s="7"/>
      <c r="LY622" s="7"/>
      <c r="LZ622" s="7"/>
      <c r="MA622" s="7"/>
      <c r="MB622" s="7"/>
      <c r="MC622" s="7"/>
      <c r="MD622" s="7"/>
      <c r="ME622" s="7"/>
      <c r="MF622" s="7"/>
      <c r="MG622" s="7"/>
      <c r="MH622" s="7"/>
      <c r="MI622" s="7"/>
      <c r="MJ622" s="7"/>
    </row>
    <row r="623" spans="1:348" ht="15.75" customHeight="1">
      <c r="A623" s="80"/>
      <c r="B623" s="80"/>
      <c r="C623" s="80"/>
      <c r="D623" s="80"/>
      <c r="E623" s="80"/>
      <c r="F623" s="80"/>
      <c r="G623" s="80"/>
      <c r="H623" s="80"/>
      <c r="I623" s="81"/>
      <c r="J623" s="81"/>
      <c r="K623" s="81"/>
      <c r="L623" s="81"/>
      <c r="M623" s="80"/>
      <c r="N623" s="80"/>
      <c r="O623" s="82"/>
      <c r="P623" s="82"/>
      <c r="Q623" s="82"/>
      <c r="R623" s="82"/>
      <c r="S623" s="82"/>
      <c r="T623" s="82"/>
      <c r="U623" s="82"/>
      <c r="V623" s="82"/>
      <c r="W623" s="82"/>
      <c r="X623" s="80"/>
      <c r="Y623" s="80"/>
      <c r="Z623" s="80"/>
      <c r="AA623" s="80"/>
      <c r="AB623" s="81"/>
      <c r="AC623" s="81"/>
      <c r="AD623" s="80"/>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c r="IW623" s="7"/>
      <c r="IX623" s="7"/>
      <c r="IY623" s="7"/>
      <c r="IZ623" s="7"/>
      <c r="JA623" s="7"/>
      <c r="JB623" s="7"/>
      <c r="JC623" s="7"/>
      <c r="JD623" s="7"/>
      <c r="JE623" s="7"/>
      <c r="JF623" s="7"/>
      <c r="JG623" s="7"/>
      <c r="JH623" s="7"/>
      <c r="JI623" s="7"/>
      <c r="JJ623" s="7"/>
      <c r="JK623" s="7"/>
      <c r="JL623" s="7"/>
      <c r="JM623" s="7"/>
      <c r="JN623" s="7"/>
      <c r="JO623" s="7"/>
      <c r="JP623" s="7"/>
      <c r="JQ623" s="7"/>
      <c r="JR623" s="7"/>
      <c r="JS623" s="7"/>
      <c r="JT623" s="7"/>
      <c r="JU623" s="7"/>
      <c r="JV623" s="7"/>
      <c r="JW623" s="7"/>
      <c r="JX623" s="7"/>
      <c r="JY623" s="7"/>
      <c r="JZ623" s="7"/>
      <c r="KA623" s="7"/>
      <c r="KB623" s="7"/>
      <c r="KC623" s="7"/>
      <c r="KD623" s="7"/>
      <c r="KE623" s="7"/>
      <c r="KF623" s="7"/>
      <c r="KG623" s="7"/>
      <c r="KH623" s="7"/>
      <c r="KI623" s="7"/>
      <c r="KJ623" s="7"/>
      <c r="KK623" s="7"/>
      <c r="KL623" s="7"/>
      <c r="KM623" s="7"/>
      <c r="KN623" s="7"/>
      <c r="KO623" s="7"/>
      <c r="KP623" s="7"/>
      <c r="KQ623" s="7"/>
      <c r="KR623" s="7"/>
      <c r="KS623" s="7"/>
      <c r="KT623" s="7"/>
      <c r="KU623" s="7"/>
      <c r="KV623" s="7"/>
      <c r="KW623" s="7"/>
      <c r="KX623" s="7"/>
      <c r="KY623" s="7"/>
      <c r="KZ623" s="7"/>
      <c r="LA623" s="7"/>
      <c r="LB623" s="7"/>
      <c r="LC623" s="7"/>
      <c r="LD623" s="7"/>
      <c r="LE623" s="7"/>
      <c r="LF623" s="7"/>
      <c r="LG623" s="7"/>
      <c r="LH623" s="7"/>
      <c r="LI623" s="7"/>
      <c r="LJ623" s="7"/>
      <c r="LK623" s="7"/>
      <c r="LL623" s="7"/>
      <c r="LM623" s="7"/>
      <c r="LN623" s="7"/>
      <c r="LO623" s="7"/>
      <c r="LP623" s="7"/>
      <c r="LQ623" s="7"/>
      <c r="LR623" s="7"/>
      <c r="LS623" s="7"/>
      <c r="LT623" s="7"/>
      <c r="LU623" s="7"/>
      <c r="LV623" s="7"/>
      <c r="LW623" s="7"/>
      <c r="LX623" s="7"/>
      <c r="LY623" s="7"/>
      <c r="LZ623" s="7"/>
      <c r="MA623" s="7"/>
      <c r="MB623" s="7"/>
      <c r="MC623" s="7"/>
      <c r="MD623" s="7"/>
      <c r="ME623" s="7"/>
      <c r="MF623" s="7"/>
      <c r="MG623" s="7"/>
      <c r="MH623" s="7"/>
      <c r="MI623" s="7"/>
      <c r="MJ623" s="7"/>
    </row>
    <row r="624" spans="1:348" ht="15.75" customHeight="1">
      <c r="A624" s="80"/>
      <c r="B624" s="80"/>
      <c r="C624" s="80"/>
      <c r="D624" s="80"/>
      <c r="E624" s="80"/>
      <c r="F624" s="80"/>
      <c r="G624" s="80"/>
      <c r="H624" s="80"/>
      <c r="I624" s="81"/>
      <c r="J624" s="81"/>
      <c r="K624" s="81"/>
      <c r="L624" s="81"/>
      <c r="M624" s="80"/>
      <c r="N624" s="80"/>
      <c r="O624" s="82"/>
      <c r="P624" s="82"/>
      <c r="Q624" s="82"/>
      <c r="R624" s="82"/>
      <c r="S624" s="82"/>
      <c r="T624" s="82"/>
      <c r="U624" s="82"/>
      <c r="V624" s="82"/>
      <c r="W624" s="82"/>
      <c r="X624" s="80"/>
      <c r="Y624" s="80"/>
      <c r="Z624" s="80"/>
      <c r="AA624" s="80"/>
      <c r="AB624" s="81"/>
      <c r="AC624" s="81"/>
      <c r="AD624" s="80"/>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c r="IW624" s="7"/>
      <c r="IX624" s="7"/>
      <c r="IY624" s="7"/>
      <c r="IZ624" s="7"/>
      <c r="JA624" s="7"/>
      <c r="JB624" s="7"/>
      <c r="JC624" s="7"/>
      <c r="JD624" s="7"/>
      <c r="JE624" s="7"/>
      <c r="JF624" s="7"/>
      <c r="JG624" s="7"/>
      <c r="JH624" s="7"/>
      <c r="JI624" s="7"/>
      <c r="JJ624" s="7"/>
      <c r="JK624" s="7"/>
      <c r="JL624" s="7"/>
      <c r="JM624" s="7"/>
      <c r="JN624" s="7"/>
      <c r="JO624" s="7"/>
      <c r="JP624" s="7"/>
      <c r="JQ624" s="7"/>
      <c r="JR624" s="7"/>
      <c r="JS624" s="7"/>
      <c r="JT624" s="7"/>
      <c r="JU624" s="7"/>
      <c r="JV624" s="7"/>
      <c r="JW624" s="7"/>
      <c r="JX624" s="7"/>
      <c r="JY624" s="7"/>
      <c r="JZ624" s="7"/>
      <c r="KA624" s="7"/>
      <c r="KB624" s="7"/>
      <c r="KC624" s="7"/>
      <c r="KD624" s="7"/>
      <c r="KE624" s="7"/>
      <c r="KF624" s="7"/>
      <c r="KG624" s="7"/>
      <c r="KH624" s="7"/>
      <c r="KI624" s="7"/>
      <c r="KJ624" s="7"/>
      <c r="KK624" s="7"/>
      <c r="KL624" s="7"/>
      <c r="KM624" s="7"/>
      <c r="KN624" s="7"/>
      <c r="KO624" s="7"/>
      <c r="KP624" s="7"/>
      <c r="KQ624" s="7"/>
      <c r="KR624" s="7"/>
      <c r="KS624" s="7"/>
      <c r="KT624" s="7"/>
      <c r="KU624" s="7"/>
      <c r="KV624" s="7"/>
      <c r="KW624" s="7"/>
      <c r="KX624" s="7"/>
      <c r="KY624" s="7"/>
      <c r="KZ624" s="7"/>
      <c r="LA624" s="7"/>
      <c r="LB624" s="7"/>
      <c r="LC624" s="7"/>
      <c r="LD624" s="7"/>
      <c r="LE624" s="7"/>
      <c r="LF624" s="7"/>
      <c r="LG624" s="7"/>
      <c r="LH624" s="7"/>
      <c r="LI624" s="7"/>
      <c r="LJ624" s="7"/>
      <c r="LK624" s="7"/>
      <c r="LL624" s="7"/>
      <c r="LM624" s="7"/>
      <c r="LN624" s="7"/>
      <c r="LO624" s="7"/>
      <c r="LP624" s="7"/>
      <c r="LQ624" s="7"/>
      <c r="LR624" s="7"/>
      <c r="LS624" s="7"/>
      <c r="LT624" s="7"/>
      <c r="LU624" s="7"/>
      <c r="LV624" s="7"/>
      <c r="LW624" s="7"/>
      <c r="LX624" s="7"/>
      <c r="LY624" s="7"/>
      <c r="LZ624" s="7"/>
      <c r="MA624" s="7"/>
      <c r="MB624" s="7"/>
      <c r="MC624" s="7"/>
      <c r="MD624" s="7"/>
      <c r="ME624" s="7"/>
      <c r="MF624" s="7"/>
      <c r="MG624" s="7"/>
      <c r="MH624" s="7"/>
      <c r="MI624" s="7"/>
      <c r="MJ624" s="7"/>
    </row>
    <row r="625" spans="1:348" ht="15.75" customHeight="1">
      <c r="A625" s="80"/>
      <c r="B625" s="80"/>
      <c r="C625" s="80"/>
      <c r="D625" s="80"/>
      <c r="E625" s="80"/>
      <c r="F625" s="80"/>
      <c r="G625" s="80"/>
      <c r="H625" s="80"/>
      <c r="I625" s="81"/>
      <c r="J625" s="81"/>
      <c r="K625" s="81"/>
      <c r="L625" s="81"/>
      <c r="M625" s="80"/>
      <c r="N625" s="80"/>
      <c r="O625" s="82"/>
      <c r="P625" s="82"/>
      <c r="Q625" s="82"/>
      <c r="R625" s="82"/>
      <c r="S625" s="82"/>
      <c r="T625" s="82"/>
      <c r="U625" s="82"/>
      <c r="V625" s="82"/>
      <c r="W625" s="82"/>
      <c r="X625" s="80"/>
      <c r="Y625" s="80"/>
      <c r="Z625" s="80"/>
      <c r="AA625" s="80"/>
      <c r="AB625" s="81"/>
      <c r="AC625" s="81"/>
      <c r="AD625" s="80"/>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c r="IW625" s="7"/>
      <c r="IX625" s="7"/>
      <c r="IY625" s="7"/>
      <c r="IZ625" s="7"/>
      <c r="JA625" s="7"/>
      <c r="JB625" s="7"/>
      <c r="JC625" s="7"/>
      <c r="JD625" s="7"/>
      <c r="JE625" s="7"/>
      <c r="JF625" s="7"/>
      <c r="JG625" s="7"/>
      <c r="JH625" s="7"/>
      <c r="JI625" s="7"/>
      <c r="JJ625" s="7"/>
      <c r="JK625" s="7"/>
      <c r="JL625" s="7"/>
      <c r="JM625" s="7"/>
      <c r="JN625" s="7"/>
      <c r="JO625" s="7"/>
      <c r="JP625" s="7"/>
      <c r="JQ625" s="7"/>
      <c r="JR625" s="7"/>
      <c r="JS625" s="7"/>
      <c r="JT625" s="7"/>
      <c r="JU625" s="7"/>
      <c r="JV625" s="7"/>
      <c r="JW625" s="7"/>
      <c r="JX625" s="7"/>
      <c r="JY625" s="7"/>
      <c r="JZ625" s="7"/>
      <c r="KA625" s="7"/>
      <c r="KB625" s="7"/>
      <c r="KC625" s="7"/>
      <c r="KD625" s="7"/>
      <c r="KE625" s="7"/>
      <c r="KF625" s="7"/>
      <c r="KG625" s="7"/>
      <c r="KH625" s="7"/>
      <c r="KI625" s="7"/>
      <c r="KJ625" s="7"/>
      <c r="KK625" s="7"/>
      <c r="KL625" s="7"/>
      <c r="KM625" s="7"/>
      <c r="KN625" s="7"/>
      <c r="KO625" s="7"/>
      <c r="KP625" s="7"/>
      <c r="KQ625" s="7"/>
      <c r="KR625" s="7"/>
      <c r="KS625" s="7"/>
      <c r="KT625" s="7"/>
      <c r="KU625" s="7"/>
      <c r="KV625" s="7"/>
      <c r="KW625" s="7"/>
      <c r="KX625" s="7"/>
      <c r="KY625" s="7"/>
      <c r="KZ625" s="7"/>
      <c r="LA625" s="7"/>
      <c r="LB625" s="7"/>
      <c r="LC625" s="7"/>
      <c r="LD625" s="7"/>
      <c r="LE625" s="7"/>
      <c r="LF625" s="7"/>
      <c r="LG625" s="7"/>
      <c r="LH625" s="7"/>
      <c r="LI625" s="7"/>
      <c r="LJ625" s="7"/>
      <c r="LK625" s="7"/>
      <c r="LL625" s="7"/>
      <c r="LM625" s="7"/>
      <c r="LN625" s="7"/>
      <c r="LO625" s="7"/>
      <c r="LP625" s="7"/>
      <c r="LQ625" s="7"/>
      <c r="LR625" s="7"/>
      <c r="LS625" s="7"/>
      <c r="LT625" s="7"/>
      <c r="LU625" s="7"/>
      <c r="LV625" s="7"/>
      <c r="LW625" s="7"/>
      <c r="LX625" s="7"/>
      <c r="LY625" s="7"/>
      <c r="LZ625" s="7"/>
      <c r="MA625" s="7"/>
      <c r="MB625" s="7"/>
      <c r="MC625" s="7"/>
      <c r="MD625" s="7"/>
      <c r="ME625" s="7"/>
      <c r="MF625" s="7"/>
      <c r="MG625" s="7"/>
      <c r="MH625" s="7"/>
      <c r="MI625" s="7"/>
      <c r="MJ625" s="7"/>
    </row>
    <row r="626" spans="1:348" ht="15.75" customHeight="1">
      <c r="A626" s="80"/>
      <c r="B626" s="80"/>
      <c r="C626" s="80"/>
      <c r="D626" s="80"/>
      <c r="E626" s="80"/>
      <c r="F626" s="80"/>
      <c r="G626" s="80"/>
      <c r="H626" s="80"/>
      <c r="I626" s="81"/>
      <c r="J626" s="81"/>
      <c r="K626" s="81"/>
      <c r="L626" s="81"/>
      <c r="M626" s="80"/>
      <c r="N626" s="80"/>
      <c r="O626" s="82"/>
      <c r="P626" s="82"/>
      <c r="Q626" s="82"/>
      <c r="R626" s="82"/>
      <c r="S626" s="82"/>
      <c r="T626" s="82"/>
      <c r="U626" s="82"/>
      <c r="V626" s="82"/>
      <c r="W626" s="82"/>
      <c r="X626" s="80"/>
      <c r="Y626" s="80"/>
      <c r="Z626" s="80"/>
      <c r="AA626" s="80"/>
      <c r="AB626" s="81"/>
      <c r="AC626" s="81"/>
      <c r="AD626" s="80"/>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c r="IW626" s="7"/>
      <c r="IX626" s="7"/>
      <c r="IY626" s="7"/>
      <c r="IZ626" s="7"/>
      <c r="JA626" s="7"/>
      <c r="JB626" s="7"/>
      <c r="JC626" s="7"/>
      <c r="JD626" s="7"/>
      <c r="JE626" s="7"/>
      <c r="JF626" s="7"/>
      <c r="JG626" s="7"/>
      <c r="JH626" s="7"/>
      <c r="JI626" s="7"/>
      <c r="JJ626" s="7"/>
      <c r="JK626" s="7"/>
      <c r="JL626" s="7"/>
      <c r="JM626" s="7"/>
      <c r="JN626" s="7"/>
      <c r="JO626" s="7"/>
      <c r="JP626" s="7"/>
      <c r="JQ626" s="7"/>
      <c r="JR626" s="7"/>
      <c r="JS626" s="7"/>
      <c r="JT626" s="7"/>
      <c r="JU626" s="7"/>
      <c r="JV626" s="7"/>
      <c r="JW626" s="7"/>
      <c r="JX626" s="7"/>
      <c r="JY626" s="7"/>
      <c r="JZ626" s="7"/>
      <c r="KA626" s="7"/>
      <c r="KB626" s="7"/>
      <c r="KC626" s="7"/>
      <c r="KD626" s="7"/>
      <c r="KE626" s="7"/>
      <c r="KF626" s="7"/>
      <c r="KG626" s="7"/>
      <c r="KH626" s="7"/>
      <c r="KI626" s="7"/>
      <c r="KJ626" s="7"/>
      <c r="KK626" s="7"/>
      <c r="KL626" s="7"/>
      <c r="KM626" s="7"/>
      <c r="KN626" s="7"/>
      <c r="KO626" s="7"/>
      <c r="KP626" s="7"/>
      <c r="KQ626" s="7"/>
      <c r="KR626" s="7"/>
      <c r="KS626" s="7"/>
      <c r="KT626" s="7"/>
      <c r="KU626" s="7"/>
      <c r="KV626" s="7"/>
      <c r="KW626" s="7"/>
      <c r="KX626" s="7"/>
      <c r="KY626" s="7"/>
      <c r="KZ626" s="7"/>
      <c r="LA626" s="7"/>
      <c r="LB626" s="7"/>
      <c r="LC626" s="7"/>
      <c r="LD626" s="7"/>
      <c r="LE626" s="7"/>
      <c r="LF626" s="7"/>
      <c r="LG626" s="7"/>
      <c r="LH626" s="7"/>
      <c r="LI626" s="7"/>
      <c r="LJ626" s="7"/>
      <c r="LK626" s="7"/>
      <c r="LL626" s="7"/>
      <c r="LM626" s="7"/>
      <c r="LN626" s="7"/>
      <c r="LO626" s="7"/>
      <c r="LP626" s="7"/>
      <c r="LQ626" s="7"/>
      <c r="LR626" s="7"/>
      <c r="LS626" s="7"/>
      <c r="LT626" s="7"/>
      <c r="LU626" s="7"/>
      <c r="LV626" s="7"/>
      <c r="LW626" s="7"/>
      <c r="LX626" s="7"/>
      <c r="LY626" s="7"/>
      <c r="LZ626" s="7"/>
      <c r="MA626" s="7"/>
      <c r="MB626" s="7"/>
      <c r="MC626" s="7"/>
      <c r="MD626" s="7"/>
      <c r="ME626" s="7"/>
      <c r="MF626" s="7"/>
      <c r="MG626" s="7"/>
      <c r="MH626" s="7"/>
      <c r="MI626" s="7"/>
      <c r="MJ626" s="7"/>
    </row>
    <row r="627" spans="1:348" ht="15.75" customHeight="1">
      <c r="A627" s="80"/>
      <c r="B627" s="80"/>
      <c r="C627" s="80"/>
      <c r="D627" s="80"/>
      <c r="E627" s="80"/>
      <c r="F627" s="80"/>
      <c r="G627" s="80"/>
      <c r="H627" s="80"/>
      <c r="I627" s="81"/>
      <c r="J627" s="81"/>
      <c r="K627" s="81"/>
      <c r="L627" s="81"/>
      <c r="M627" s="80"/>
      <c r="N627" s="80"/>
      <c r="O627" s="82"/>
      <c r="P627" s="82"/>
      <c r="Q627" s="82"/>
      <c r="R627" s="82"/>
      <c r="S627" s="82"/>
      <c r="T627" s="82"/>
      <c r="U627" s="82"/>
      <c r="V627" s="82"/>
      <c r="W627" s="82"/>
      <c r="X627" s="80"/>
      <c r="Y627" s="80"/>
      <c r="Z627" s="80"/>
      <c r="AA627" s="80"/>
      <c r="AB627" s="81"/>
      <c r="AC627" s="81"/>
      <c r="AD627" s="80"/>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c r="IW627" s="7"/>
      <c r="IX627" s="7"/>
      <c r="IY627" s="7"/>
      <c r="IZ627" s="7"/>
      <c r="JA627" s="7"/>
      <c r="JB627" s="7"/>
      <c r="JC627" s="7"/>
      <c r="JD627" s="7"/>
      <c r="JE627" s="7"/>
      <c r="JF627" s="7"/>
      <c r="JG627" s="7"/>
      <c r="JH627" s="7"/>
      <c r="JI627" s="7"/>
      <c r="JJ627" s="7"/>
      <c r="JK627" s="7"/>
      <c r="JL627" s="7"/>
      <c r="JM627" s="7"/>
      <c r="JN627" s="7"/>
      <c r="JO627" s="7"/>
      <c r="JP627" s="7"/>
      <c r="JQ627" s="7"/>
      <c r="JR627" s="7"/>
      <c r="JS627" s="7"/>
      <c r="JT627" s="7"/>
      <c r="JU627" s="7"/>
      <c r="JV627" s="7"/>
      <c r="JW627" s="7"/>
      <c r="JX627" s="7"/>
      <c r="JY627" s="7"/>
      <c r="JZ627" s="7"/>
      <c r="KA627" s="7"/>
      <c r="KB627" s="7"/>
      <c r="KC627" s="7"/>
      <c r="KD627" s="7"/>
      <c r="KE627" s="7"/>
      <c r="KF627" s="7"/>
      <c r="KG627" s="7"/>
      <c r="KH627" s="7"/>
      <c r="KI627" s="7"/>
      <c r="KJ627" s="7"/>
      <c r="KK627" s="7"/>
      <c r="KL627" s="7"/>
      <c r="KM627" s="7"/>
      <c r="KN627" s="7"/>
      <c r="KO627" s="7"/>
      <c r="KP627" s="7"/>
      <c r="KQ627" s="7"/>
      <c r="KR627" s="7"/>
      <c r="KS627" s="7"/>
      <c r="KT627" s="7"/>
      <c r="KU627" s="7"/>
      <c r="KV627" s="7"/>
      <c r="KW627" s="7"/>
      <c r="KX627" s="7"/>
      <c r="KY627" s="7"/>
      <c r="KZ627" s="7"/>
      <c r="LA627" s="7"/>
      <c r="LB627" s="7"/>
      <c r="LC627" s="7"/>
      <c r="LD627" s="7"/>
      <c r="LE627" s="7"/>
      <c r="LF627" s="7"/>
      <c r="LG627" s="7"/>
      <c r="LH627" s="7"/>
      <c r="LI627" s="7"/>
      <c r="LJ627" s="7"/>
      <c r="LK627" s="7"/>
      <c r="LL627" s="7"/>
      <c r="LM627" s="7"/>
      <c r="LN627" s="7"/>
      <c r="LO627" s="7"/>
      <c r="LP627" s="7"/>
      <c r="LQ627" s="7"/>
      <c r="LR627" s="7"/>
      <c r="LS627" s="7"/>
      <c r="LT627" s="7"/>
      <c r="LU627" s="7"/>
      <c r="LV627" s="7"/>
      <c r="LW627" s="7"/>
      <c r="LX627" s="7"/>
      <c r="LY627" s="7"/>
      <c r="LZ627" s="7"/>
      <c r="MA627" s="7"/>
      <c r="MB627" s="7"/>
      <c r="MC627" s="7"/>
      <c r="MD627" s="7"/>
      <c r="ME627" s="7"/>
      <c r="MF627" s="7"/>
      <c r="MG627" s="7"/>
      <c r="MH627" s="7"/>
      <c r="MI627" s="7"/>
      <c r="MJ627" s="7"/>
    </row>
    <row r="628" spans="1:348" ht="15.75" customHeight="1">
      <c r="A628" s="80"/>
      <c r="B628" s="80"/>
      <c r="C628" s="80"/>
      <c r="D628" s="80"/>
      <c r="E628" s="80"/>
      <c r="F628" s="80"/>
      <c r="G628" s="80"/>
      <c r="H628" s="80"/>
      <c r="I628" s="81"/>
      <c r="J628" s="81"/>
      <c r="K628" s="81"/>
      <c r="L628" s="81"/>
      <c r="M628" s="80"/>
      <c r="N628" s="80"/>
      <c r="O628" s="82"/>
      <c r="P628" s="82"/>
      <c r="Q628" s="82"/>
      <c r="R628" s="82"/>
      <c r="S628" s="82"/>
      <c r="T628" s="82"/>
      <c r="U628" s="82"/>
      <c r="V628" s="82"/>
      <c r="W628" s="82"/>
      <c r="X628" s="80"/>
      <c r="Y628" s="80"/>
      <c r="Z628" s="80"/>
      <c r="AA628" s="80"/>
      <c r="AB628" s="81"/>
      <c r="AC628" s="81"/>
      <c r="AD628" s="80"/>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c r="IW628" s="7"/>
      <c r="IX628" s="7"/>
      <c r="IY628" s="7"/>
      <c r="IZ628" s="7"/>
      <c r="JA628" s="7"/>
      <c r="JB628" s="7"/>
      <c r="JC628" s="7"/>
      <c r="JD628" s="7"/>
      <c r="JE628" s="7"/>
      <c r="JF628" s="7"/>
      <c r="JG628" s="7"/>
      <c r="JH628" s="7"/>
      <c r="JI628" s="7"/>
      <c r="JJ628" s="7"/>
      <c r="JK628" s="7"/>
      <c r="JL628" s="7"/>
      <c r="JM628" s="7"/>
      <c r="JN628" s="7"/>
      <c r="JO628" s="7"/>
      <c r="JP628" s="7"/>
      <c r="JQ628" s="7"/>
      <c r="JR628" s="7"/>
      <c r="JS628" s="7"/>
      <c r="JT628" s="7"/>
      <c r="JU628" s="7"/>
      <c r="JV628" s="7"/>
      <c r="JW628" s="7"/>
      <c r="JX628" s="7"/>
      <c r="JY628" s="7"/>
      <c r="JZ628" s="7"/>
      <c r="KA628" s="7"/>
      <c r="KB628" s="7"/>
      <c r="KC628" s="7"/>
      <c r="KD628" s="7"/>
      <c r="KE628" s="7"/>
      <c r="KF628" s="7"/>
      <c r="KG628" s="7"/>
      <c r="KH628" s="7"/>
      <c r="KI628" s="7"/>
      <c r="KJ628" s="7"/>
      <c r="KK628" s="7"/>
      <c r="KL628" s="7"/>
      <c r="KM628" s="7"/>
      <c r="KN628" s="7"/>
      <c r="KO628" s="7"/>
      <c r="KP628" s="7"/>
      <c r="KQ628" s="7"/>
      <c r="KR628" s="7"/>
      <c r="KS628" s="7"/>
      <c r="KT628" s="7"/>
      <c r="KU628" s="7"/>
      <c r="KV628" s="7"/>
      <c r="KW628" s="7"/>
      <c r="KX628" s="7"/>
      <c r="KY628" s="7"/>
      <c r="KZ628" s="7"/>
      <c r="LA628" s="7"/>
      <c r="LB628" s="7"/>
      <c r="LC628" s="7"/>
      <c r="LD628" s="7"/>
      <c r="LE628" s="7"/>
      <c r="LF628" s="7"/>
      <c r="LG628" s="7"/>
      <c r="LH628" s="7"/>
      <c r="LI628" s="7"/>
      <c r="LJ628" s="7"/>
      <c r="LK628" s="7"/>
      <c r="LL628" s="7"/>
      <c r="LM628" s="7"/>
      <c r="LN628" s="7"/>
      <c r="LO628" s="7"/>
      <c r="LP628" s="7"/>
      <c r="LQ628" s="7"/>
      <c r="LR628" s="7"/>
      <c r="LS628" s="7"/>
      <c r="LT628" s="7"/>
      <c r="LU628" s="7"/>
      <c r="LV628" s="7"/>
      <c r="LW628" s="7"/>
      <c r="LX628" s="7"/>
      <c r="LY628" s="7"/>
      <c r="LZ628" s="7"/>
      <c r="MA628" s="7"/>
      <c r="MB628" s="7"/>
      <c r="MC628" s="7"/>
      <c r="MD628" s="7"/>
      <c r="ME628" s="7"/>
      <c r="MF628" s="7"/>
      <c r="MG628" s="7"/>
      <c r="MH628" s="7"/>
      <c r="MI628" s="7"/>
      <c r="MJ628" s="7"/>
    </row>
    <row r="629" spans="1:348" ht="15.75" customHeight="1">
      <c r="A629" s="80"/>
      <c r="B629" s="80"/>
      <c r="C629" s="80"/>
      <c r="D629" s="80"/>
      <c r="E629" s="80"/>
      <c r="F629" s="80"/>
      <c r="G629" s="80"/>
      <c r="H629" s="80"/>
      <c r="I629" s="81"/>
      <c r="J629" s="81"/>
      <c r="K629" s="81"/>
      <c r="L629" s="81"/>
      <c r="M629" s="80"/>
      <c r="N629" s="80"/>
      <c r="O629" s="82"/>
      <c r="P629" s="82"/>
      <c r="Q629" s="82"/>
      <c r="R629" s="82"/>
      <c r="S629" s="82"/>
      <c r="T629" s="82"/>
      <c r="U629" s="82"/>
      <c r="V629" s="82"/>
      <c r="W629" s="82"/>
      <c r="X629" s="80"/>
      <c r="Y629" s="80"/>
      <c r="Z629" s="80"/>
      <c r="AA629" s="80"/>
      <c r="AB629" s="81"/>
      <c r="AC629" s="81"/>
      <c r="AD629" s="80"/>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c r="IW629" s="7"/>
      <c r="IX629" s="7"/>
      <c r="IY629" s="7"/>
      <c r="IZ629" s="7"/>
      <c r="JA629" s="7"/>
      <c r="JB629" s="7"/>
      <c r="JC629" s="7"/>
      <c r="JD629" s="7"/>
      <c r="JE629" s="7"/>
      <c r="JF629" s="7"/>
      <c r="JG629" s="7"/>
      <c r="JH629" s="7"/>
      <c r="JI629" s="7"/>
      <c r="JJ629" s="7"/>
      <c r="JK629" s="7"/>
      <c r="JL629" s="7"/>
      <c r="JM629" s="7"/>
      <c r="JN629" s="7"/>
      <c r="JO629" s="7"/>
      <c r="JP629" s="7"/>
      <c r="JQ629" s="7"/>
      <c r="JR629" s="7"/>
      <c r="JS629" s="7"/>
      <c r="JT629" s="7"/>
      <c r="JU629" s="7"/>
      <c r="JV629" s="7"/>
      <c r="JW629" s="7"/>
      <c r="JX629" s="7"/>
      <c r="JY629" s="7"/>
      <c r="JZ629" s="7"/>
      <c r="KA629" s="7"/>
      <c r="KB629" s="7"/>
      <c r="KC629" s="7"/>
      <c r="KD629" s="7"/>
      <c r="KE629" s="7"/>
      <c r="KF629" s="7"/>
      <c r="KG629" s="7"/>
      <c r="KH629" s="7"/>
      <c r="KI629" s="7"/>
      <c r="KJ629" s="7"/>
      <c r="KK629" s="7"/>
      <c r="KL629" s="7"/>
      <c r="KM629" s="7"/>
      <c r="KN629" s="7"/>
      <c r="KO629" s="7"/>
      <c r="KP629" s="7"/>
      <c r="KQ629" s="7"/>
      <c r="KR629" s="7"/>
      <c r="KS629" s="7"/>
      <c r="KT629" s="7"/>
      <c r="KU629" s="7"/>
      <c r="KV629" s="7"/>
      <c r="KW629" s="7"/>
      <c r="KX629" s="7"/>
      <c r="KY629" s="7"/>
      <c r="KZ629" s="7"/>
      <c r="LA629" s="7"/>
      <c r="LB629" s="7"/>
      <c r="LC629" s="7"/>
      <c r="LD629" s="7"/>
      <c r="LE629" s="7"/>
      <c r="LF629" s="7"/>
      <c r="LG629" s="7"/>
      <c r="LH629" s="7"/>
      <c r="LI629" s="7"/>
      <c r="LJ629" s="7"/>
      <c r="LK629" s="7"/>
      <c r="LL629" s="7"/>
      <c r="LM629" s="7"/>
      <c r="LN629" s="7"/>
      <c r="LO629" s="7"/>
      <c r="LP629" s="7"/>
      <c r="LQ629" s="7"/>
      <c r="LR629" s="7"/>
      <c r="LS629" s="7"/>
      <c r="LT629" s="7"/>
      <c r="LU629" s="7"/>
      <c r="LV629" s="7"/>
      <c r="LW629" s="7"/>
      <c r="LX629" s="7"/>
      <c r="LY629" s="7"/>
      <c r="LZ629" s="7"/>
      <c r="MA629" s="7"/>
      <c r="MB629" s="7"/>
      <c r="MC629" s="7"/>
      <c r="MD629" s="7"/>
      <c r="ME629" s="7"/>
      <c r="MF629" s="7"/>
      <c r="MG629" s="7"/>
      <c r="MH629" s="7"/>
      <c r="MI629" s="7"/>
      <c r="MJ629" s="7"/>
    </row>
    <row r="630" spans="1:348" ht="15.75" customHeight="1">
      <c r="A630" s="80"/>
      <c r="B630" s="80"/>
      <c r="C630" s="80"/>
      <c r="D630" s="80"/>
      <c r="E630" s="80"/>
      <c r="F630" s="80"/>
      <c r="G630" s="80"/>
      <c r="H630" s="80"/>
      <c r="I630" s="81"/>
      <c r="J630" s="81"/>
      <c r="K630" s="81"/>
      <c r="L630" s="81"/>
      <c r="M630" s="80"/>
      <c r="N630" s="80"/>
      <c r="O630" s="82"/>
      <c r="P630" s="82"/>
      <c r="Q630" s="82"/>
      <c r="R630" s="82"/>
      <c r="S630" s="82"/>
      <c r="T630" s="82"/>
      <c r="U630" s="82"/>
      <c r="V630" s="82"/>
      <c r="W630" s="82"/>
      <c r="X630" s="80"/>
      <c r="Y630" s="80"/>
      <c r="Z630" s="80"/>
      <c r="AA630" s="80"/>
      <c r="AB630" s="81"/>
      <c r="AC630" s="81"/>
      <c r="AD630" s="80"/>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c r="IW630" s="7"/>
      <c r="IX630" s="7"/>
      <c r="IY630" s="7"/>
      <c r="IZ630" s="7"/>
      <c r="JA630" s="7"/>
      <c r="JB630" s="7"/>
      <c r="JC630" s="7"/>
      <c r="JD630" s="7"/>
      <c r="JE630" s="7"/>
      <c r="JF630" s="7"/>
      <c r="JG630" s="7"/>
      <c r="JH630" s="7"/>
      <c r="JI630" s="7"/>
      <c r="JJ630" s="7"/>
      <c r="JK630" s="7"/>
      <c r="JL630" s="7"/>
      <c r="JM630" s="7"/>
      <c r="JN630" s="7"/>
      <c r="JO630" s="7"/>
      <c r="JP630" s="7"/>
      <c r="JQ630" s="7"/>
      <c r="JR630" s="7"/>
      <c r="JS630" s="7"/>
      <c r="JT630" s="7"/>
      <c r="JU630" s="7"/>
      <c r="JV630" s="7"/>
      <c r="JW630" s="7"/>
      <c r="JX630" s="7"/>
      <c r="JY630" s="7"/>
      <c r="JZ630" s="7"/>
      <c r="KA630" s="7"/>
      <c r="KB630" s="7"/>
      <c r="KC630" s="7"/>
      <c r="KD630" s="7"/>
      <c r="KE630" s="7"/>
      <c r="KF630" s="7"/>
      <c r="KG630" s="7"/>
      <c r="KH630" s="7"/>
      <c r="KI630" s="7"/>
      <c r="KJ630" s="7"/>
      <c r="KK630" s="7"/>
      <c r="KL630" s="7"/>
      <c r="KM630" s="7"/>
      <c r="KN630" s="7"/>
      <c r="KO630" s="7"/>
      <c r="KP630" s="7"/>
      <c r="KQ630" s="7"/>
      <c r="KR630" s="7"/>
      <c r="KS630" s="7"/>
      <c r="KT630" s="7"/>
      <c r="KU630" s="7"/>
      <c r="KV630" s="7"/>
      <c r="KW630" s="7"/>
      <c r="KX630" s="7"/>
      <c r="KY630" s="7"/>
      <c r="KZ630" s="7"/>
      <c r="LA630" s="7"/>
      <c r="LB630" s="7"/>
      <c r="LC630" s="7"/>
      <c r="LD630" s="7"/>
      <c r="LE630" s="7"/>
      <c r="LF630" s="7"/>
      <c r="LG630" s="7"/>
      <c r="LH630" s="7"/>
      <c r="LI630" s="7"/>
      <c r="LJ630" s="7"/>
      <c r="LK630" s="7"/>
      <c r="LL630" s="7"/>
      <c r="LM630" s="7"/>
      <c r="LN630" s="7"/>
      <c r="LO630" s="7"/>
      <c r="LP630" s="7"/>
      <c r="LQ630" s="7"/>
      <c r="LR630" s="7"/>
      <c r="LS630" s="7"/>
      <c r="LT630" s="7"/>
      <c r="LU630" s="7"/>
      <c r="LV630" s="7"/>
      <c r="LW630" s="7"/>
      <c r="LX630" s="7"/>
      <c r="LY630" s="7"/>
      <c r="LZ630" s="7"/>
      <c r="MA630" s="7"/>
      <c r="MB630" s="7"/>
      <c r="MC630" s="7"/>
      <c r="MD630" s="7"/>
      <c r="ME630" s="7"/>
      <c r="MF630" s="7"/>
      <c r="MG630" s="7"/>
      <c r="MH630" s="7"/>
      <c r="MI630" s="7"/>
      <c r="MJ630" s="7"/>
    </row>
    <row r="631" spans="1:348" ht="15.75" customHeight="1">
      <c r="A631" s="80"/>
      <c r="B631" s="80"/>
      <c r="C631" s="80"/>
      <c r="D631" s="80"/>
      <c r="E631" s="80"/>
      <c r="F631" s="80"/>
      <c r="G631" s="80"/>
      <c r="H631" s="80"/>
      <c r="I631" s="81"/>
      <c r="J631" s="81"/>
      <c r="K631" s="81"/>
      <c r="L631" s="81"/>
      <c r="M631" s="80"/>
      <c r="N631" s="80"/>
      <c r="O631" s="82"/>
      <c r="P631" s="82"/>
      <c r="Q631" s="82"/>
      <c r="R631" s="82"/>
      <c r="S631" s="82"/>
      <c r="T631" s="82"/>
      <c r="U631" s="82"/>
      <c r="V631" s="82"/>
      <c r="W631" s="82"/>
      <c r="X631" s="80"/>
      <c r="Y631" s="80"/>
      <c r="Z631" s="80"/>
      <c r="AA631" s="80"/>
      <c r="AB631" s="81"/>
      <c r="AC631" s="81"/>
      <c r="AD631" s="80"/>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c r="IW631" s="7"/>
      <c r="IX631" s="7"/>
      <c r="IY631" s="7"/>
      <c r="IZ631" s="7"/>
      <c r="JA631" s="7"/>
      <c r="JB631" s="7"/>
      <c r="JC631" s="7"/>
      <c r="JD631" s="7"/>
      <c r="JE631" s="7"/>
      <c r="JF631" s="7"/>
      <c r="JG631" s="7"/>
      <c r="JH631" s="7"/>
      <c r="JI631" s="7"/>
      <c r="JJ631" s="7"/>
      <c r="JK631" s="7"/>
      <c r="JL631" s="7"/>
      <c r="JM631" s="7"/>
      <c r="JN631" s="7"/>
      <c r="JO631" s="7"/>
      <c r="JP631" s="7"/>
      <c r="JQ631" s="7"/>
      <c r="JR631" s="7"/>
      <c r="JS631" s="7"/>
      <c r="JT631" s="7"/>
      <c r="JU631" s="7"/>
      <c r="JV631" s="7"/>
      <c r="JW631" s="7"/>
      <c r="JX631" s="7"/>
      <c r="JY631" s="7"/>
      <c r="JZ631" s="7"/>
      <c r="KA631" s="7"/>
      <c r="KB631" s="7"/>
      <c r="KC631" s="7"/>
      <c r="KD631" s="7"/>
      <c r="KE631" s="7"/>
      <c r="KF631" s="7"/>
      <c r="KG631" s="7"/>
      <c r="KH631" s="7"/>
      <c r="KI631" s="7"/>
      <c r="KJ631" s="7"/>
      <c r="KK631" s="7"/>
      <c r="KL631" s="7"/>
      <c r="KM631" s="7"/>
      <c r="KN631" s="7"/>
      <c r="KO631" s="7"/>
      <c r="KP631" s="7"/>
      <c r="KQ631" s="7"/>
      <c r="KR631" s="7"/>
      <c r="KS631" s="7"/>
      <c r="KT631" s="7"/>
      <c r="KU631" s="7"/>
      <c r="KV631" s="7"/>
      <c r="KW631" s="7"/>
      <c r="KX631" s="7"/>
      <c r="KY631" s="7"/>
      <c r="KZ631" s="7"/>
      <c r="LA631" s="7"/>
      <c r="LB631" s="7"/>
      <c r="LC631" s="7"/>
      <c r="LD631" s="7"/>
      <c r="LE631" s="7"/>
      <c r="LF631" s="7"/>
      <c r="LG631" s="7"/>
      <c r="LH631" s="7"/>
      <c r="LI631" s="7"/>
      <c r="LJ631" s="7"/>
      <c r="LK631" s="7"/>
      <c r="LL631" s="7"/>
      <c r="LM631" s="7"/>
      <c r="LN631" s="7"/>
      <c r="LO631" s="7"/>
      <c r="LP631" s="7"/>
      <c r="LQ631" s="7"/>
      <c r="LR631" s="7"/>
      <c r="LS631" s="7"/>
      <c r="LT631" s="7"/>
      <c r="LU631" s="7"/>
      <c r="LV631" s="7"/>
      <c r="LW631" s="7"/>
      <c r="LX631" s="7"/>
      <c r="LY631" s="7"/>
      <c r="LZ631" s="7"/>
      <c r="MA631" s="7"/>
      <c r="MB631" s="7"/>
      <c r="MC631" s="7"/>
      <c r="MD631" s="7"/>
      <c r="ME631" s="7"/>
      <c r="MF631" s="7"/>
      <c r="MG631" s="7"/>
      <c r="MH631" s="7"/>
      <c r="MI631" s="7"/>
      <c r="MJ631" s="7"/>
    </row>
    <row r="632" spans="1:348" ht="15.75" customHeight="1">
      <c r="A632" s="80"/>
      <c r="B632" s="80"/>
      <c r="C632" s="80"/>
      <c r="D632" s="80"/>
      <c r="E632" s="80"/>
      <c r="F632" s="80"/>
      <c r="G632" s="80"/>
      <c r="H632" s="80"/>
      <c r="I632" s="81"/>
      <c r="J632" s="81"/>
      <c r="K632" s="81"/>
      <c r="L632" s="81"/>
      <c r="M632" s="80"/>
      <c r="N632" s="80"/>
      <c r="O632" s="82"/>
      <c r="P632" s="82"/>
      <c r="Q632" s="82"/>
      <c r="R632" s="82"/>
      <c r="S632" s="82"/>
      <c r="T632" s="82"/>
      <c r="U632" s="82"/>
      <c r="V632" s="82"/>
      <c r="W632" s="82"/>
      <c r="X632" s="80"/>
      <c r="Y632" s="80"/>
      <c r="Z632" s="80"/>
      <c r="AA632" s="80"/>
      <c r="AB632" s="81"/>
      <c r="AC632" s="81"/>
      <c r="AD632" s="80"/>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c r="IW632" s="7"/>
      <c r="IX632" s="7"/>
      <c r="IY632" s="7"/>
      <c r="IZ632" s="7"/>
      <c r="JA632" s="7"/>
      <c r="JB632" s="7"/>
      <c r="JC632" s="7"/>
      <c r="JD632" s="7"/>
      <c r="JE632" s="7"/>
      <c r="JF632" s="7"/>
      <c r="JG632" s="7"/>
      <c r="JH632" s="7"/>
      <c r="JI632" s="7"/>
      <c r="JJ632" s="7"/>
      <c r="JK632" s="7"/>
      <c r="JL632" s="7"/>
      <c r="JM632" s="7"/>
      <c r="JN632" s="7"/>
      <c r="JO632" s="7"/>
      <c r="JP632" s="7"/>
      <c r="JQ632" s="7"/>
      <c r="JR632" s="7"/>
      <c r="JS632" s="7"/>
      <c r="JT632" s="7"/>
      <c r="JU632" s="7"/>
      <c r="JV632" s="7"/>
      <c r="JW632" s="7"/>
      <c r="JX632" s="7"/>
      <c r="JY632" s="7"/>
      <c r="JZ632" s="7"/>
      <c r="KA632" s="7"/>
      <c r="KB632" s="7"/>
      <c r="KC632" s="7"/>
      <c r="KD632" s="7"/>
      <c r="KE632" s="7"/>
      <c r="KF632" s="7"/>
      <c r="KG632" s="7"/>
      <c r="KH632" s="7"/>
      <c r="KI632" s="7"/>
      <c r="KJ632" s="7"/>
      <c r="KK632" s="7"/>
      <c r="KL632" s="7"/>
      <c r="KM632" s="7"/>
      <c r="KN632" s="7"/>
      <c r="KO632" s="7"/>
      <c r="KP632" s="7"/>
      <c r="KQ632" s="7"/>
      <c r="KR632" s="7"/>
      <c r="KS632" s="7"/>
      <c r="KT632" s="7"/>
      <c r="KU632" s="7"/>
      <c r="KV632" s="7"/>
      <c r="KW632" s="7"/>
      <c r="KX632" s="7"/>
      <c r="KY632" s="7"/>
      <c r="KZ632" s="7"/>
      <c r="LA632" s="7"/>
      <c r="LB632" s="7"/>
      <c r="LC632" s="7"/>
      <c r="LD632" s="7"/>
      <c r="LE632" s="7"/>
      <c r="LF632" s="7"/>
      <c r="LG632" s="7"/>
      <c r="LH632" s="7"/>
      <c r="LI632" s="7"/>
      <c r="LJ632" s="7"/>
      <c r="LK632" s="7"/>
      <c r="LL632" s="7"/>
      <c r="LM632" s="7"/>
      <c r="LN632" s="7"/>
      <c r="LO632" s="7"/>
      <c r="LP632" s="7"/>
      <c r="LQ632" s="7"/>
      <c r="LR632" s="7"/>
      <c r="LS632" s="7"/>
      <c r="LT632" s="7"/>
      <c r="LU632" s="7"/>
      <c r="LV632" s="7"/>
      <c r="LW632" s="7"/>
      <c r="LX632" s="7"/>
      <c r="LY632" s="7"/>
      <c r="LZ632" s="7"/>
      <c r="MA632" s="7"/>
      <c r="MB632" s="7"/>
      <c r="MC632" s="7"/>
      <c r="MD632" s="7"/>
      <c r="ME632" s="7"/>
      <c r="MF632" s="7"/>
      <c r="MG632" s="7"/>
      <c r="MH632" s="7"/>
      <c r="MI632" s="7"/>
      <c r="MJ632" s="7"/>
    </row>
    <row r="633" spans="1:348" ht="15.75" customHeight="1">
      <c r="A633" s="80"/>
      <c r="B633" s="80"/>
      <c r="C633" s="80"/>
      <c r="D633" s="80"/>
      <c r="E633" s="80"/>
      <c r="F633" s="80"/>
      <c r="G633" s="80"/>
      <c r="H633" s="80"/>
      <c r="I633" s="81"/>
      <c r="J633" s="81"/>
      <c r="K633" s="81"/>
      <c r="L633" s="81"/>
      <c r="M633" s="80"/>
      <c r="N633" s="80"/>
      <c r="O633" s="82"/>
      <c r="P633" s="82"/>
      <c r="Q633" s="82"/>
      <c r="R633" s="82"/>
      <c r="S633" s="82"/>
      <c r="T633" s="82"/>
      <c r="U633" s="82"/>
      <c r="V633" s="82"/>
      <c r="W633" s="82"/>
      <c r="X633" s="80"/>
      <c r="Y633" s="80"/>
      <c r="Z633" s="80"/>
      <c r="AA633" s="80"/>
      <c r="AB633" s="81"/>
      <c r="AC633" s="81"/>
      <c r="AD633" s="80"/>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c r="IW633" s="7"/>
      <c r="IX633" s="7"/>
      <c r="IY633" s="7"/>
      <c r="IZ633" s="7"/>
      <c r="JA633" s="7"/>
      <c r="JB633" s="7"/>
      <c r="JC633" s="7"/>
      <c r="JD633" s="7"/>
      <c r="JE633" s="7"/>
      <c r="JF633" s="7"/>
      <c r="JG633" s="7"/>
      <c r="JH633" s="7"/>
      <c r="JI633" s="7"/>
      <c r="JJ633" s="7"/>
      <c r="JK633" s="7"/>
      <c r="JL633" s="7"/>
      <c r="JM633" s="7"/>
      <c r="JN633" s="7"/>
      <c r="JO633" s="7"/>
      <c r="JP633" s="7"/>
      <c r="JQ633" s="7"/>
      <c r="JR633" s="7"/>
      <c r="JS633" s="7"/>
      <c r="JT633" s="7"/>
      <c r="JU633" s="7"/>
      <c r="JV633" s="7"/>
      <c r="JW633" s="7"/>
      <c r="JX633" s="7"/>
      <c r="JY633" s="7"/>
      <c r="JZ633" s="7"/>
      <c r="KA633" s="7"/>
      <c r="KB633" s="7"/>
      <c r="KC633" s="7"/>
      <c r="KD633" s="7"/>
      <c r="KE633" s="7"/>
      <c r="KF633" s="7"/>
      <c r="KG633" s="7"/>
      <c r="KH633" s="7"/>
      <c r="KI633" s="7"/>
      <c r="KJ633" s="7"/>
      <c r="KK633" s="7"/>
      <c r="KL633" s="7"/>
      <c r="KM633" s="7"/>
      <c r="KN633" s="7"/>
      <c r="KO633" s="7"/>
      <c r="KP633" s="7"/>
      <c r="KQ633" s="7"/>
      <c r="KR633" s="7"/>
      <c r="KS633" s="7"/>
      <c r="KT633" s="7"/>
      <c r="KU633" s="7"/>
      <c r="KV633" s="7"/>
      <c r="KW633" s="7"/>
      <c r="KX633" s="7"/>
      <c r="KY633" s="7"/>
      <c r="KZ633" s="7"/>
      <c r="LA633" s="7"/>
      <c r="LB633" s="7"/>
      <c r="LC633" s="7"/>
      <c r="LD633" s="7"/>
      <c r="LE633" s="7"/>
      <c r="LF633" s="7"/>
      <c r="LG633" s="7"/>
      <c r="LH633" s="7"/>
      <c r="LI633" s="7"/>
      <c r="LJ633" s="7"/>
      <c r="LK633" s="7"/>
      <c r="LL633" s="7"/>
      <c r="LM633" s="7"/>
      <c r="LN633" s="7"/>
      <c r="LO633" s="7"/>
      <c r="LP633" s="7"/>
      <c r="LQ633" s="7"/>
      <c r="LR633" s="7"/>
      <c r="LS633" s="7"/>
      <c r="LT633" s="7"/>
      <c r="LU633" s="7"/>
      <c r="LV633" s="7"/>
      <c r="LW633" s="7"/>
      <c r="LX633" s="7"/>
      <c r="LY633" s="7"/>
      <c r="LZ633" s="7"/>
      <c r="MA633" s="7"/>
      <c r="MB633" s="7"/>
      <c r="MC633" s="7"/>
      <c r="MD633" s="7"/>
      <c r="ME633" s="7"/>
      <c r="MF633" s="7"/>
      <c r="MG633" s="7"/>
      <c r="MH633" s="7"/>
      <c r="MI633" s="7"/>
      <c r="MJ633" s="7"/>
    </row>
    <row r="634" spans="1:348" ht="15.75" customHeight="1">
      <c r="A634" s="80"/>
      <c r="B634" s="80"/>
      <c r="C634" s="80"/>
      <c r="D634" s="80"/>
      <c r="E634" s="80"/>
      <c r="F634" s="80"/>
      <c r="G634" s="80"/>
      <c r="H634" s="80"/>
      <c r="I634" s="81"/>
      <c r="J634" s="81"/>
      <c r="K634" s="81"/>
      <c r="L634" s="81"/>
      <c r="M634" s="80"/>
      <c r="N634" s="80"/>
      <c r="O634" s="82"/>
      <c r="P634" s="82"/>
      <c r="Q634" s="82"/>
      <c r="R634" s="82"/>
      <c r="S634" s="82"/>
      <c r="T634" s="82"/>
      <c r="U634" s="82"/>
      <c r="V634" s="82"/>
      <c r="W634" s="82"/>
      <c r="X634" s="80"/>
      <c r="Y634" s="80"/>
      <c r="Z634" s="80"/>
      <c r="AA634" s="80"/>
      <c r="AB634" s="81"/>
      <c r="AC634" s="81"/>
      <c r="AD634" s="80"/>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c r="IW634" s="7"/>
      <c r="IX634" s="7"/>
      <c r="IY634" s="7"/>
      <c r="IZ634" s="7"/>
      <c r="JA634" s="7"/>
      <c r="JB634" s="7"/>
      <c r="JC634" s="7"/>
      <c r="JD634" s="7"/>
      <c r="JE634" s="7"/>
      <c r="JF634" s="7"/>
      <c r="JG634" s="7"/>
      <c r="JH634" s="7"/>
      <c r="JI634" s="7"/>
      <c r="JJ634" s="7"/>
      <c r="JK634" s="7"/>
      <c r="JL634" s="7"/>
      <c r="JM634" s="7"/>
      <c r="JN634" s="7"/>
      <c r="JO634" s="7"/>
      <c r="JP634" s="7"/>
      <c r="JQ634" s="7"/>
      <c r="JR634" s="7"/>
      <c r="JS634" s="7"/>
      <c r="JT634" s="7"/>
      <c r="JU634" s="7"/>
      <c r="JV634" s="7"/>
      <c r="JW634" s="7"/>
      <c r="JX634" s="7"/>
      <c r="JY634" s="7"/>
      <c r="JZ634" s="7"/>
      <c r="KA634" s="7"/>
      <c r="KB634" s="7"/>
      <c r="KC634" s="7"/>
      <c r="KD634" s="7"/>
      <c r="KE634" s="7"/>
      <c r="KF634" s="7"/>
      <c r="KG634" s="7"/>
      <c r="KH634" s="7"/>
      <c r="KI634" s="7"/>
      <c r="KJ634" s="7"/>
      <c r="KK634" s="7"/>
      <c r="KL634" s="7"/>
      <c r="KM634" s="7"/>
      <c r="KN634" s="7"/>
      <c r="KO634" s="7"/>
      <c r="KP634" s="7"/>
      <c r="KQ634" s="7"/>
      <c r="KR634" s="7"/>
      <c r="KS634" s="7"/>
      <c r="KT634" s="7"/>
      <c r="KU634" s="7"/>
      <c r="KV634" s="7"/>
      <c r="KW634" s="7"/>
      <c r="KX634" s="7"/>
      <c r="KY634" s="7"/>
      <c r="KZ634" s="7"/>
      <c r="LA634" s="7"/>
      <c r="LB634" s="7"/>
      <c r="LC634" s="7"/>
      <c r="LD634" s="7"/>
      <c r="LE634" s="7"/>
      <c r="LF634" s="7"/>
      <c r="LG634" s="7"/>
      <c r="LH634" s="7"/>
      <c r="LI634" s="7"/>
      <c r="LJ634" s="7"/>
      <c r="LK634" s="7"/>
      <c r="LL634" s="7"/>
      <c r="LM634" s="7"/>
      <c r="LN634" s="7"/>
      <c r="LO634" s="7"/>
      <c r="LP634" s="7"/>
      <c r="LQ634" s="7"/>
      <c r="LR634" s="7"/>
      <c r="LS634" s="7"/>
      <c r="LT634" s="7"/>
      <c r="LU634" s="7"/>
      <c r="LV634" s="7"/>
      <c r="LW634" s="7"/>
      <c r="LX634" s="7"/>
      <c r="LY634" s="7"/>
      <c r="LZ634" s="7"/>
      <c r="MA634" s="7"/>
      <c r="MB634" s="7"/>
      <c r="MC634" s="7"/>
      <c r="MD634" s="7"/>
      <c r="ME634" s="7"/>
      <c r="MF634" s="7"/>
      <c r="MG634" s="7"/>
      <c r="MH634" s="7"/>
      <c r="MI634" s="7"/>
      <c r="MJ634" s="7"/>
    </row>
    <row r="635" spans="1:348" ht="15.75" customHeight="1">
      <c r="A635" s="80"/>
      <c r="B635" s="80"/>
      <c r="C635" s="80"/>
      <c r="D635" s="80"/>
      <c r="E635" s="80"/>
      <c r="F635" s="80"/>
      <c r="G635" s="80"/>
      <c r="H635" s="80"/>
      <c r="I635" s="81"/>
      <c r="J635" s="81"/>
      <c r="K635" s="81"/>
      <c r="L635" s="81"/>
      <c r="M635" s="80"/>
      <c r="N635" s="80"/>
      <c r="O635" s="82"/>
      <c r="P635" s="82"/>
      <c r="Q635" s="82"/>
      <c r="R635" s="82"/>
      <c r="S635" s="82"/>
      <c r="T635" s="82"/>
      <c r="U635" s="82"/>
      <c r="V635" s="82"/>
      <c r="W635" s="82"/>
      <c r="X635" s="80"/>
      <c r="Y635" s="80"/>
      <c r="Z635" s="80"/>
      <c r="AA635" s="80"/>
      <c r="AB635" s="81"/>
      <c r="AC635" s="81"/>
      <c r="AD635" s="80"/>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c r="IW635" s="7"/>
      <c r="IX635" s="7"/>
      <c r="IY635" s="7"/>
      <c r="IZ635" s="7"/>
      <c r="JA635" s="7"/>
      <c r="JB635" s="7"/>
      <c r="JC635" s="7"/>
      <c r="JD635" s="7"/>
      <c r="JE635" s="7"/>
      <c r="JF635" s="7"/>
      <c r="JG635" s="7"/>
      <c r="JH635" s="7"/>
      <c r="JI635" s="7"/>
      <c r="JJ635" s="7"/>
      <c r="JK635" s="7"/>
      <c r="JL635" s="7"/>
      <c r="JM635" s="7"/>
      <c r="JN635" s="7"/>
      <c r="JO635" s="7"/>
      <c r="JP635" s="7"/>
      <c r="JQ635" s="7"/>
      <c r="JR635" s="7"/>
      <c r="JS635" s="7"/>
      <c r="JT635" s="7"/>
      <c r="JU635" s="7"/>
      <c r="JV635" s="7"/>
      <c r="JW635" s="7"/>
      <c r="JX635" s="7"/>
      <c r="JY635" s="7"/>
      <c r="JZ635" s="7"/>
      <c r="KA635" s="7"/>
      <c r="KB635" s="7"/>
      <c r="KC635" s="7"/>
      <c r="KD635" s="7"/>
      <c r="KE635" s="7"/>
      <c r="KF635" s="7"/>
      <c r="KG635" s="7"/>
      <c r="KH635" s="7"/>
      <c r="KI635" s="7"/>
      <c r="KJ635" s="7"/>
      <c r="KK635" s="7"/>
      <c r="KL635" s="7"/>
      <c r="KM635" s="7"/>
      <c r="KN635" s="7"/>
      <c r="KO635" s="7"/>
      <c r="KP635" s="7"/>
      <c r="KQ635" s="7"/>
      <c r="KR635" s="7"/>
      <c r="KS635" s="7"/>
      <c r="KT635" s="7"/>
      <c r="KU635" s="7"/>
      <c r="KV635" s="7"/>
      <c r="KW635" s="7"/>
      <c r="KX635" s="7"/>
      <c r="KY635" s="7"/>
      <c r="KZ635" s="7"/>
      <c r="LA635" s="7"/>
      <c r="LB635" s="7"/>
      <c r="LC635" s="7"/>
      <c r="LD635" s="7"/>
      <c r="LE635" s="7"/>
      <c r="LF635" s="7"/>
      <c r="LG635" s="7"/>
      <c r="LH635" s="7"/>
      <c r="LI635" s="7"/>
      <c r="LJ635" s="7"/>
      <c r="LK635" s="7"/>
      <c r="LL635" s="7"/>
      <c r="LM635" s="7"/>
      <c r="LN635" s="7"/>
      <c r="LO635" s="7"/>
      <c r="LP635" s="7"/>
      <c r="LQ635" s="7"/>
      <c r="LR635" s="7"/>
      <c r="LS635" s="7"/>
      <c r="LT635" s="7"/>
      <c r="LU635" s="7"/>
      <c r="LV635" s="7"/>
      <c r="LW635" s="7"/>
      <c r="LX635" s="7"/>
      <c r="LY635" s="7"/>
      <c r="LZ635" s="7"/>
      <c r="MA635" s="7"/>
      <c r="MB635" s="7"/>
      <c r="MC635" s="7"/>
      <c r="MD635" s="7"/>
      <c r="ME635" s="7"/>
      <c r="MF635" s="7"/>
      <c r="MG635" s="7"/>
      <c r="MH635" s="7"/>
      <c r="MI635" s="7"/>
      <c r="MJ635" s="7"/>
    </row>
    <row r="636" spans="1:348" ht="15.75" customHeight="1">
      <c r="A636" s="80"/>
      <c r="B636" s="80"/>
      <c r="C636" s="80"/>
      <c r="D636" s="80"/>
      <c r="E636" s="80"/>
      <c r="F636" s="80"/>
      <c r="G636" s="80"/>
      <c r="H636" s="80"/>
      <c r="I636" s="81"/>
      <c r="J636" s="81"/>
      <c r="K636" s="81"/>
      <c r="L636" s="81"/>
      <c r="M636" s="80"/>
      <c r="N636" s="80"/>
      <c r="O636" s="82"/>
      <c r="P636" s="82"/>
      <c r="Q636" s="82"/>
      <c r="R636" s="82"/>
      <c r="S636" s="82"/>
      <c r="T636" s="82"/>
      <c r="U636" s="82"/>
      <c r="V636" s="82"/>
      <c r="W636" s="82"/>
      <c r="X636" s="80"/>
      <c r="Y636" s="80"/>
      <c r="Z636" s="80"/>
      <c r="AA636" s="80"/>
      <c r="AB636" s="81"/>
      <c r="AC636" s="81"/>
      <c r="AD636" s="80"/>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c r="IW636" s="7"/>
      <c r="IX636" s="7"/>
      <c r="IY636" s="7"/>
      <c r="IZ636" s="7"/>
      <c r="JA636" s="7"/>
      <c r="JB636" s="7"/>
      <c r="JC636" s="7"/>
      <c r="JD636" s="7"/>
      <c r="JE636" s="7"/>
      <c r="JF636" s="7"/>
      <c r="JG636" s="7"/>
      <c r="JH636" s="7"/>
      <c r="JI636" s="7"/>
      <c r="JJ636" s="7"/>
      <c r="JK636" s="7"/>
      <c r="JL636" s="7"/>
      <c r="JM636" s="7"/>
      <c r="JN636" s="7"/>
      <c r="JO636" s="7"/>
      <c r="JP636" s="7"/>
      <c r="JQ636" s="7"/>
      <c r="JR636" s="7"/>
      <c r="JS636" s="7"/>
      <c r="JT636" s="7"/>
      <c r="JU636" s="7"/>
      <c r="JV636" s="7"/>
      <c r="JW636" s="7"/>
      <c r="JX636" s="7"/>
      <c r="JY636" s="7"/>
      <c r="JZ636" s="7"/>
      <c r="KA636" s="7"/>
      <c r="KB636" s="7"/>
      <c r="KC636" s="7"/>
      <c r="KD636" s="7"/>
      <c r="KE636" s="7"/>
      <c r="KF636" s="7"/>
      <c r="KG636" s="7"/>
      <c r="KH636" s="7"/>
      <c r="KI636" s="7"/>
      <c r="KJ636" s="7"/>
      <c r="KK636" s="7"/>
      <c r="KL636" s="7"/>
      <c r="KM636" s="7"/>
      <c r="KN636" s="7"/>
      <c r="KO636" s="7"/>
      <c r="KP636" s="7"/>
      <c r="KQ636" s="7"/>
      <c r="KR636" s="7"/>
      <c r="KS636" s="7"/>
      <c r="KT636" s="7"/>
      <c r="KU636" s="7"/>
      <c r="KV636" s="7"/>
      <c r="KW636" s="7"/>
      <c r="KX636" s="7"/>
      <c r="KY636" s="7"/>
      <c r="KZ636" s="7"/>
      <c r="LA636" s="7"/>
      <c r="LB636" s="7"/>
      <c r="LC636" s="7"/>
      <c r="LD636" s="7"/>
      <c r="LE636" s="7"/>
      <c r="LF636" s="7"/>
      <c r="LG636" s="7"/>
      <c r="LH636" s="7"/>
      <c r="LI636" s="7"/>
      <c r="LJ636" s="7"/>
      <c r="LK636" s="7"/>
      <c r="LL636" s="7"/>
      <c r="LM636" s="7"/>
      <c r="LN636" s="7"/>
      <c r="LO636" s="7"/>
      <c r="LP636" s="7"/>
      <c r="LQ636" s="7"/>
      <c r="LR636" s="7"/>
      <c r="LS636" s="7"/>
      <c r="LT636" s="7"/>
      <c r="LU636" s="7"/>
      <c r="LV636" s="7"/>
      <c r="LW636" s="7"/>
      <c r="LX636" s="7"/>
      <c r="LY636" s="7"/>
      <c r="LZ636" s="7"/>
      <c r="MA636" s="7"/>
      <c r="MB636" s="7"/>
      <c r="MC636" s="7"/>
      <c r="MD636" s="7"/>
      <c r="ME636" s="7"/>
      <c r="MF636" s="7"/>
      <c r="MG636" s="7"/>
      <c r="MH636" s="7"/>
      <c r="MI636" s="7"/>
      <c r="MJ636" s="7"/>
    </row>
    <row r="637" spans="1:348" ht="15.75" customHeight="1">
      <c r="A637" s="80"/>
      <c r="B637" s="80"/>
      <c r="C637" s="80"/>
      <c r="D637" s="80"/>
      <c r="E637" s="80"/>
      <c r="F637" s="80"/>
      <c r="G637" s="80"/>
      <c r="H637" s="80"/>
      <c r="I637" s="81"/>
      <c r="J637" s="81"/>
      <c r="K637" s="81"/>
      <c r="L637" s="81"/>
      <c r="M637" s="80"/>
      <c r="N637" s="80"/>
      <c r="O637" s="82"/>
      <c r="P637" s="82"/>
      <c r="Q637" s="82"/>
      <c r="R637" s="82"/>
      <c r="S637" s="82"/>
      <c r="T637" s="82"/>
      <c r="U637" s="82"/>
      <c r="V637" s="82"/>
      <c r="W637" s="82"/>
      <c r="X637" s="80"/>
      <c r="Y637" s="80"/>
      <c r="Z637" s="80"/>
      <c r="AA637" s="80"/>
      <c r="AB637" s="81"/>
      <c r="AC637" s="81"/>
      <c r="AD637" s="80"/>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c r="IW637" s="7"/>
      <c r="IX637" s="7"/>
      <c r="IY637" s="7"/>
      <c r="IZ637" s="7"/>
      <c r="JA637" s="7"/>
      <c r="JB637" s="7"/>
      <c r="JC637" s="7"/>
      <c r="JD637" s="7"/>
      <c r="JE637" s="7"/>
      <c r="JF637" s="7"/>
      <c r="JG637" s="7"/>
      <c r="JH637" s="7"/>
      <c r="JI637" s="7"/>
      <c r="JJ637" s="7"/>
      <c r="JK637" s="7"/>
      <c r="JL637" s="7"/>
      <c r="JM637" s="7"/>
      <c r="JN637" s="7"/>
      <c r="JO637" s="7"/>
      <c r="JP637" s="7"/>
      <c r="JQ637" s="7"/>
      <c r="JR637" s="7"/>
      <c r="JS637" s="7"/>
      <c r="JT637" s="7"/>
      <c r="JU637" s="7"/>
      <c r="JV637" s="7"/>
      <c r="JW637" s="7"/>
      <c r="JX637" s="7"/>
      <c r="JY637" s="7"/>
      <c r="JZ637" s="7"/>
      <c r="KA637" s="7"/>
      <c r="KB637" s="7"/>
      <c r="KC637" s="7"/>
      <c r="KD637" s="7"/>
      <c r="KE637" s="7"/>
      <c r="KF637" s="7"/>
      <c r="KG637" s="7"/>
      <c r="KH637" s="7"/>
      <c r="KI637" s="7"/>
      <c r="KJ637" s="7"/>
      <c r="KK637" s="7"/>
      <c r="KL637" s="7"/>
      <c r="KM637" s="7"/>
      <c r="KN637" s="7"/>
      <c r="KO637" s="7"/>
      <c r="KP637" s="7"/>
      <c r="KQ637" s="7"/>
      <c r="KR637" s="7"/>
      <c r="KS637" s="7"/>
      <c r="KT637" s="7"/>
      <c r="KU637" s="7"/>
      <c r="KV637" s="7"/>
      <c r="KW637" s="7"/>
      <c r="KX637" s="7"/>
      <c r="KY637" s="7"/>
      <c r="KZ637" s="7"/>
      <c r="LA637" s="7"/>
      <c r="LB637" s="7"/>
      <c r="LC637" s="7"/>
      <c r="LD637" s="7"/>
      <c r="LE637" s="7"/>
      <c r="LF637" s="7"/>
      <c r="LG637" s="7"/>
      <c r="LH637" s="7"/>
      <c r="LI637" s="7"/>
      <c r="LJ637" s="7"/>
      <c r="LK637" s="7"/>
      <c r="LL637" s="7"/>
      <c r="LM637" s="7"/>
      <c r="LN637" s="7"/>
      <c r="LO637" s="7"/>
      <c r="LP637" s="7"/>
      <c r="LQ637" s="7"/>
      <c r="LR637" s="7"/>
      <c r="LS637" s="7"/>
      <c r="LT637" s="7"/>
      <c r="LU637" s="7"/>
      <c r="LV637" s="7"/>
      <c r="LW637" s="7"/>
      <c r="LX637" s="7"/>
      <c r="LY637" s="7"/>
      <c r="LZ637" s="7"/>
      <c r="MA637" s="7"/>
      <c r="MB637" s="7"/>
      <c r="MC637" s="7"/>
      <c r="MD637" s="7"/>
      <c r="ME637" s="7"/>
      <c r="MF637" s="7"/>
      <c r="MG637" s="7"/>
      <c r="MH637" s="7"/>
      <c r="MI637" s="7"/>
      <c r="MJ637" s="7"/>
    </row>
    <row r="638" spans="1:348" ht="15.75" customHeight="1">
      <c r="A638" s="80"/>
      <c r="B638" s="80"/>
      <c r="C638" s="80"/>
      <c r="D638" s="80"/>
      <c r="E638" s="80"/>
      <c r="F638" s="80"/>
      <c r="G638" s="80"/>
      <c r="H638" s="80"/>
      <c r="I638" s="81"/>
      <c r="J638" s="81"/>
      <c r="K638" s="81"/>
      <c r="L638" s="81"/>
      <c r="M638" s="80"/>
      <c r="N638" s="80"/>
      <c r="O638" s="82"/>
      <c r="P638" s="82"/>
      <c r="Q638" s="82"/>
      <c r="R638" s="82"/>
      <c r="S638" s="82"/>
      <c r="T638" s="82"/>
      <c r="U638" s="82"/>
      <c r="V638" s="82"/>
      <c r="W638" s="82"/>
      <c r="X638" s="80"/>
      <c r="Y638" s="80"/>
      <c r="Z638" s="80"/>
      <c r="AA638" s="80"/>
      <c r="AB638" s="81"/>
      <c r="AC638" s="81"/>
      <c r="AD638" s="80"/>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c r="IW638" s="7"/>
      <c r="IX638" s="7"/>
      <c r="IY638" s="7"/>
      <c r="IZ638" s="7"/>
      <c r="JA638" s="7"/>
      <c r="JB638" s="7"/>
      <c r="JC638" s="7"/>
      <c r="JD638" s="7"/>
      <c r="JE638" s="7"/>
      <c r="JF638" s="7"/>
      <c r="JG638" s="7"/>
      <c r="JH638" s="7"/>
      <c r="JI638" s="7"/>
      <c r="JJ638" s="7"/>
      <c r="JK638" s="7"/>
      <c r="JL638" s="7"/>
      <c r="JM638" s="7"/>
      <c r="JN638" s="7"/>
      <c r="JO638" s="7"/>
      <c r="JP638" s="7"/>
      <c r="JQ638" s="7"/>
      <c r="JR638" s="7"/>
      <c r="JS638" s="7"/>
      <c r="JT638" s="7"/>
      <c r="JU638" s="7"/>
      <c r="JV638" s="7"/>
      <c r="JW638" s="7"/>
      <c r="JX638" s="7"/>
      <c r="JY638" s="7"/>
      <c r="JZ638" s="7"/>
      <c r="KA638" s="7"/>
      <c r="KB638" s="7"/>
      <c r="KC638" s="7"/>
      <c r="KD638" s="7"/>
      <c r="KE638" s="7"/>
      <c r="KF638" s="7"/>
      <c r="KG638" s="7"/>
      <c r="KH638" s="7"/>
      <c r="KI638" s="7"/>
      <c r="KJ638" s="7"/>
      <c r="KK638" s="7"/>
      <c r="KL638" s="7"/>
      <c r="KM638" s="7"/>
      <c r="KN638" s="7"/>
      <c r="KO638" s="7"/>
      <c r="KP638" s="7"/>
      <c r="KQ638" s="7"/>
      <c r="KR638" s="7"/>
      <c r="KS638" s="7"/>
      <c r="KT638" s="7"/>
      <c r="KU638" s="7"/>
      <c r="KV638" s="7"/>
      <c r="KW638" s="7"/>
      <c r="KX638" s="7"/>
      <c r="KY638" s="7"/>
      <c r="KZ638" s="7"/>
      <c r="LA638" s="7"/>
      <c r="LB638" s="7"/>
      <c r="LC638" s="7"/>
      <c r="LD638" s="7"/>
      <c r="LE638" s="7"/>
      <c r="LF638" s="7"/>
      <c r="LG638" s="7"/>
      <c r="LH638" s="7"/>
      <c r="LI638" s="7"/>
      <c r="LJ638" s="7"/>
      <c r="LK638" s="7"/>
      <c r="LL638" s="7"/>
      <c r="LM638" s="7"/>
      <c r="LN638" s="7"/>
      <c r="LO638" s="7"/>
      <c r="LP638" s="7"/>
      <c r="LQ638" s="7"/>
      <c r="LR638" s="7"/>
      <c r="LS638" s="7"/>
      <c r="LT638" s="7"/>
      <c r="LU638" s="7"/>
      <c r="LV638" s="7"/>
      <c r="LW638" s="7"/>
      <c r="LX638" s="7"/>
      <c r="LY638" s="7"/>
      <c r="LZ638" s="7"/>
      <c r="MA638" s="7"/>
      <c r="MB638" s="7"/>
      <c r="MC638" s="7"/>
      <c r="MD638" s="7"/>
      <c r="ME638" s="7"/>
      <c r="MF638" s="7"/>
      <c r="MG638" s="7"/>
      <c r="MH638" s="7"/>
      <c r="MI638" s="7"/>
      <c r="MJ638" s="7"/>
    </row>
    <row r="639" spans="1:348" ht="15.75" customHeight="1">
      <c r="A639" s="80"/>
      <c r="B639" s="80"/>
      <c r="C639" s="80"/>
      <c r="D639" s="80"/>
      <c r="E639" s="80"/>
      <c r="F639" s="80"/>
      <c r="G639" s="80"/>
      <c r="H639" s="80"/>
      <c r="I639" s="81"/>
      <c r="J639" s="81"/>
      <c r="K639" s="81"/>
      <c r="L639" s="81"/>
      <c r="M639" s="80"/>
      <c r="N639" s="80"/>
      <c r="O639" s="82"/>
      <c r="P639" s="82"/>
      <c r="Q639" s="82"/>
      <c r="R639" s="82"/>
      <c r="S639" s="82"/>
      <c r="T639" s="82"/>
      <c r="U639" s="82"/>
      <c r="V639" s="82"/>
      <c r="W639" s="82"/>
      <c r="X639" s="80"/>
      <c r="Y639" s="80"/>
      <c r="Z639" s="80"/>
      <c r="AA639" s="80"/>
      <c r="AB639" s="81"/>
      <c r="AC639" s="81"/>
      <c r="AD639" s="80"/>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c r="IW639" s="7"/>
      <c r="IX639" s="7"/>
      <c r="IY639" s="7"/>
      <c r="IZ639" s="7"/>
      <c r="JA639" s="7"/>
      <c r="JB639" s="7"/>
      <c r="JC639" s="7"/>
      <c r="JD639" s="7"/>
      <c r="JE639" s="7"/>
      <c r="JF639" s="7"/>
      <c r="JG639" s="7"/>
      <c r="JH639" s="7"/>
      <c r="JI639" s="7"/>
      <c r="JJ639" s="7"/>
      <c r="JK639" s="7"/>
      <c r="JL639" s="7"/>
      <c r="JM639" s="7"/>
      <c r="JN639" s="7"/>
      <c r="JO639" s="7"/>
      <c r="JP639" s="7"/>
      <c r="JQ639" s="7"/>
      <c r="JR639" s="7"/>
      <c r="JS639" s="7"/>
      <c r="JT639" s="7"/>
      <c r="JU639" s="7"/>
      <c r="JV639" s="7"/>
      <c r="JW639" s="7"/>
      <c r="JX639" s="7"/>
      <c r="JY639" s="7"/>
      <c r="JZ639" s="7"/>
      <c r="KA639" s="7"/>
      <c r="KB639" s="7"/>
      <c r="KC639" s="7"/>
      <c r="KD639" s="7"/>
      <c r="KE639" s="7"/>
      <c r="KF639" s="7"/>
      <c r="KG639" s="7"/>
      <c r="KH639" s="7"/>
      <c r="KI639" s="7"/>
      <c r="KJ639" s="7"/>
      <c r="KK639" s="7"/>
      <c r="KL639" s="7"/>
      <c r="KM639" s="7"/>
      <c r="KN639" s="7"/>
      <c r="KO639" s="7"/>
      <c r="KP639" s="7"/>
      <c r="KQ639" s="7"/>
      <c r="KR639" s="7"/>
      <c r="KS639" s="7"/>
      <c r="KT639" s="7"/>
      <c r="KU639" s="7"/>
      <c r="KV639" s="7"/>
      <c r="KW639" s="7"/>
      <c r="KX639" s="7"/>
      <c r="KY639" s="7"/>
      <c r="KZ639" s="7"/>
      <c r="LA639" s="7"/>
      <c r="LB639" s="7"/>
      <c r="LC639" s="7"/>
      <c r="LD639" s="7"/>
      <c r="LE639" s="7"/>
      <c r="LF639" s="7"/>
      <c r="LG639" s="7"/>
      <c r="LH639" s="7"/>
      <c r="LI639" s="7"/>
      <c r="LJ639" s="7"/>
      <c r="LK639" s="7"/>
      <c r="LL639" s="7"/>
      <c r="LM639" s="7"/>
      <c r="LN639" s="7"/>
      <c r="LO639" s="7"/>
      <c r="LP639" s="7"/>
      <c r="LQ639" s="7"/>
      <c r="LR639" s="7"/>
      <c r="LS639" s="7"/>
      <c r="LT639" s="7"/>
      <c r="LU639" s="7"/>
      <c r="LV639" s="7"/>
      <c r="LW639" s="7"/>
      <c r="LX639" s="7"/>
      <c r="LY639" s="7"/>
      <c r="LZ639" s="7"/>
      <c r="MA639" s="7"/>
      <c r="MB639" s="7"/>
      <c r="MC639" s="7"/>
      <c r="MD639" s="7"/>
      <c r="ME639" s="7"/>
      <c r="MF639" s="7"/>
      <c r="MG639" s="7"/>
      <c r="MH639" s="7"/>
      <c r="MI639" s="7"/>
      <c r="MJ639" s="7"/>
    </row>
    <row r="640" spans="1:348" ht="15.75" customHeight="1">
      <c r="A640" s="80"/>
      <c r="B640" s="80"/>
      <c r="C640" s="80"/>
      <c r="D640" s="80"/>
      <c r="E640" s="80"/>
      <c r="F640" s="80"/>
      <c r="G640" s="80"/>
      <c r="H640" s="80"/>
      <c r="I640" s="81"/>
      <c r="J640" s="81"/>
      <c r="K640" s="81"/>
      <c r="L640" s="81"/>
      <c r="M640" s="80"/>
      <c r="N640" s="80"/>
      <c r="O640" s="82"/>
      <c r="P640" s="82"/>
      <c r="Q640" s="82"/>
      <c r="R640" s="82"/>
      <c r="S640" s="82"/>
      <c r="T640" s="82"/>
      <c r="U640" s="82"/>
      <c r="V640" s="82"/>
      <c r="W640" s="82"/>
      <c r="X640" s="80"/>
      <c r="Y640" s="80"/>
      <c r="Z640" s="80"/>
      <c r="AA640" s="80"/>
      <c r="AB640" s="81"/>
      <c r="AC640" s="81"/>
      <c r="AD640" s="80"/>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c r="IW640" s="7"/>
      <c r="IX640" s="7"/>
      <c r="IY640" s="7"/>
      <c r="IZ640" s="7"/>
      <c r="JA640" s="7"/>
      <c r="JB640" s="7"/>
      <c r="JC640" s="7"/>
      <c r="JD640" s="7"/>
      <c r="JE640" s="7"/>
      <c r="JF640" s="7"/>
      <c r="JG640" s="7"/>
      <c r="JH640" s="7"/>
      <c r="JI640" s="7"/>
      <c r="JJ640" s="7"/>
      <c r="JK640" s="7"/>
      <c r="JL640" s="7"/>
      <c r="JM640" s="7"/>
      <c r="JN640" s="7"/>
      <c r="JO640" s="7"/>
      <c r="JP640" s="7"/>
      <c r="JQ640" s="7"/>
      <c r="JR640" s="7"/>
      <c r="JS640" s="7"/>
      <c r="JT640" s="7"/>
      <c r="JU640" s="7"/>
      <c r="JV640" s="7"/>
      <c r="JW640" s="7"/>
      <c r="JX640" s="7"/>
      <c r="JY640" s="7"/>
      <c r="JZ640" s="7"/>
      <c r="KA640" s="7"/>
      <c r="KB640" s="7"/>
      <c r="KC640" s="7"/>
      <c r="KD640" s="7"/>
      <c r="KE640" s="7"/>
      <c r="KF640" s="7"/>
      <c r="KG640" s="7"/>
      <c r="KH640" s="7"/>
      <c r="KI640" s="7"/>
      <c r="KJ640" s="7"/>
      <c r="KK640" s="7"/>
      <c r="KL640" s="7"/>
      <c r="KM640" s="7"/>
      <c r="KN640" s="7"/>
      <c r="KO640" s="7"/>
      <c r="KP640" s="7"/>
      <c r="KQ640" s="7"/>
      <c r="KR640" s="7"/>
      <c r="KS640" s="7"/>
      <c r="KT640" s="7"/>
      <c r="KU640" s="7"/>
      <c r="KV640" s="7"/>
      <c r="KW640" s="7"/>
      <c r="KX640" s="7"/>
      <c r="KY640" s="7"/>
      <c r="KZ640" s="7"/>
      <c r="LA640" s="7"/>
      <c r="LB640" s="7"/>
      <c r="LC640" s="7"/>
      <c r="LD640" s="7"/>
      <c r="LE640" s="7"/>
      <c r="LF640" s="7"/>
      <c r="LG640" s="7"/>
      <c r="LH640" s="7"/>
      <c r="LI640" s="7"/>
      <c r="LJ640" s="7"/>
      <c r="LK640" s="7"/>
      <c r="LL640" s="7"/>
      <c r="LM640" s="7"/>
      <c r="LN640" s="7"/>
      <c r="LO640" s="7"/>
      <c r="LP640" s="7"/>
      <c r="LQ640" s="7"/>
      <c r="LR640" s="7"/>
      <c r="LS640" s="7"/>
      <c r="LT640" s="7"/>
      <c r="LU640" s="7"/>
      <c r="LV640" s="7"/>
      <c r="LW640" s="7"/>
      <c r="LX640" s="7"/>
      <c r="LY640" s="7"/>
      <c r="LZ640" s="7"/>
      <c r="MA640" s="7"/>
      <c r="MB640" s="7"/>
      <c r="MC640" s="7"/>
      <c r="MD640" s="7"/>
      <c r="ME640" s="7"/>
      <c r="MF640" s="7"/>
      <c r="MG640" s="7"/>
      <c r="MH640" s="7"/>
      <c r="MI640" s="7"/>
      <c r="MJ640" s="7"/>
    </row>
    <row r="641" spans="1:348" ht="15.75" customHeight="1">
      <c r="A641" s="80"/>
      <c r="B641" s="80"/>
      <c r="C641" s="80"/>
      <c r="D641" s="80"/>
      <c r="E641" s="80"/>
      <c r="F641" s="80"/>
      <c r="G641" s="80"/>
      <c r="H641" s="80"/>
      <c r="I641" s="81"/>
      <c r="J641" s="81"/>
      <c r="K641" s="81"/>
      <c r="L641" s="81"/>
      <c r="M641" s="80"/>
      <c r="N641" s="80"/>
      <c r="O641" s="82"/>
      <c r="P641" s="82"/>
      <c r="Q641" s="82"/>
      <c r="R641" s="82"/>
      <c r="S641" s="82"/>
      <c r="T641" s="82"/>
      <c r="U641" s="82"/>
      <c r="V641" s="82"/>
      <c r="W641" s="82"/>
      <c r="X641" s="80"/>
      <c r="Y641" s="80"/>
      <c r="Z641" s="80"/>
      <c r="AA641" s="80"/>
      <c r="AB641" s="81"/>
      <c r="AC641" s="81"/>
      <c r="AD641" s="80"/>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c r="IW641" s="7"/>
      <c r="IX641" s="7"/>
      <c r="IY641" s="7"/>
      <c r="IZ641" s="7"/>
      <c r="JA641" s="7"/>
      <c r="JB641" s="7"/>
      <c r="JC641" s="7"/>
      <c r="JD641" s="7"/>
      <c r="JE641" s="7"/>
      <c r="JF641" s="7"/>
      <c r="JG641" s="7"/>
      <c r="JH641" s="7"/>
      <c r="JI641" s="7"/>
      <c r="JJ641" s="7"/>
      <c r="JK641" s="7"/>
      <c r="JL641" s="7"/>
      <c r="JM641" s="7"/>
      <c r="JN641" s="7"/>
      <c r="JO641" s="7"/>
      <c r="JP641" s="7"/>
      <c r="JQ641" s="7"/>
      <c r="JR641" s="7"/>
      <c r="JS641" s="7"/>
      <c r="JT641" s="7"/>
      <c r="JU641" s="7"/>
      <c r="JV641" s="7"/>
      <c r="JW641" s="7"/>
      <c r="JX641" s="7"/>
      <c r="JY641" s="7"/>
      <c r="JZ641" s="7"/>
      <c r="KA641" s="7"/>
      <c r="KB641" s="7"/>
      <c r="KC641" s="7"/>
      <c r="KD641" s="7"/>
      <c r="KE641" s="7"/>
      <c r="KF641" s="7"/>
      <c r="KG641" s="7"/>
      <c r="KH641" s="7"/>
      <c r="KI641" s="7"/>
      <c r="KJ641" s="7"/>
      <c r="KK641" s="7"/>
      <c r="KL641" s="7"/>
      <c r="KM641" s="7"/>
      <c r="KN641" s="7"/>
      <c r="KO641" s="7"/>
      <c r="KP641" s="7"/>
      <c r="KQ641" s="7"/>
      <c r="KR641" s="7"/>
      <c r="KS641" s="7"/>
      <c r="KT641" s="7"/>
      <c r="KU641" s="7"/>
      <c r="KV641" s="7"/>
      <c r="KW641" s="7"/>
      <c r="KX641" s="7"/>
      <c r="KY641" s="7"/>
      <c r="KZ641" s="7"/>
      <c r="LA641" s="7"/>
      <c r="LB641" s="7"/>
      <c r="LC641" s="7"/>
      <c r="LD641" s="7"/>
      <c r="LE641" s="7"/>
      <c r="LF641" s="7"/>
      <c r="LG641" s="7"/>
      <c r="LH641" s="7"/>
      <c r="LI641" s="7"/>
      <c r="LJ641" s="7"/>
      <c r="LK641" s="7"/>
      <c r="LL641" s="7"/>
      <c r="LM641" s="7"/>
      <c r="LN641" s="7"/>
      <c r="LO641" s="7"/>
      <c r="LP641" s="7"/>
      <c r="LQ641" s="7"/>
      <c r="LR641" s="7"/>
      <c r="LS641" s="7"/>
      <c r="LT641" s="7"/>
      <c r="LU641" s="7"/>
      <c r="LV641" s="7"/>
      <c r="LW641" s="7"/>
      <c r="LX641" s="7"/>
      <c r="LY641" s="7"/>
      <c r="LZ641" s="7"/>
      <c r="MA641" s="7"/>
      <c r="MB641" s="7"/>
      <c r="MC641" s="7"/>
      <c r="MD641" s="7"/>
      <c r="ME641" s="7"/>
      <c r="MF641" s="7"/>
      <c r="MG641" s="7"/>
      <c r="MH641" s="7"/>
      <c r="MI641" s="7"/>
      <c r="MJ641" s="7"/>
    </row>
    <row r="642" spans="1:348" ht="15.75" customHeight="1">
      <c r="A642" s="80"/>
      <c r="B642" s="80"/>
      <c r="C642" s="80"/>
      <c r="D642" s="80"/>
      <c r="E642" s="80"/>
      <c r="F642" s="80"/>
      <c r="G642" s="80"/>
      <c r="H642" s="80"/>
      <c r="I642" s="81"/>
      <c r="J642" s="81"/>
      <c r="K642" s="81"/>
      <c r="L642" s="81"/>
      <c r="M642" s="80"/>
      <c r="N642" s="80"/>
      <c r="O642" s="82"/>
      <c r="P642" s="82"/>
      <c r="Q642" s="82"/>
      <c r="R642" s="82"/>
      <c r="S642" s="82"/>
      <c r="T642" s="82"/>
      <c r="U642" s="82"/>
      <c r="V642" s="82"/>
      <c r="W642" s="82"/>
      <c r="X642" s="80"/>
      <c r="Y642" s="80"/>
      <c r="Z642" s="80"/>
      <c r="AA642" s="80"/>
      <c r="AB642" s="81"/>
      <c r="AC642" s="81"/>
      <c r="AD642" s="80"/>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c r="IW642" s="7"/>
      <c r="IX642" s="7"/>
      <c r="IY642" s="7"/>
      <c r="IZ642" s="7"/>
      <c r="JA642" s="7"/>
      <c r="JB642" s="7"/>
      <c r="JC642" s="7"/>
      <c r="JD642" s="7"/>
      <c r="JE642" s="7"/>
      <c r="JF642" s="7"/>
      <c r="JG642" s="7"/>
      <c r="JH642" s="7"/>
      <c r="JI642" s="7"/>
      <c r="JJ642" s="7"/>
      <c r="JK642" s="7"/>
      <c r="JL642" s="7"/>
      <c r="JM642" s="7"/>
      <c r="JN642" s="7"/>
      <c r="JO642" s="7"/>
      <c r="JP642" s="7"/>
      <c r="JQ642" s="7"/>
      <c r="JR642" s="7"/>
      <c r="JS642" s="7"/>
      <c r="JT642" s="7"/>
      <c r="JU642" s="7"/>
      <c r="JV642" s="7"/>
      <c r="JW642" s="7"/>
      <c r="JX642" s="7"/>
      <c r="JY642" s="7"/>
      <c r="JZ642" s="7"/>
      <c r="KA642" s="7"/>
      <c r="KB642" s="7"/>
      <c r="KC642" s="7"/>
      <c r="KD642" s="7"/>
      <c r="KE642" s="7"/>
      <c r="KF642" s="7"/>
      <c r="KG642" s="7"/>
      <c r="KH642" s="7"/>
      <c r="KI642" s="7"/>
      <c r="KJ642" s="7"/>
      <c r="KK642" s="7"/>
      <c r="KL642" s="7"/>
      <c r="KM642" s="7"/>
      <c r="KN642" s="7"/>
      <c r="KO642" s="7"/>
      <c r="KP642" s="7"/>
      <c r="KQ642" s="7"/>
      <c r="KR642" s="7"/>
      <c r="KS642" s="7"/>
      <c r="KT642" s="7"/>
      <c r="KU642" s="7"/>
      <c r="KV642" s="7"/>
      <c r="KW642" s="7"/>
      <c r="KX642" s="7"/>
      <c r="KY642" s="7"/>
      <c r="KZ642" s="7"/>
      <c r="LA642" s="7"/>
      <c r="LB642" s="7"/>
      <c r="LC642" s="7"/>
      <c r="LD642" s="7"/>
      <c r="LE642" s="7"/>
      <c r="LF642" s="7"/>
      <c r="LG642" s="7"/>
      <c r="LH642" s="7"/>
      <c r="LI642" s="7"/>
      <c r="LJ642" s="7"/>
      <c r="LK642" s="7"/>
      <c r="LL642" s="7"/>
      <c r="LM642" s="7"/>
      <c r="LN642" s="7"/>
      <c r="LO642" s="7"/>
      <c r="LP642" s="7"/>
      <c r="LQ642" s="7"/>
      <c r="LR642" s="7"/>
      <c r="LS642" s="7"/>
      <c r="LT642" s="7"/>
      <c r="LU642" s="7"/>
      <c r="LV642" s="7"/>
      <c r="LW642" s="7"/>
      <c r="LX642" s="7"/>
      <c r="LY642" s="7"/>
      <c r="LZ642" s="7"/>
      <c r="MA642" s="7"/>
      <c r="MB642" s="7"/>
      <c r="MC642" s="7"/>
      <c r="MD642" s="7"/>
      <c r="ME642" s="7"/>
      <c r="MF642" s="7"/>
      <c r="MG642" s="7"/>
      <c r="MH642" s="7"/>
      <c r="MI642" s="7"/>
      <c r="MJ642" s="7"/>
    </row>
    <row r="643" spans="1:348" ht="15.75" customHeight="1">
      <c r="A643" s="80"/>
      <c r="B643" s="80"/>
      <c r="C643" s="80"/>
      <c r="D643" s="80"/>
      <c r="E643" s="80"/>
      <c r="F643" s="80"/>
      <c r="G643" s="80"/>
      <c r="H643" s="80"/>
      <c r="I643" s="81"/>
      <c r="J643" s="81"/>
      <c r="K643" s="81"/>
      <c r="L643" s="81"/>
      <c r="M643" s="80"/>
      <c r="N643" s="80"/>
      <c r="O643" s="82"/>
      <c r="P643" s="82"/>
      <c r="Q643" s="82"/>
      <c r="R643" s="82"/>
      <c r="S643" s="82"/>
      <c r="T643" s="82"/>
      <c r="U643" s="82"/>
      <c r="V643" s="82"/>
      <c r="W643" s="82"/>
      <c r="X643" s="80"/>
      <c r="Y643" s="80"/>
      <c r="Z643" s="80"/>
      <c r="AA643" s="80"/>
      <c r="AB643" s="81"/>
      <c r="AC643" s="81"/>
      <c r="AD643" s="80"/>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c r="IW643" s="7"/>
      <c r="IX643" s="7"/>
      <c r="IY643" s="7"/>
      <c r="IZ643" s="7"/>
      <c r="JA643" s="7"/>
      <c r="JB643" s="7"/>
      <c r="JC643" s="7"/>
      <c r="JD643" s="7"/>
      <c r="JE643" s="7"/>
      <c r="JF643" s="7"/>
      <c r="JG643" s="7"/>
      <c r="JH643" s="7"/>
      <c r="JI643" s="7"/>
      <c r="JJ643" s="7"/>
      <c r="JK643" s="7"/>
      <c r="JL643" s="7"/>
      <c r="JM643" s="7"/>
      <c r="JN643" s="7"/>
      <c r="JO643" s="7"/>
      <c r="JP643" s="7"/>
      <c r="JQ643" s="7"/>
      <c r="JR643" s="7"/>
      <c r="JS643" s="7"/>
      <c r="JT643" s="7"/>
      <c r="JU643" s="7"/>
      <c r="JV643" s="7"/>
      <c r="JW643" s="7"/>
      <c r="JX643" s="7"/>
      <c r="JY643" s="7"/>
      <c r="JZ643" s="7"/>
      <c r="KA643" s="7"/>
      <c r="KB643" s="7"/>
      <c r="KC643" s="7"/>
      <c r="KD643" s="7"/>
      <c r="KE643" s="7"/>
      <c r="KF643" s="7"/>
      <c r="KG643" s="7"/>
      <c r="KH643" s="7"/>
      <c r="KI643" s="7"/>
      <c r="KJ643" s="7"/>
      <c r="KK643" s="7"/>
      <c r="KL643" s="7"/>
      <c r="KM643" s="7"/>
      <c r="KN643" s="7"/>
      <c r="KO643" s="7"/>
      <c r="KP643" s="7"/>
      <c r="KQ643" s="7"/>
      <c r="KR643" s="7"/>
      <c r="KS643" s="7"/>
      <c r="KT643" s="7"/>
      <c r="KU643" s="7"/>
      <c r="KV643" s="7"/>
      <c r="KW643" s="7"/>
      <c r="KX643" s="7"/>
      <c r="KY643" s="7"/>
      <c r="KZ643" s="7"/>
      <c r="LA643" s="7"/>
      <c r="LB643" s="7"/>
      <c r="LC643" s="7"/>
      <c r="LD643" s="7"/>
      <c r="LE643" s="7"/>
      <c r="LF643" s="7"/>
      <c r="LG643" s="7"/>
      <c r="LH643" s="7"/>
      <c r="LI643" s="7"/>
      <c r="LJ643" s="7"/>
      <c r="LK643" s="7"/>
      <c r="LL643" s="7"/>
      <c r="LM643" s="7"/>
      <c r="LN643" s="7"/>
      <c r="LO643" s="7"/>
      <c r="LP643" s="7"/>
      <c r="LQ643" s="7"/>
      <c r="LR643" s="7"/>
      <c r="LS643" s="7"/>
      <c r="LT643" s="7"/>
      <c r="LU643" s="7"/>
      <c r="LV643" s="7"/>
      <c r="LW643" s="7"/>
      <c r="LX643" s="7"/>
      <c r="LY643" s="7"/>
      <c r="LZ643" s="7"/>
      <c r="MA643" s="7"/>
      <c r="MB643" s="7"/>
      <c r="MC643" s="7"/>
      <c r="MD643" s="7"/>
      <c r="ME643" s="7"/>
      <c r="MF643" s="7"/>
      <c r="MG643" s="7"/>
      <c r="MH643" s="7"/>
      <c r="MI643" s="7"/>
      <c r="MJ643" s="7"/>
    </row>
    <row r="644" spans="1:348" ht="15.75" customHeight="1">
      <c r="A644" s="80"/>
      <c r="B644" s="80"/>
      <c r="C644" s="80"/>
      <c r="D644" s="80"/>
      <c r="E644" s="80"/>
      <c r="F644" s="80"/>
      <c r="G644" s="80"/>
      <c r="H644" s="80"/>
      <c r="I644" s="81"/>
      <c r="J644" s="81"/>
      <c r="K644" s="81"/>
      <c r="L644" s="81"/>
      <c r="M644" s="80"/>
      <c r="N644" s="80"/>
      <c r="O644" s="82"/>
      <c r="P644" s="82"/>
      <c r="Q644" s="82"/>
      <c r="R644" s="82"/>
      <c r="S644" s="82"/>
      <c r="T644" s="82"/>
      <c r="U644" s="82"/>
      <c r="V644" s="82"/>
      <c r="W644" s="82"/>
      <c r="X644" s="80"/>
      <c r="Y644" s="80"/>
      <c r="Z644" s="80"/>
      <c r="AA644" s="80"/>
      <c r="AB644" s="81"/>
      <c r="AC644" s="81"/>
      <c r="AD644" s="80"/>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c r="IW644" s="7"/>
      <c r="IX644" s="7"/>
      <c r="IY644" s="7"/>
      <c r="IZ644" s="7"/>
      <c r="JA644" s="7"/>
      <c r="JB644" s="7"/>
      <c r="JC644" s="7"/>
      <c r="JD644" s="7"/>
      <c r="JE644" s="7"/>
      <c r="JF644" s="7"/>
      <c r="JG644" s="7"/>
      <c r="JH644" s="7"/>
      <c r="JI644" s="7"/>
      <c r="JJ644" s="7"/>
      <c r="JK644" s="7"/>
      <c r="JL644" s="7"/>
      <c r="JM644" s="7"/>
      <c r="JN644" s="7"/>
      <c r="JO644" s="7"/>
      <c r="JP644" s="7"/>
      <c r="JQ644" s="7"/>
      <c r="JR644" s="7"/>
      <c r="JS644" s="7"/>
      <c r="JT644" s="7"/>
      <c r="JU644" s="7"/>
      <c r="JV644" s="7"/>
      <c r="JW644" s="7"/>
      <c r="JX644" s="7"/>
      <c r="JY644" s="7"/>
      <c r="JZ644" s="7"/>
      <c r="KA644" s="7"/>
      <c r="KB644" s="7"/>
      <c r="KC644" s="7"/>
      <c r="KD644" s="7"/>
      <c r="KE644" s="7"/>
      <c r="KF644" s="7"/>
      <c r="KG644" s="7"/>
      <c r="KH644" s="7"/>
      <c r="KI644" s="7"/>
      <c r="KJ644" s="7"/>
      <c r="KK644" s="7"/>
      <c r="KL644" s="7"/>
      <c r="KM644" s="7"/>
      <c r="KN644" s="7"/>
      <c r="KO644" s="7"/>
      <c r="KP644" s="7"/>
      <c r="KQ644" s="7"/>
      <c r="KR644" s="7"/>
      <c r="KS644" s="7"/>
      <c r="KT644" s="7"/>
      <c r="KU644" s="7"/>
      <c r="KV644" s="7"/>
      <c r="KW644" s="7"/>
      <c r="KX644" s="7"/>
      <c r="KY644" s="7"/>
      <c r="KZ644" s="7"/>
      <c r="LA644" s="7"/>
      <c r="LB644" s="7"/>
      <c r="LC644" s="7"/>
      <c r="LD644" s="7"/>
      <c r="LE644" s="7"/>
      <c r="LF644" s="7"/>
      <c r="LG644" s="7"/>
      <c r="LH644" s="7"/>
      <c r="LI644" s="7"/>
      <c r="LJ644" s="7"/>
      <c r="LK644" s="7"/>
      <c r="LL644" s="7"/>
      <c r="LM644" s="7"/>
      <c r="LN644" s="7"/>
      <c r="LO644" s="7"/>
      <c r="LP644" s="7"/>
      <c r="LQ644" s="7"/>
      <c r="LR644" s="7"/>
      <c r="LS644" s="7"/>
      <c r="LT644" s="7"/>
      <c r="LU644" s="7"/>
      <c r="LV644" s="7"/>
      <c r="LW644" s="7"/>
      <c r="LX644" s="7"/>
      <c r="LY644" s="7"/>
      <c r="LZ644" s="7"/>
      <c r="MA644" s="7"/>
      <c r="MB644" s="7"/>
      <c r="MC644" s="7"/>
      <c r="MD644" s="7"/>
      <c r="ME644" s="7"/>
      <c r="MF644" s="7"/>
      <c r="MG644" s="7"/>
      <c r="MH644" s="7"/>
      <c r="MI644" s="7"/>
      <c r="MJ644" s="7"/>
    </row>
    <row r="645" spans="1:348" ht="15.75" customHeight="1">
      <c r="A645" s="80"/>
      <c r="B645" s="80"/>
      <c r="C645" s="80"/>
      <c r="D645" s="80"/>
      <c r="E645" s="80"/>
      <c r="F645" s="80"/>
      <c r="G645" s="80"/>
      <c r="H645" s="80"/>
      <c r="I645" s="81"/>
      <c r="J645" s="81"/>
      <c r="K645" s="81"/>
      <c r="L645" s="81"/>
      <c r="M645" s="80"/>
      <c r="N645" s="80"/>
      <c r="O645" s="82"/>
      <c r="P645" s="82"/>
      <c r="Q645" s="82"/>
      <c r="R645" s="82"/>
      <c r="S645" s="82"/>
      <c r="T645" s="82"/>
      <c r="U645" s="82"/>
      <c r="V645" s="82"/>
      <c r="W645" s="82"/>
      <c r="X645" s="80"/>
      <c r="Y645" s="80"/>
      <c r="Z645" s="80"/>
      <c r="AA645" s="80"/>
      <c r="AB645" s="81"/>
      <c r="AC645" s="81"/>
      <c r="AD645" s="80"/>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c r="IW645" s="7"/>
      <c r="IX645" s="7"/>
      <c r="IY645" s="7"/>
      <c r="IZ645" s="7"/>
      <c r="JA645" s="7"/>
      <c r="JB645" s="7"/>
      <c r="JC645" s="7"/>
      <c r="JD645" s="7"/>
      <c r="JE645" s="7"/>
      <c r="JF645" s="7"/>
      <c r="JG645" s="7"/>
      <c r="JH645" s="7"/>
      <c r="JI645" s="7"/>
      <c r="JJ645" s="7"/>
      <c r="JK645" s="7"/>
      <c r="JL645" s="7"/>
      <c r="JM645" s="7"/>
      <c r="JN645" s="7"/>
      <c r="JO645" s="7"/>
      <c r="JP645" s="7"/>
      <c r="JQ645" s="7"/>
      <c r="JR645" s="7"/>
      <c r="JS645" s="7"/>
      <c r="JT645" s="7"/>
      <c r="JU645" s="7"/>
      <c r="JV645" s="7"/>
      <c r="JW645" s="7"/>
      <c r="JX645" s="7"/>
      <c r="JY645" s="7"/>
      <c r="JZ645" s="7"/>
      <c r="KA645" s="7"/>
      <c r="KB645" s="7"/>
      <c r="KC645" s="7"/>
      <c r="KD645" s="7"/>
      <c r="KE645" s="7"/>
      <c r="KF645" s="7"/>
      <c r="KG645" s="7"/>
      <c r="KH645" s="7"/>
      <c r="KI645" s="7"/>
      <c r="KJ645" s="7"/>
      <c r="KK645" s="7"/>
      <c r="KL645" s="7"/>
      <c r="KM645" s="7"/>
      <c r="KN645" s="7"/>
      <c r="KO645" s="7"/>
      <c r="KP645" s="7"/>
      <c r="KQ645" s="7"/>
      <c r="KR645" s="7"/>
      <c r="KS645" s="7"/>
      <c r="KT645" s="7"/>
      <c r="KU645" s="7"/>
      <c r="KV645" s="7"/>
      <c r="KW645" s="7"/>
      <c r="KX645" s="7"/>
      <c r="KY645" s="7"/>
      <c r="KZ645" s="7"/>
      <c r="LA645" s="7"/>
      <c r="LB645" s="7"/>
      <c r="LC645" s="7"/>
      <c r="LD645" s="7"/>
      <c r="LE645" s="7"/>
      <c r="LF645" s="7"/>
      <c r="LG645" s="7"/>
      <c r="LH645" s="7"/>
      <c r="LI645" s="7"/>
      <c r="LJ645" s="7"/>
      <c r="LK645" s="7"/>
      <c r="LL645" s="7"/>
      <c r="LM645" s="7"/>
      <c r="LN645" s="7"/>
      <c r="LO645" s="7"/>
      <c r="LP645" s="7"/>
      <c r="LQ645" s="7"/>
      <c r="LR645" s="7"/>
      <c r="LS645" s="7"/>
      <c r="LT645" s="7"/>
      <c r="LU645" s="7"/>
      <c r="LV645" s="7"/>
      <c r="LW645" s="7"/>
      <c r="LX645" s="7"/>
      <c r="LY645" s="7"/>
      <c r="LZ645" s="7"/>
      <c r="MA645" s="7"/>
      <c r="MB645" s="7"/>
      <c r="MC645" s="7"/>
      <c r="MD645" s="7"/>
      <c r="ME645" s="7"/>
      <c r="MF645" s="7"/>
      <c r="MG645" s="7"/>
      <c r="MH645" s="7"/>
      <c r="MI645" s="7"/>
      <c r="MJ645" s="7"/>
    </row>
    <row r="646" spans="1:348" ht="15.75" customHeight="1">
      <c r="A646" s="80"/>
      <c r="B646" s="80"/>
      <c r="C646" s="80"/>
      <c r="D646" s="80"/>
      <c r="E646" s="80"/>
      <c r="F646" s="80"/>
      <c r="G646" s="80"/>
      <c r="H646" s="80"/>
      <c r="I646" s="81"/>
      <c r="J646" s="81"/>
      <c r="K646" s="81"/>
      <c r="L646" s="81"/>
      <c r="M646" s="80"/>
      <c r="N646" s="80"/>
      <c r="O646" s="82"/>
      <c r="P646" s="82"/>
      <c r="Q646" s="82"/>
      <c r="R646" s="82"/>
      <c r="S646" s="82"/>
      <c r="T646" s="82"/>
      <c r="U646" s="82"/>
      <c r="V646" s="82"/>
      <c r="W646" s="82"/>
      <c r="X646" s="80"/>
      <c r="Y646" s="80"/>
      <c r="Z646" s="80"/>
      <c r="AA646" s="80"/>
      <c r="AB646" s="81"/>
      <c r="AC646" s="81"/>
      <c r="AD646" s="80"/>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c r="IW646" s="7"/>
      <c r="IX646" s="7"/>
      <c r="IY646" s="7"/>
      <c r="IZ646" s="7"/>
      <c r="JA646" s="7"/>
      <c r="JB646" s="7"/>
      <c r="JC646" s="7"/>
      <c r="JD646" s="7"/>
      <c r="JE646" s="7"/>
      <c r="JF646" s="7"/>
      <c r="JG646" s="7"/>
      <c r="JH646" s="7"/>
      <c r="JI646" s="7"/>
      <c r="JJ646" s="7"/>
      <c r="JK646" s="7"/>
      <c r="JL646" s="7"/>
      <c r="JM646" s="7"/>
      <c r="JN646" s="7"/>
      <c r="JO646" s="7"/>
      <c r="JP646" s="7"/>
      <c r="JQ646" s="7"/>
      <c r="JR646" s="7"/>
      <c r="JS646" s="7"/>
      <c r="JT646" s="7"/>
      <c r="JU646" s="7"/>
      <c r="JV646" s="7"/>
      <c r="JW646" s="7"/>
      <c r="JX646" s="7"/>
      <c r="JY646" s="7"/>
      <c r="JZ646" s="7"/>
      <c r="KA646" s="7"/>
      <c r="KB646" s="7"/>
      <c r="KC646" s="7"/>
      <c r="KD646" s="7"/>
      <c r="KE646" s="7"/>
      <c r="KF646" s="7"/>
      <c r="KG646" s="7"/>
      <c r="KH646" s="7"/>
      <c r="KI646" s="7"/>
      <c r="KJ646" s="7"/>
      <c r="KK646" s="7"/>
      <c r="KL646" s="7"/>
      <c r="KM646" s="7"/>
      <c r="KN646" s="7"/>
      <c r="KO646" s="7"/>
      <c r="KP646" s="7"/>
      <c r="KQ646" s="7"/>
      <c r="KR646" s="7"/>
      <c r="KS646" s="7"/>
      <c r="KT646" s="7"/>
      <c r="KU646" s="7"/>
      <c r="KV646" s="7"/>
      <c r="KW646" s="7"/>
      <c r="KX646" s="7"/>
      <c r="KY646" s="7"/>
      <c r="KZ646" s="7"/>
      <c r="LA646" s="7"/>
      <c r="LB646" s="7"/>
      <c r="LC646" s="7"/>
      <c r="LD646" s="7"/>
      <c r="LE646" s="7"/>
      <c r="LF646" s="7"/>
      <c r="LG646" s="7"/>
      <c r="LH646" s="7"/>
      <c r="LI646" s="7"/>
      <c r="LJ646" s="7"/>
      <c r="LK646" s="7"/>
      <c r="LL646" s="7"/>
      <c r="LM646" s="7"/>
      <c r="LN646" s="7"/>
      <c r="LO646" s="7"/>
      <c r="LP646" s="7"/>
      <c r="LQ646" s="7"/>
      <c r="LR646" s="7"/>
      <c r="LS646" s="7"/>
      <c r="LT646" s="7"/>
      <c r="LU646" s="7"/>
      <c r="LV646" s="7"/>
      <c r="LW646" s="7"/>
      <c r="LX646" s="7"/>
      <c r="LY646" s="7"/>
      <c r="LZ646" s="7"/>
      <c r="MA646" s="7"/>
      <c r="MB646" s="7"/>
      <c r="MC646" s="7"/>
      <c r="MD646" s="7"/>
      <c r="ME646" s="7"/>
      <c r="MF646" s="7"/>
      <c r="MG646" s="7"/>
      <c r="MH646" s="7"/>
      <c r="MI646" s="7"/>
      <c r="MJ646" s="7"/>
    </row>
    <row r="647" spans="1:348" ht="15.75" customHeight="1">
      <c r="A647" s="80"/>
      <c r="B647" s="80"/>
      <c r="C647" s="80"/>
      <c r="D647" s="80"/>
      <c r="E647" s="80"/>
      <c r="F647" s="80"/>
      <c r="G647" s="80"/>
      <c r="H647" s="80"/>
      <c r="I647" s="81"/>
      <c r="J647" s="81"/>
      <c r="K647" s="81"/>
      <c r="L647" s="81"/>
      <c r="M647" s="80"/>
      <c r="N647" s="80"/>
      <c r="O647" s="82"/>
      <c r="P647" s="82"/>
      <c r="Q647" s="82"/>
      <c r="R647" s="82"/>
      <c r="S647" s="82"/>
      <c r="T647" s="82"/>
      <c r="U647" s="82"/>
      <c r="V647" s="82"/>
      <c r="W647" s="82"/>
      <c r="X647" s="80"/>
      <c r="Y647" s="80"/>
      <c r="Z647" s="80"/>
      <c r="AA647" s="80"/>
      <c r="AB647" s="81"/>
      <c r="AC647" s="81"/>
      <c r="AD647" s="80"/>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c r="IW647" s="7"/>
      <c r="IX647" s="7"/>
      <c r="IY647" s="7"/>
      <c r="IZ647" s="7"/>
      <c r="JA647" s="7"/>
      <c r="JB647" s="7"/>
      <c r="JC647" s="7"/>
      <c r="JD647" s="7"/>
      <c r="JE647" s="7"/>
      <c r="JF647" s="7"/>
      <c r="JG647" s="7"/>
      <c r="JH647" s="7"/>
      <c r="JI647" s="7"/>
      <c r="JJ647" s="7"/>
      <c r="JK647" s="7"/>
      <c r="JL647" s="7"/>
      <c r="JM647" s="7"/>
      <c r="JN647" s="7"/>
      <c r="JO647" s="7"/>
      <c r="JP647" s="7"/>
      <c r="JQ647" s="7"/>
      <c r="JR647" s="7"/>
      <c r="JS647" s="7"/>
      <c r="JT647" s="7"/>
      <c r="JU647" s="7"/>
      <c r="JV647" s="7"/>
      <c r="JW647" s="7"/>
      <c r="JX647" s="7"/>
      <c r="JY647" s="7"/>
      <c r="JZ647" s="7"/>
      <c r="KA647" s="7"/>
      <c r="KB647" s="7"/>
      <c r="KC647" s="7"/>
      <c r="KD647" s="7"/>
      <c r="KE647" s="7"/>
      <c r="KF647" s="7"/>
      <c r="KG647" s="7"/>
      <c r="KH647" s="7"/>
      <c r="KI647" s="7"/>
      <c r="KJ647" s="7"/>
      <c r="KK647" s="7"/>
      <c r="KL647" s="7"/>
      <c r="KM647" s="7"/>
      <c r="KN647" s="7"/>
      <c r="KO647" s="7"/>
      <c r="KP647" s="7"/>
      <c r="KQ647" s="7"/>
      <c r="KR647" s="7"/>
      <c r="KS647" s="7"/>
      <c r="KT647" s="7"/>
      <c r="KU647" s="7"/>
      <c r="KV647" s="7"/>
      <c r="KW647" s="7"/>
      <c r="KX647" s="7"/>
      <c r="KY647" s="7"/>
      <c r="KZ647" s="7"/>
      <c r="LA647" s="7"/>
      <c r="LB647" s="7"/>
      <c r="LC647" s="7"/>
      <c r="LD647" s="7"/>
      <c r="LE647" s="7"/>
      <c r="LF647" s="7"/>
      <c r="LG647" s="7"/>
      <c r="LH647" s="7"/>
      <c r="LI647" s="7"/>
      <c r="LJ647" s="7"/>
      <c r="LK647" s="7"/>
      <c r="LL647" s="7"/>
      <c r="LM647" s="7"/>
      <c r="LN647" s="7"/>
      <c r="LO647" s="7"/>
      <c r="LP647" s="7"/>
      <c r="LQ647" s="7"/>
      <c r="LR647" s="7"/>
      <c r="LS647" s="7"/>
      <c r="LT647" s="7"/>
      <c r="LU647" s="7"/>
      <c r="LV647" s="7"/>
      <c r="LW647" s="7"/>
      <c r="LX647" s="7"/>
      <c r="LY647" s="7"/>
      <c r="LZ647" s="7"/>
      <c r="MA647" s="7"/>
      <c r="MB647" s="7"/>
      <c r="MC647" s="7"/>
      <c r="MD647" s="7"/>
      <c r="ME647" s="7"/>
      <c r="MF647" s="7"/>
      <c r="MG647" s="7"/>
      <c r="MH647" s="7"/>
      <c r="MI647" s="7"/>
      <c r="MJ647" s="7"/>
    </row>
    <row r="648" spans="1:348" ht="15.75" customHeight="1">
      <c r="A648" s="80"/>
      <c r="B648" s="80"/>
      <c r="C648" s="80"/>
      <c r="D648" s="80"/>
      <c r="E648" s="80"/>
      <c r="F648" s="80"/>
      <c r="G648" s="80"/>
      <c r="H648" s="80"/>
      <c r="I648" s="81"/>
      <c r="J648" s="81"/>
      <c r="K648" s="81"/>
      <c r="L648" s="81"/>
      <c r="M648" s="80"/>
      <c r="N648" s="80"/>
      <c r="O648" s="82"/>
      <c r="P648" s="82"/>
      <c r="Q648" s="82"/>
      <c r="R648" s="82"/>
      <c r="S648" s="82"/>
      <c r="T648" s="82"/>
      <c r="U648" s="82"/>
      <c r="V648" s="82"/>
      <c r="W648" s="82"/>
      <c r="X648" s="80"/>
      <c r="Y648" s="80"/>
      <c r="Z648" s="80"/>
      <c r="AA648" s="80"/>
      <c r="AB648" s="81"/>
      <c r="AC648" s="81"/>
      <c r="AD648" s="80"/>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c r="IW648" s="7"/>
      <c r="IX648" s="7"/>
      <c r="IY648" s="7"/>
      <c r="IZ648" s="7"/>
      <c r="JA648" s="7"/>
      <c r="JB648" s="7"/>
      <c r="JC648" s="7"/>
      <c r="JD648" s="7"/>
      <c r="JE648" s="7"/>
      <c r="JF648" s="7"/>
      <c r="JG648" s="7"/>
      <c r="JH648" s="7"/>
      <c r="JI648" s="7"/>
      <c r="JJ648" s="7"/>
      <c r="JK648" s="7"/>
      <c r="JL648" s="7"/>
      <c r="JM648" s="7"/>
      <c r="JN648" s="7"/>
      <c r="JO648" s="7"/>
      <c r="JP648" s="7"/>
      <c r="JQ648" s="7"/>
      <c r="JR648" s="7"/>
      <c r="JS648" s="7"/>
      <c r="JT648" s="7"/>
      <c r="JU648" s="7"/>
      <c r="JV648" s="7"/>
      <c r="JW648" s="7"/>
      <c r="JX648" s="7"/>
      <c r="JY648" s="7"/>
      <c r="JZ648" s="7"/>
      <c r="KA648" s="7"/>
      <c r="KB648" s="7"/>
      <c r="KC648" s="7"/>
      <c r="KD648" s="7"/>
      <c r="KE648" s="7"/>
      <c r="KF648" s="7"/>
      <c r="KG648" s="7"/>
      <c r="KH648" s="7"/>
      <c r="KI648" s="7"/>
      <c r="KJ648" s="7"/>
      <c r="KK648" s="7"/>
      <c r="KL648" s="7"/>
      <c r="KM648" s="7"/>
      <c r="KN648" s="7"/>
      <c r="KO648" s="7"/>
      <c r="KP648" s="7"/>
      <c r="KQ648" s="7"/>
      <c r="KR648" s="7"/>
      <c r="KS648" s="7"/>
      <c r="KT648" s="7"/>
      <c r="KU648" s="7"/>
      <c r="KV648" s="7"/>
      <c r="KW648" s="7"/>
      <c r="KX648" s="7"/>
      <c r="KY648" s="7"/>
      <c r="KZ648" s="7"/>
      <c r="LA648" s="7"/>
      <c r="LB648" s="7"/>
      <c r="LC648" s="7"/>
      <c r="LD648" s="7"/>
      <c r="LE648" s="7"/>
      <c r="LF648" s="7"/>
      <c r="LG648" s="7"/>
      <c r="LH648" s="7"/>
      <c r="LI648" s="7"/>
      <c r="LJ648" s="7"/>
      <c r="LK648" s="7"/>
      <c r="LL648" s="7"/>
      <c r="LM648" s="7"/>
      <c r="LN648" s="7"/>
      <c r="LO648" s="7"/>
      <c r="LP648" s="7"/>
      <c r="LQ648" s="7"/>
      <c r="LR648" s="7"/>
      <c r="LS648" s="7"/>
      <c r="LT648" s="7"/>
      <c r="LU648" s="7"/>
      <c r="LV648" s="7"/>
      <c r="LW648" s="7"/>
      <c r="LX648" s="7"/>
      <c r="LY648" s="7"/>
      <c r="LZ648" s="7"/>
      <c r="MA648" s="7"/>
      <c r="MB648" s="7"/>
      <c r="MC648" s="7"/>
      <c r="MD648" s="7"/>
      <c r="ME648" s="7"/>
      <c r="MF648" s="7"/>
      <c r="MG648" s="7"/>
      <c r="MH648" s="7"/>
      <c r="MI648" s="7"/>
      <c r="MJ648" s="7"/>
    </row>
    <row r="649" spans="1:348" ht="15.75" customHeight="1">
      <c r="A649" s="80"/>
      <c r="B649" s="80"/>
      <c r="C649" s="80"/>
      <c r="D649" s="80"/>
      <c r="E649" s="80"/>
      <c r="F649" s="80"/>
      <c r="G649" s="80"/>
      <c r="H649" s="80"/>
      <c r="I649" s="81"/>
      <c r="J649" s="81"/>
      <c r="K649" s="81"/>
      <c r="L649" s="81"/>
      <c r="M649" s="80"/>
      <c r="N649" s="80"/>
      <c r="O649" s="82"/>
      <c r="P649" s="82"/>
      <c r="Q649" s="82"/>
      <c r="R649" s="82"/>
      <c r="S649" s="82"/>
      <c r="T649" s="82"/>
      <c r="U649" s="82"/>
      <c r="V649" s="82"/>
      <c r="W649" s="82"/>
      <c r="X649" s="80"/>
      <c r="Y649" s="80"/>
      <c r="Z649" s="80"/>
      <c r="AA649" s="80"/>
      <c r="AB649" s="81"/>
      <c r="AC649" s="81"/>
      <c r="AD649" s="80"/>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c r="IW649" s="7"/>
      <c r="IX649" s="7"/>
      <c r="IY649" s="7"/>
      <c r="IZ649" s="7"/>
      <c r="JA649" s="7"/>
      <c r="JB649" s="7"/>
      <c r="JC649" s="7"/>
      <c r="JD649" s="7"/>
      <c r="JE649" s="7"/>
      <c r="JF649" s="7"/>
      <c r="JG649" s="7"/>
      <c r="JH649" s="7"/>
      <c r="JI649" s="7"/>
      <c r="JJ649" s="7"/>
      <c r="JK649" s="7"/>
      <c r="JL649" s="7"/>
      <c r="JM649" s="7"/>
      <c r="JN649" s="7"/>
      <c r="JO649" s="7"/>
      <c r="JP649" s="7"/>
      <c r="JQ649" s="7"/>
      <c r="JR649" s="7"/>
      <c r="JS649" s="7"/>
      <c r="JT649" s="7"/>
      <c r="JU649" s="7"/>
      <c r="JV649" s="7"/>
      <c r="JW649" s="7"/>
      <c r="JX649" s="7"/>
      <c r="JY649" s="7"/>
      <c r="JZ649" s="7"/>
      <c r="KA649" s="7"/>
      <c r="KB649" s="7"/>
      <c r="KC649" s="7"/>
      <c r="KD649" s="7"/>
      <c r="KE649" s="7"/>
      <c r="KF649" s="7"/>
      <c r="KG649" s="7"/>
      <c r="KH649" s="7"/>
      <c r="KI649" s="7"/>
      <c r="KJ649" s="7"/>
      <c r="KK649" s="7"/>
      <c r="KL649" s="7"/>
      <c r="KM649" s="7"/>
      <c r="KN649" s="7"/>
      <c r="KO649" s="7"/>
      <c r="KP649" s="7"/>
      <c r="KQ649" s="7"/>
      <c r="KR649" s="7"/>
      <c r="KS649" s="7"/>
      <c r="KT649" s="7"/>
      <c r="KU649" s="7"/>
      <c r="KV649" s="7"/>
      <c r="KW649" s="7"/>
      <c r="KX649" s="7"/>
      <c r="KY649" s="7"/>
      <c r="KZ649" s="7"/>
      <c r="LA649" s="7"/>
      <c r="LB649" s="7"/>
      <c r="LC649" s="7"/>
      <c r="LD649" s="7"/>
      <c r="LE649" s="7"/>
      <c r="LF649" s="7"/>
      <c r="LG649" s="7"/>
      <c r="LH649" s="7"/>
      <c r="LI649" s="7"/>
      <c r="LJ649" s="7"/>
      <c r="LK649" s="7"/>
      <c r="LL649" s="7"/>
      <c r="LM649" s="7"/>
      <c r="LN649" s="7"/>
      <c r="LO649" s="7"/>
      <c r="LP649" s="7"/>
      <c r="LQ649" s="7"/>
      <c r="LR649" s="7"/>
      <c r="LS649" s="7"/>
      <c r="LT649" s="7"/>
      <c r="LU649" s="7"/>
      <c r="LV649" s="7"/>
      <c r="LW649" s="7"/>
      <c r="LX649" s="7"/>
      <c r="LY649" s="7"/>
      <c r="LZ649" s="7"/>
      <c r="MA649" s="7"/>
      <c r="MB649" s="7"/>
      <c r="MC649" s="7"/>
      <c r="MD649" s="7"/>
      <c r="ME649" s="7"/>
      <c r="MF649" s="7"/>
      <c r="MG649" s="7"/>
      <c r="MH649" s="7"/>
      <c r="MI649" s="7"/>
      <c r="MJ649" s="7"/>
    </row>
    <row r="650" spans="1:348" ht="15.75" customHeight="1">
      <c r="A650" s="80"/>
      <c r="B650" s="80"/>
      <c r="C650" s="80"/>
      <c r="D650" s="80"/>
      <c r="E650" s="80"/>
      <c r="F650" s="80"/>
      <c r="G650" s="80"/>
      <c r="H650" s="80"/>
      <c r="I650" s="81"/>
      <c r="J650" s="81"/>
      <c r="K650" s="81"/>
      <c r="L650" s="81"/>
      <c r="M650" s="80"/>
      <c r="N650" s="80"/>
      <c r="O650" s="82"/>
      <c r="P650" s="82"/>
      <c r="Q650" s="82"/>
      <c r="R650" s="82"/>
      <c r="S650" s="82"/>
      <c r="T650" s="82"/>
      <c r="U650" s="82"/>
      <c r="V650" s="82"/>
      <c r="W650" s="82"/>
      <c r="X650" s="80"/>
      <c r="Y650" s="80"/>
      <c r="Z650" s="80"/>
      <c r="AA650" s="80"/>
      <c r="AB650" s="81"/>
      <c r="AC650" s="81"/>
      <c r="AD650" s="80"/>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c r="IW650" s="7"/>
      <c r="IX650" s="7"/>
      <c r="IY650" s="7"/>
      <c r="IZ650" s="7"/>
      <c r="JA650" s="7"/>
      <c r="JB650" s="7"/>
      <c r="JC650" s="7"/>
      <c r="JD650" s="7"/>
      <c r="JE650" s="7"/>
      <c r="JF650" s="7"/>
      <c r="JG650" s="7"/>
      <c r="JH650" s="7"/>
      <c r="JI650" s="7"/>
      <c r="JJ650" s="7"/>
      <c r="JK650" s="7"/>
      <c r="JL650" s="7"/>
      <c r="JM650" s="7"/>
      <c r="JN650" s="7"/>
      <c r="JO650" s="7"/>
      <c r="JP650" s="7"/>
      <c r="JQ650" s="7"/>
      <c r="JR650" s="7"/>
      <c r="JS650" s="7"/>
      <c r="JT650" s="7"/>
      <c r="JU650" s="7"/>
      <c r="JV650" s="7"/>
      <c r="JW650" s="7"/>
      <c r="JX650" s="7"/>
      <c r="JY650" s="7"/>
      <c r="JZ650" s="7"/>
      <c r="KA650" s="7"/>
      <c r="KB650" s="7"/>
      <c r="KC650" s="7"/>
      <c r="KD650" s="7"/>
      <c r="KE650" s="7"/>
      <c r="KF650" s="7"/>
      <c r="KG650" s="7"/>
      <c r="KH650" s="7"/>
      <c r="KI650" s="7"/>
      <c r="KJ650" s="7"/>
      <c r="KK650" s="7"/>
      <c r="KL650" s="7"/>
      <c r="KM650" s="7"/>
      <c r="KN650" s="7"/>
      <c r="KO650" s="7"/>
      <c r="KP650" s="7"/>
      <c r="KQ650" s="7"/>
      <c r="KR650" s="7"/>
      <c r="KS650" s="7"/>
      <c r="KT650" s="7"/>
      <c r="KU650" s="7"/>
      <c r="KV650" s="7"/>
      <c r="KW650" s="7"/>
      <c r="KX650" s="7"/>
      <c r="KY650" s="7"/>
      <c r="KZ650" s="7"/>
      <c r="LA650" s="7"/>
      <c r="LB650" s="7"/>
      <c r="LC650" s="7"/>
      <c r="LD650" s="7"/>
      <c r="LE650" s="7"/>
      <c r="LF650" s="7"/>
      <c r="LG650" s="7"/>
      <c r="LH650" s="7"/>
      <c r="LI650" s="7"/>
      <c r="LJ650" s="7"/>
      <c r="LK650" s="7"/>
      <c r="LL650" s="7"/>
      <c r="LM650" s="7"/>
      <c r="LN650" s="7"/>
      <c r="LO650" s="7"/>
      <c r="LP650" s="7"/>
      <c r="LQ650" s="7"/>
      <c r="LR650" s="7"/>
      <c r="LS650" s="7"/>
      <c r="LT650" s="7"/>
      <c r="LU650" s="7"/>
      <c r="LV650" s="7"/>
      <c r="LW650" s="7"/>
      <c r="LX650" s="7"/>
      <c r="LY650" s="7"/>
      <c r="LZ650" s="7"/>
      <c r="MA650" s="7"/>
      <c r="MB650" s="7"/>
      <c r="MC650" s="7"/>
      <c r="MD650" s="7"/>
      <c r="ME650" s="7"/>
      <c r="MF650" s="7"/>
      <c r="MG650" s="7"/>
      <c r="MH650" s="7"/>
      <c r="MI650" s="7"/>
      <c r="MJ650" s="7"/>
    </row>
    <row r="651" spans="1:348" ht="15.75" customHeight="1">
      <c r="A651" s="80"/>
      <c r="B651" s="80"/>
      <c r="C651" s="80"/>
      <c r="D651" s="80"/>
      <c r="E651" s="80"/>
      <c r="F651" s="80"/>
      <c r="G651" s="80"/>
      <c r="H651" s="80"/>
      <c r="I651" s="81"/>
      <c r="J651" s="81"/>
      <c r="K651" s="81"/>
      <c r="L651" s="81"/>
      <c r="M651" s="80"/>
      <c r="N651" s="80"/>
      <c r="O651" s="82"/>
      <c r="P651" s="82"/>
      <c r="Q651" s="82"/>
      <c r="R651" s="82"/>
      <c r="S651" s="82"/>
      <c r="T651" s="82"/>
      <c r="U651" s="82"/>
      <c r="V651" s="82"/>
      <c r="W651" s="82"/>
      <c r="X651" s="80"/>
      <c r="Y651" s="80"/>
      <c r="Z651" s="80"/>
      <c r="AA651" s="80"/>
      <c r="AB651" s="81"/>
      <c r="AC651" s="81"/>
      <c r="AD651" s="80"/>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c r="IW651" s="7"/>
      <c r="IX651" s="7"/>
      <c r="IY651" s="7"/>
      <c r="IZ651" s="7"/>
      <c r="JA651" s="7"/>
      <c r="JB651" s="7"/>
      <c r="JC651" s="7"/>
      <c r="JD651" s="7"/>
      <c r="JE651" s="7"/>
      <c r="JF651" s="7"/>
      <c r="JG651" s="7"/>
      <c r="JH651" s="7"/>
      <c r="JI651" s="7"/>
      <c r="JJ651" s="7"/>
      <c r="JK651" s="7"/>
      <c r="JL651" s="7"/>
      <c r="JM651" s="7"/>
      <c r="JN651" s="7"/>
      <c r="JO651" s="7"/>
      <c r="JP651" s="7"/>
      <c r="JQ651" s="7"/>
      <c r="JR651" s="7"/>
      <c r="JS651" s="7"/>
      <c r="JT651" s="7"/>
      <c r="JU651" s="7"/>
      <c r="JV651" s="7"/>
      <c r="JW651" s="7"/>
      <c r="JX651" s="7"/>
      <c r="JY651" s="7"/>
      <c r="JZ651" s="7"/>
      <c r="KA651" s="7"/>
      <c r="KB651" s="7"/>
      <c r="KC651" s="7"/>
      <c r="KD651" s="7"/>
      <c r="KE651" s="7"/>
      <c r="KF651" s="7"/>
      <c r="KG651" s="7"/>
      <c r="KH651" s="7"/>
      <c r="KI651" s="7"/>
      <c r="KJ651" s="7"/>
      <c r="KK651" s="7"/>
      <c r="KL651" s="7"/>
      <c r="KM651" s="7"/>
      <c r="KN651" s="7"/>
      <c r="KO651" s="7"/>
      <c r="KP651" s="7"/>
      <c r="KQ651" s="7"/>
      <c r="KR651" s="7"/>
      <c r="KS651" s="7"/>
      <c r="KT651" s="7"/>
      <c r="KU651" s="7"/>
      <c r="KV651" s="7"/>
      <c r="KW651" s="7"/>
      <c r="KX651" s="7"/>
      <c r="KY651" s="7"/>
      <c r="KZ651" s="7"/>
      <c r="LA651" s="7"/>
      <c r="LB651" s="7"/>
      <c r="LC651" s="7"/>
      <c r="LD651" s="7"/>
      <c r="LE651" s="7"/>
      <c r="LF651" s="7"/>
      <c r="LG651" s="7"/>
      <c r="LH651" s="7"/>
      <c r="LI651" s="7"/>
      <c r="LJ651" s="7"/>
      <c r="LK651" s="7"/>
      <c r="LL651" s="7"/>
      <c r="LM651" s="7"/>
      <c r="LN651" s="7"/>
      <c r="LO651" s="7"/>
      <c r="LP651" s="7"/>
      <c r="LQ651" s="7"/>
      <c r="LR651" s="7"/>
      <c r="LS651" s="7"/>
      <c r="LT651" s="7"/>
      <c r="LU651" s="7"/>
      <c r="LV651" s="7"/>
      <c r="LW651" s="7"/>
      <c r="LX651" s="7"/>
      <c r="LY651" s="7"/>
      <c r="LZ651" s="7"/>
      <c r="MA651" s="7"/>
      <c r="MB651" s="7"/>
      <c r="MC651" s="7"/>
      <c r="MD651" s="7"/>
      <c r="ME651" s="7"/>
      <c r="MF651" s="7"/>
      <c r="MG651" s="7"/>
      <c r="MH651" s="7"/>
      <c r="MI651" s="7"/>
      <c r="MJ651" s="7"/>
    </row>
    <row r="652" spans="1:348" ht="15.75" customHeight="1">
      <c r="A652" s="80"/>
      <c r="B652" s="80"/>
      <c r="C652" s="80"/>
      <c r="D652" s="80"/>
      <c r="E652" s="80"/>
      <c r="F652" s="80"/>
      <c r="G652" s="80"/>
      <c r="H652" s="80"/>
      <c r="I652" s="81"/>
      <c r="J652" s="81"/>
      <c r="K652" s="81"/>
      <c r="L652" s="81"/>
      <c r="M652" s="80"/>
      <c r="N652" s="80"/>
      <c r="O652" s="82"/>
      <c r="P652" s="82"/>
      <c r="Q652" s="82"/>
      <c r="R652" s="82"/>
      <c r="S652" s="82"/>
      <c r="T652" s="82"/>
      <c r="U652" s="82"/>
      <c r="V652" s="82"/>
      <c r="W652" s="82"/>
      <c r="X652" s="80"/>
      <c r="Y652" s="80"/>
      <c r="Z652" s="80"/>
      <c r="AA652" s="80"/>
      <c r="AB652" s="81"/>
      <c r="AC652" s="81"/>
      <c r="AD652" s="80"/>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c r="IW652" s="7"/>
      <c r="IX652" s="7"/>
      <c r="IY652" s="7"/>
      <c r="IZ652" s="7"/>
      <c r="JA652" s="7"/>
      <c r="JB652" s="7"/>
      <c r="JC652" s="7"/>
      <c r="JD652" s="7"/>
      <c r="JE652" s="7"/>
      <c r="JF652" s="7"/>
      <c r="JG652" s="7"/>
      <c r="JH652" s="7"/>
      <c r="JI652" s="7"/>
      <c r="JJ652" s="7"/>
      <c r="JK652" s="7"/>
      <c r="JL652" s="7"/>
      <c r="JM652" s="7"/>
      <c r="JN652" s="7"/>
      <c r="JO652" s="7"/>
      <c r="JP652" s="7"/>
      <c r="JQ652" s="7"/>
      <c r="JR652" s="7"/>
      <c r="JS652" s="7"/>
      <c r="JT652" s="7"/>
      <c r="JU652" s="7"/>
      <c r="JV652" s="7"/>
      <c r="JW652" s="7"/>
      <c r="JX652" s="7"/>
      <c r="JY652" s="7"/>
      <c r="JZ652" s="7"/>
      <c r="KA652" s="7"/>
      <c r="KB652" s="7"/>
      <c r="KC652" s="7"/>
      <c r="KD652" s="7"/>
      <c r="KE652" s="7"/>
      <c r="KF652" s="7"/>
      <c r="KG652" s="7"/>
      <c r="KH652" s="7"/>
      <c r="KI652" s="7"/>
      <c r="KJ652" s="7"/>
      <c r="KK652" s="7"/>
      <c r="KL652" s="7"/>
      <c r="KM652" s="7"/>
      <c r="KN652" s="7"/>
      <c r="KO652" s="7"/>
      <c r="KP652" s="7"/>
      <c r="KQ652" s="7"/>
      <c r="KR652" s="7"/>
      <c r="KS652" s="7"/>
      <c r="KT652" s="7"/>
      <c r="KU652" s="7"/>
      <c r="KV652" s="7"/>
      <c r="KW652" s="7"/>
      <c r="KX652" s="7"/>
      <c r="KY652" s="7"/>
      <c r="KZ652" s="7"/>
      <c r="LA652" s="7"/>
      <c r="LB652" s="7"/>
      <c r="LC652" s="7"/>
      <c r="LD652" s="7"/>
      <c r="LE652" s="7"/>
      <c r="LF652" s="7"/>
      <c r="LG652" s="7"/>
      <c r="LH652" s="7"/>
      <c r="LI652" s="7"/>
      <c r="LJ652" s="7"/>
      <c r="LK652" s="7"/>
      <c r="LL652" s="7"/>
      <c r="LM652" s="7"/>
      <c r="LN652" s="7"/>
      <c r="LO652" s="7"/>
      <c r="LP652" s="7"/>
      <c r="LQ652" s="7"/>
      <c r="LR652" s="7"/>
      <c r="LS652" s="7"/>
      <c r="LT652" s="7"/>
      <c r="LU652" s="7"/>
      <c r="LV652" s="7"/>
      <c r="LW652" s="7"/>
      <c r="LX652" s="7"/>
      <c r="LY652" s="7"/>
      <c r="LZ652" s="7"/>
      <c r="MA652" s="7"/>
      <c r="MB652" s="7"/>
      <c r="MC652" s="7"/>
      <c r="MD652" s="7"/>
      <c r="ME652" s="7"/>
      <c r="MF652" s="7"/>
      <c r="MG652" s="7"/>
      <c r="MH652" s="7"/>
      <c r="MI652" s="7"/>
      <c r="MJ652" s="7"/>
    </row>
    <row r="653" spans="1:348" ht="15.75" customHeight="1">
      <c r="A653" s="80"/>
      <c r="B653" s="80"/>
      <c r="C653" s="80"/>
      <c r="D653" s="80"/>
      <c r="E653" s="80"/>
      <c r="F653" s="80"/>
      <c r="G653" s="80"/>
      <c r="H653" s="80"/>
      <c r="I653" s="81"/>
      <c r="J653" s="81"/>
      <c r="K653" s="81"/>
      <c r="L653" s="81"/>
      <c r="M653" s="80"/>
      <c r="N653" s="80"/>
      <c r="O653" s="82"/>
      <c r="P653" s="82"/>
      <c r="Q653" s="82"/>
      <c r="R653" s="82"/>
      <c r="S653" s="82"/>
      <c r="T653" s="82"/>
      <c r="U653" s="82"/>
      <c r="V653" s="82"/>
      <c r="W653" s="82"/>
      <c r="X653" s="80"/>
      <c r="Y653" s="80"/>
      <c r="Z653" s="80"/>
      <c r="AA653" s="80"/>
      <c r="AB653" s="81"/>
      <c r="AC653" s="81"/>
      <c r="AD653" s="80"/>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c r="IW653" s="7"/>
      <c r="IX653" s="7"/>
      <c r="IY653" s="7"/>
      <c r="IZ653" s="7"/>
      <c r="JA653" s="7"/>
      <c r="JB653" s="7"/>
      <c r="JC653" s="7"/>
      <c r="JD653" s="7"/>
      <c r="JE653" s="7"/>
      <c r="JF653" s="7"/>
      <c r="JG653" s="7"/>
      <c r="JH653" s="7"/>
      <c r="JI653" s="7"/>
      <c r="JJ653" s="7"/>
      <c r="JK653" s="7"/>
      <c r="JL653" s="7"/>
      <c r="JM653" s="7"/>
      <c r="JN653" s="7"/>
      <c r="JO653" s="7"/>
      <c r="JP653" s="7"/>
      <c r="JQ653" s="7"/>
      <c r="JR653" s="7"/>
      <c r="JS653" s="7"/>
      <c r="JT653" s="7"/>
      <c r="JU653" s="7"/>
      <c r="JV653" s="7"/>
      <c r="JW653" s="7"/>
      <c r="JX653" s="7"/>
      <c r="JY653" s="7"/>
      <c r="JZ653" s="7"/>
      <c r="KA653" s="7"/>
      <c r="KB653" s="7"/>
      <c r="KC653" s="7"/>
      <c r="KD653" s="7"/>
      <c r="KE653" s="7"/>
      <c r="KF653" s="7"/>
      <c r="KG653" s="7"/>
      <c r="KH653" s="7"/>
      <c r="KI653" s="7"/>
      <c r="KJ653" s="7"/>
      <c r="KK653" s="7"/>
      <c r="KL653" s="7"/>
      <c r="KM653" s="7"/>
      <c r="KN653" s="7"/>
      <c r="KO653" s="7"/>
      <c r="KP653" s="7"/>
      <c r="KQ653" s="7"/>
      <c r="KR653" s="7"/>
      <c r="KS653" s="7"/>
      <c r="KT653" s="7"/>
      <c r="KU653" s="7"/>
      <c r="KV653" s="7"/>
      <c r="KW653" s="7"/>
      <c r="KX653" s="7"/>
      <c r="KY653" s="7"/>
      <c r="KZ653" s="7"/>
      <c r="LA653" s="7"/>
      <c r="LB653" s="7"/>
      <c r="LC653" s="7"/>
      <c r="LD653" s="7"/>
      <c r="LE653" s="7"/>
      <c r="LF653" s="7"/>
      <c r="LG653" s="7"/>
      <c r="LH653" s="7"/>
      <c r="LI653" s="7"/>
      <c r="LJ653" s="7"/>
      <c r="LK653" s="7"/>
      <c r="LL653" s="7"/>
      <c r="LM653" s="7"/>
      <c r="LN653" s="7"/>
      <c r="LO653" s="7"/>
      <c r="LP653" s="7"/>
      <c r="LQ653" s="7"/>
      <c r="LR653" s="7"/>
      <c r="LS653" s="7"/>
      <c r="LT653" s="7"/>
      <c r="LU653" s="7"/>
      <c r="LV653" s="7"/>
      <c r="LW653" s="7"/>
      <c r="LX653" s="7"/>
      <c r="LY653" s="7"/>
      <c r="LZ653" s="7"/>
      <c r="MA653" s="7"/>
      <c r="MB653" s="7"/>
      <c r="MC653" s="7"/>
      <c r="MD653" s="7"/>
      <c r="ME653" s="7"/>
      <c r="MF653" s="7"/>
      <c r="MG653" s="7"/>
      <c r="MH653" s="7"/>
      <c r="MI653" s="7"/>
      <c r="MJ653" s="7"/>
    </row>
    <row r="654" spans="1:348" ht="15.75" customHeight="1">
      <c r="A654" s="80"/>
      <c r="B654" s="80"/>
      <c r="C654" s="80"/>
      <c r="D654" s="80"/>
      <c r="E654" s="80"/>
      <c r="F654" s="80"/>
      <c r="G654" s="80"/>
      <c r="H654" s="80"/>
      <c r="I654" s="81"/>
      <c r="J654" s="81"/>
      <c r="K654" s="81"/>
      <c r="L654" s="81"/>
      <c r="M654" s="80"/>
      <c r="N654" s="80"/>
      <c r="O654" s="82"/>
      <c r="P654" s="82"/>
      <c r="Q654" s="82"/>
      <c r="R654" s="82"/>
      <c r="S654" s="82"/>
      <c r="T654" s="82"/>
      <c r="U654" s="82"/>
      <c r="V654" s="82"/>
      <c r="W654" s="82"/>
      <c r="X654" s="80"/>
      <c r="Y654" s="80"/>
      <c r="Z654" s="80"/>
      <c r="AA654" s="80"/>
      <c r="AB654" s="81"/>
      <c r="AC654" s="81"/>
      <c r="AD654" s="80"/>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c r="IW654" s="7"/>
      <c r="IX654" s="7"/>
      <c r="IY654" s="7"/>
      <c r="IZ654" s="7"/>
      <c r="JA654" s="7"/>
      <c r="JB654" s="7"/>
      <c r="JC654" s="7"/>
      <c r="JD654" s="7"/>
      <c r="JE654" s="7"/>
      <c r="JF654" s="7"/>
      <c r="JG654" s="7"/>
      <c r="JH654" s="7"/>
      <c r="JI654" s="7"/>
      <c r="JJ654" s="7"/>
      <c r="JK654" s="7"/>
      <c r="JL654" s="7"/>
      <c r="JM654" s="7"/>
      <c r="JN654" s="7"/>
      <c r="JO654" s="7"/>
      <c r="JP654" s="7"/>
      <c r="JQ654" s="7"/>
      <c r="JR654" s="7"/>
      <c r="JS654" s="7"/>
      <c r="JT654" s="7"/>
      <c r="JU654" s="7"/>
      <c r="JV654" s="7"/>
      <c r="JW654" s="7"/>
      <c r="JX654" s="7"/>
      <c r="JY654" s="7"/>
      <c r="JZ654" s="7"/>
      <c r="KA654" s="7"/>
      <c r="KB654" s="7"/>
      <c r="KC654" s="7"/>
      <c r="KD654" s="7"/>
      <c r="KE654" s="7"/>
      <c r="KF654" s="7"/>
      <c r="KG654" s="7"/>
      <c r="KH654" s="7"/>
      <c r="KI654" s="7"/>
      <c r="KJ654" s="7"/>
      <c r="KK654" s="7"/>
      <c r="KL654" s="7"/>
      <c r="KM654" s="7"/>
      <c r="KN654" s="7"/>
      <c r="KO654" s="7"/>
      <c r="KP654" s="7"/>
      <c r="KQ654" s="7"/>
      <c r="KR654" s="7"/>
      <c r="KS654" s="7"/>
      <c r="KT654" s="7"/>
      <c r="KU654" s="7"/>
      <c r="KV654" s="7"/>
      <c r="KW654" s="7"/>
      <c r="KX654" s="7"/>
      <c r="KY654" s="7"/>
      <c r="KZ654" s="7"/>
      <c r="LA654" s="7"/>
      <c r="LB654" s="7"/>
      <c r="LC654" s="7"/>
      <c r="LD654" s="7"/>
      <c r="LE654" s="7"/>
      <c r="LF654" s="7"/>
      <c r="LG654" s="7"/>
      <c r="LH654" s="7"/>
      <c r="LI654" s="7"/>
      <c r="LJ654" s="7"/>
      <c r="LK654" s="7"/>
      <c r="LL654" s="7"/>
      <c r="LM654" s="7"/>
      <c r="LN654" s="7"/>
      <c r="LO654" s="7"/>
      <c r="LP654" s="7"/>
      <c r="LQ654" s="7"/>
      <c r="LR654" s="7"/>
      <c r="LS654" s="7"/>
      <c r="LT654" s="7"/>
      <c r="LU654" s="7"/>
      <c r="LV654" s="7"/>
      <c r="LW654" s="7"/>
      <c r="LX654" s="7"/>
      <c r="LY654" s="7"/>
      <c r="LZ654" s="7"/>
      <c r="MA654" s="7"/>
      <c r="MB654" s="7"/>
      <c r="MC654" s="7"/>
      <c r="MD654" s="7"/>
      <c r="ME654" s="7"/>
      <c r="MF654" s="7"/>
      <c r="MG654" s="7"/>
      <c r="MH654" s="7"/>
      <c r="MI654" s="7"/>
      <c r="MJ654" s="7"/>
    </row>
    <row r="655" spans="1:348" ht="15.75" customHeight="1">
      <c r="A655" s="80"/>
      <c r="B655" s="80"/>
      <c r="C655" s="80"/>
      <c r="D655" s="80"/>
      <c r="E655" s="80"/>
      <c r="F655" s="80"/>
      <c r="G655" s="80"/>
      <c r="H655" s="80"/>
      <c r="I655" s="81"/>
      <c r="J655" s="81"/>
      <c r="K655" s="81"/>
      <c r="L655" s="81"/>
      <c r="M655" s="80"/>
      <c r="N655" s="80"/>
      <c r="O655" s="82"/>
      <c r="P655" s="82"/>
      <c r="Q655" s="82"/>
      <c r="R655" s="82"/>
      <c r="S655" s="82"/>
      <c r="T655" s="82"/>
      <c r="U655" s="82"/>
      <c r="V655" s="82"/>
      <c r="W655" s="82"/>
      <c r="X655" s="80"/>
      <c r="Y655" s="80"/>
      <c r="Z655" s="80"/>
      <c r="AA655" s="80"/>
      <c r="AB655" s="81"/>
      <c r="AC655" s="81"/>
      <c r="AD655" s="80"/>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c r="IW655" s="7"/>
      <c r="IX655" s="7"/>
      <c r="IY655" s="7"/>
      <c r="IZ655" s="7"/>
      <c r="JA655" s="7"/>
      <c r="JB655" s="7"/>
      <c r="JC655" s="7"/>
      <c r="JD655" s="7"/>
      <c r="JE655" s="7"/>
      <c r="JF655" s="7"/>
      <c r="JG655" s="7"/>
      <c r="JH655" s="7"/>
      <c r="JI655" s="7"/>
      <c r="JJ655" s="7"/>
      <c r="JK655" s="7"/>
      <c r="JL655" s="7"/>
      <c r="JM655" s="7"/>
      <c r="JN655" s="7"/>
      <c r="JO655" s="7"/>
      <c r="JP655" s="7"/>
      <c r="JQ655" s="7"/>
      <c r="JR655" s="7"/>
      <c r="JS655" s="7"/>
      <c r="JT655" s="7"/>
      <c r="JU655" s="7"/>
      <c r="JV655" s="7"/>
      <c r="JW655" s="7"/>
      <c r="JX655" s="7"/>
      <c r="JY655" s="7"/>
      <c r="JZ655" s="7"/>
      <c r="KA655" s="7"/>
      <c r="KB655" s="7"/>
      <c r="KC655" s="7"/>
      <c r="KD655" s="7"/>
      <c r="KE655" s="7"/>
      <c r="KF655" s="7"/>
      <c r="KG655" s="7"/>
      <c r="KH655" s="7"/>
      <c r="KI655" s="7"/>
      <c r="KJ655" s="7"/>
      <c r="KK655" s="7"/>
      <c r="KL655" s="7"/>
      <c r="KM655" s="7"/>
      <c r="KN655" s="7"/>
      <c r="KO655" s="7"/>
      <c r="KP655" s="7"/>
      <c r="KQ655" s="7"/>
      <c r="KR655" s="7"/>
      <c r="KS655" s="7"/>
      <c r="KT655" s="7"/>
      <c r="KU655" s="7"/>
      <c r="KV655" s="7"/>
      <c r="KW655" s="7"/>
      <c r="KX655" s="7"/>
      <c r="KY655" s="7"/>
      <c r="KZ655" s="7"/>
      <c r="LA655" s="7"/>
      <c r="LB655" s="7"/>
      <c r="LC655" s="7"/>
      <c r="LD655" s="7"/>
      <c r="LE655" s="7"/>
      <c r="LF655" s="7"/>
      <c r="LG655" s="7"/>
      <c r="LH655" s="7"/>
      <c r="LI655" s="7"/>
      <c r="LJ655" s="7"/>
      <c r="LK655" s="7"/>
      <c r="LL655" s="7"/>
      <c r="LM655" s="7"/>
      <c r="LN655" s="7"/>
      <c r="LO655" s="7"/>
      <c r="LP655" s="7"/>
      <c r="LQ655" s="7"/>
      <c r="LR655" s="7"/>
      <c r="LS655" s="7"/>
      <c r="LT655" s="7"/>
      <c r="LU655" s="7"/>
      <c r="LV655" s="7"/>
      <c r="LW655" s="7"/>
      <c r="LX655" s="7"/>
      <c r="LY655" s="7"/>
      <c r="LZ655" s="7"/>
      <c r="MA655" s="7"/>
      <c r="MB655" s="7"/>
      <c r="MC655" s="7"/>
      <c r="MD655" s="7"/>
      <c r="ME655" s="7"/>
      <c r="MF655" s="7"/>
      <c r="MG655" s="7"/>
      <c r="MH655" s="7"/>
      <c r="MI655" s="7"/>
      <c r="MJ655" s="7"/>
    </row>
    <row r="656" spans="1:348" ht="15.75" customHeight="1">
      <c r="A656" s="80"/>
      <c r="B656" s="80"/>
      <c r="C656" s="80"/>
      <c r="D656" s="80"/>
      <c r="E656" s="80"/>
      <c r="F656" s="80"/>
      <c r="G656" s="80"/>
      <c r="H656" s="80"/>
      <c r="I656" s="81"/>
      <c r="J656" s="81"/>
      <c r="K656" s="81"/>
      <c r="L656" s="81"/>
      <c r="M656" s="80"/>
      <c r="N656" s="80"/>
      <c r="O656" s="82"/>
      <c r="P656" s="82"/>
      <c r="Q656" s="82"/>
      <c r="R656" s="82"/>
      <c r="S656" s="82"/>
      <c r="T656" s="82"/>
      <c r="U656" s="82"/>
      <c r="V656" s="82"/>
      <c r="W656" s="82"/>
      <c r="X656" s="80"/>
      <c r="Y656" s="80"/>
      <c r="Z656" s="80"/>
      <c r="AA656" s="80"/>
      <c r="AB656" s="81"/>
      <c r="AC656" s="81"/>
      <c r="AD656" s="80"/>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c r="KA656" s="7"/>
      <c r="KB656" s="7"/>
      <c r="KC656" s="7"/>
      <c r="KD656" s="7"/>
      <c r="KE656" s="7"/>
      <c r="KF656" s="7"/>
      <c r="KG656" s="7"/>
      <c r="KH656" s="7"/>
      <c r="KI656" s="7"/>
      <c r="KJ656" s="7"/>
      <c r="KK656" s="7"/>
      <c r="KL656" s="7"/>
      <c r="KM656" s="7"/>
      <c r="KN656" s="7"/>
      <c r="KO656" s="7"/>
      <c r="KP656" s="7"/>
      <c r="KQ656" s="7"/>
      <c r="KR656" s="7"/>
      <c r="KS656" s="7"/>
      <c r="KT656" s="7"/>
      <c r="KU656" s="7"/>
      <c r="KV656" s="7"/>
      <c r="KW656" s="7"/>
      <c r="KX656" s="7"/>
      <c r="KY656" s="7"/>
      <c r="KZ656" s="7"/>
      <c r="LA656" s="7"/>
      <c r="LB656" s="7"/>
      <c r="LC656" s="7"/>
      <c r="LD656" s="7"/>
      <c r="LE656" s="7"/>
      <c r="LF656" s="7"/>
      <c r="LG656" s="7"/>
      <c r="LH656" s="7"/>
      <c r="LI656" s="7"/>
      <c r="LJ656" s="7"/>
      <c r="LK656" s="7"/>
      <c r="LL656" s="7"/>
      <c r="LM656" s="7"/>
      <c r="LN656" s="7"/>
      <c r="LO656" s="7"/>
      <c r="LP656" s="7"/>
      <c r="LQ656" s="7"/>
      <c r="LR656" s="7"/>
      <c r="LS656" s="7"/>
      <c r="LT656" s="7"/>
      <c r="LU656" s="7"/>
      <c r="LV656" s="7"/>
      <c r="LW656" s="7"/>
      <c r="LX656" s="7"/>
      <c r="LY656" s="7"/>
      <c r="LZ656" s="7"/>
      <c r="MA656" s="7"/>
      <c r="MB656" s="7"/>
      <c r="MC656" s="7"/>
      <c r="MD656" s="7"/>
      <c r="ME656" s="7"/>
      <c r="MF656" s="7"/>
      <c r="MG656" s="7"/>
      <c r="MH656" s="7"/>
      <c r="MI656" s="7"/>
      <c r="MJ656" s="7"/>
    </row>
    <row r="657" spans="1:348" ht="15.75" customHeight="1">
      <c r="A657" s="80"/>
      <c r="B657" s="80"/>
      <c r="C657" s="80"/>
      <c r="D657" s="80"/>
      <c r="E657" s="80"/>
      <c r="F657" s="80"/>
      <c r="G657" s="80"/>
      <c r="H657" s="80"/>
      <c r="I657" s="81"/>
      <c r="J657" s="81"/>
      <c r="K657" s="81"/>
      <c r="L657" s="81"/>
      <c r="M657" s="80"/>
      <c r="N657" s="80"/>
      <c r="O657" s="82"/>
      <c r="P657" s="82"/>
      <c r="Q657" s="82"/>
      <c r="R657" s="82"/>
      <c r="S657" s="82"/>
      <c r="T657" s="82"/>
      <c r="U657" s="82"/>
      <c r="V657" s="82"/>
      <c r="W657" s="82"/>
      <c r="X657" s="80"/>
      <c r="Y657" s="80"/>
      <c r="Z657" s="80"/>
      <c r="AA657" s="80"/>
      <c r="AB657" s="81"/>
      <c r="AC657" s="81"/>
      <c r="AD657" s="80"/>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c r="KA657" s="7"/>
      <c r="KB657" s="7"/>
      <c r="KC657" s="7"/>
      <c r="KD657" s="7"/>
      <c r="KE657" s="7"/>
      <c r="KF657" s="7"/>
      <c r="KG657" s="7"/>
      <c r="KH657" s="7"/>
      <c r="KI657" s="7"/>
      <c r="KJ657" s="7"/>
      <c r="KK657" s="7"/>
      <c r="KL657" s="7"/>
      <c r="KM657" s="7"/>
      <c r="KN657" s="7"/>
      <c r="KO657" s="7"/>
      <c r="KP657" s="7"/>
      <c r="KQ657" s="7"/>
      <c r="KR657" s="7"/>
      <c r="KS657" s="7"/>
      <c r="KT657" s="7"/>
      <c r="KU657" s="7"/>
      <c r="KV657" s="7"/>
      <c r="KW657" s="7"/>
      <c r="KX657" s="7"/>
      <c r="KY657" s="7"/>
      <c r="KZ657" s="7"/>
      <c r="LA657" s="7"/>
      <c r="LB657" s="7"/>
      <c r="LC657" s="7"/>
      <c r="LD657" s="7"/>
      <c r="LE657" s="7"/>
      <c r="LF657" s="7"/>
      <c r="LG657" s="7"/>
      <c r="LH657" s="7"/>
      <c r="LI657" s="7"/>
      <c r="LJ657" s="7"/>
      <c r="LK657" s="7"/>
      <c r="LL657" s="7"/>
      <c r="LM657" s="7"/>
      <c r="LN657" s="7"/>
      <c r="LO657" s="7"/>
      <c r="LP657" s="7"/>
      <c r="LQ657" s="7"/>
      <c r="LR657" s="7"/>
      <c r="LS657" s="7"/>
      <c r="LT657" s="7"/>
      <c r="LU657" s="7"/>
      <c r="LV657" s="7"/>
      <c r="LW657" s="7"/>
      <c r="LX657" s="7"/>
      <c r="LY657" s="7"/>
      <c r="LZ657" s="7"/>
      <c r="MA657" s="7"/>
      <c r="MB657" s="7"/>
      <c r="MC657" s="7"/>
      <c r="MD657" s="7"/>
      <c r="ME657" s="7"/>
      <c r="MF657" s="7"/>
      <c r="MG657" s="7"/>
      <c r="MH657" s="7"/>
      <c r="MI657" s="7"/>
      <c r="MJ657" s="7"/>
    </row>
    <row r="658" spans="1:348" ht="15.75" customHeight="1">
      <c r="A658" s="80"/>
      <c r="B658" s="80"/>
      <c r="C658" s="80"/>
      <c r="D658" s="80"/>
      <c r="E658" s="80"/>
      <c r="F658" s="80"/>
      <c r="G658" s="80"/>
      <c r="H658" s="80"/>
      <c r="I658" s="81"/>
      <c r="J658" s="81"/>
      <c r="K658" s="81"/>
      <c r="L658" s="81"/>
      <c r="M658" s="80"/>
      <c r="N658" s="80"/>
      <c r="O658" s="82"/>
      <c r="P658" s="82"/>
      <c r="Q658" s="82"/>
      <c r="R658" s="82"/>
      <c r="S658" s="82"/>
      <c r="T658" s="82"/>
      <c r="U658" s="82"/>
      <c r="V658" s="82"/>
      <c r="W658" s="82"/>
      <c r="X658" s="80"/>
      <c r="Y658" s="80"/>
      <c r="Z658" s="80"/>
      <c r="AA658" s="80"/>
      <c r="AB658" s="81"/>
      <c r="AC658" s="81"/>
      <c r="AD658" s="80"/>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c r="KA658" s="7"/>
      <c r="KB658" s="7"/>
      <c r="KC658" s="7"/>
      <c r="KD658" s="7"/>
      <c r="KE658" s="7"/>
      <c r="KF658" s="7"/>
      <c r="KG658" s="7"/>
      <c r="KH658" s="7"/>
      <c r="KI658" s="7"/>
      <c r="KJ658" s="7"/>
      <c r="KK658" s="7"/>
      <c r="KL658" s="7"/>
      <c r="KM658" s="7"/>
      <c r="KN658" s="7"/>
      <c r="KO658" s="7"/>
      <c r="KP658" s="7"/>
      <c r="KQ658" s="7"/>
      <c r="KR658" s="7"/>
      <c r="KS658" s="7"/>
      <c r="KT658" s="7"/>
      <c r="KU658" s="7"/>
      <c r="KV658" s="7"/>
      <c r="KW658" s="7"/>
      <c r="KX658" s="7"/>
      <c r="KY658" s="7"/>
      <c r="KZ658" s="7"/>
      <c r="LA658" s="7"/>
      <c r="LB658" s="7"/>
      <c r="LC658" s="7"/>
      <c r="LD658" s="7"/>
      <c r="LE658" s="7"/>
      <c r="LF658" s="7"/>
      <c r="LG658" s="7"/>
      <c r="LH658" s="7"/>
      <c r="LI658" s="7"/>
      <c r="LJ658" s="7"/>
      <c r="LK658" s="7"/>
      <c r="LL658" s="7"/>
      <c r="LM658" s="7"/>
      <c r="LN658" s="7"/>
      <c r="LO658" s="7"/>
      <c r="LP658" s="7"/>
      <c r="LQ658" s="7"/>
      <c r="LR658" s="7"/>
      <c r="LS658" s="7"/>
      <c r="LT658" s="7"/>
      <c r="LU658" s="7"/>
      <c r="LV658" s="7"/>
      <c r="LW658" s="7"/>
      <c r="LX658" s="7"/>
      <c r="LY658" s="7"/>
      <c r="LZ658" s="7"/>
      <c r="MA658" s="7"/>
      <c r="MB658" s="7"/>
      <c r="MC658" s="7"/>
      <c r="MD658" s="7"/>
      <c r="ME658" s="7"/>
      <c r="MF658" s="7"/>
      <c r="MG658" s="7"/>
      <c r="MH658" s="7"/>
      <c r="MI658" s="7"/>
      <c r="MJ658" s="7"/>
    </row>
    <row r="659" spans="1:348" ht="15.75" customHeight="1">
      <c r="A659" s="80"/>
      <c r="B659" s="80"/>
      <c r="C659" s="80"/>
      <c r="D659" s="80"/>
      <c r="E659" s="80"/>
      <c r="F659" s="80"/>
      <c r="G659" s="80"/>
      <c r="H659" s="80"/>
      <c r="I659" s="81"/>
      <c r="J659" s="81"/>
      <c r="K659" s="81"/>
      <c r="L659" s="81"/>
      <c r="M659" s="80"/>
      <c r="N659" s="80"/>
      <c r="O659" s="82"/>
      <c r="P659" s="82"/>
      <c r="Q659" s="82"/>
      <c r="R659" s="82"/>
      <c r="S659" s="82"/>
      <c r="T659" s="82"/>
      <c r="U659" s="82"/>
      <c r="V659" s="82"/>
      <c r="W659" s="82"/>
      <c r="X659" s="80"/>
      <c r="Y659" s="80"/>
      <c r="Z659" s="80"/>
      <c r="AA659" s="80"/>
      <c r="AB659" s="81"/>
      <c r="AC659" s="81"/>
      <c r="AD659" s="80"/>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c r="KA659" s="7"/>
      <c r="KB659" s="7"/>
      <c r="KC659" s="7"/>
      <c r="KD659" s="7"/>
      <c r="KE659" s="7"/>
      <c r="KF659" s="7"/>
      <c r="KG659" s="7"/>
      <c r="KH659" s="7"/>
      <c r="KI659" s="7"/>
      <c r="KJ659" s="7"/>
      <c r="KK659" s="7"/>
      <c r="KL659" s="7"/>
      <c r="KM659" s="7"/>
      <c r="KN659" s="7"/>
      <c r="KO659" s="7"/>
      <c r="KP659" s="7"/>
      <c r="KQ659" s="7"/>
      <c r="KR659" s="7"/>
      <c r="KS659" s="7"/>
      <c r="KT659" s="7"/>
      <c r="KU659" s="7"/>
      <c r="KV659" s="7"/>
      <c r="KW659" s="7"/>
      <c r="KX659" s="7"/>
      <c r="KY659" s="7"/>
      <c r="KZ659" s="7"/>
      <c r="LA659" s="7"/>
      <c r="LB659" s="7"/>
      <c r="LC659" s="7"/>
      <c r="LD659" s="7"/>
      <c r="LE659" s="7"/>
      <c r="LF659" s="7"/>
      <c r="LG659" s="7"/>
      <c r="LH659" s="7"/>
      <c r="LI659" s="7"/>
      <c r="LJ659" s="7"/>
      <c r="LK659" s="7"/>
      <c r="LL659" s="7"/>
      <c r="LM659" s="7"/>
      <c r="LN659" s="7"/>
      <c r="LO659" s="7"/>
      <c r="LP659" s="7"/>
      <c r="LQ659" s="7"/>
      <c r="LR659" s="7"/>
      <c r="LS659" s="7"/>
      <c r="LT659" s="7"/>
      <c r="LU659" s="7"/>
      <c r="LV659" s="7"/>
      <c r="LW659" s="7"/>
      <c r="LX659" s="7"/>
      <c r="LY659" s="7"/>
      <c r="LZ659" s="7"/>
      <c r="MA659" s="7"/>
      <c r="MB659" s="7"/>
      <c r="MC659" s="7"/>
      <c r="MD659" s="7"/>
      <c r="ME659" s="7"/>
      <c r="MF659" s="7"/>
      <c r="MG659" s="7"/>
      <c r="MH659" s="7"/>
      <c r="MI659" s="7"/>
      <c r="MJ659" s="7"/>
    </row>
    <row r="660" spans="1:348" ht="15.75" customHeight="1">
      <c r="A660" s="80"/>
      <c r="B660" s="80"/>
      <c r="C660" s="80"/>
      <c r="D660" s="80"/>
      <c r="E660" s="80"/>
      <c r="F660" s="80"/>
      <c r="G660" s="80"/>
      <c r="H660" s="80"/>
      <c r="I660" s="81"/>
      <c r="J660" s="81"/>
      <c r="K660" s="81"/>
      <c r="L660" s="81"/>
      <c r="M660" s="80"/>
      <c r="N660" s="80"/>
      <c r="O660" s="82"/>
      <c r="P660" s="82"/>
      <c r="Q660" s="82"/>
      <c r="R660" s="82"/>
      <c r="S660" s="82"/>
      <c r="T660" s="82"/>
      <c r="U660" s="82"/>
      <c r="V660" s="82"/>
      <c r="W660" s="82"/>
      <c r="X660" s="80"/>
      <c r="Y660" s="80"/>
      <c r="Z660" s="80"/>
      <c r="AA660" s="80"/>
      <c r="AB660" s="81"/>
      <c r="AC660" s="81"/>
      <c r="AD660" s="80"/>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c r="KA660" s="7"/>
      <c r="KB660" s="7"/>
      <c r="KC660" s="7"/>
      <c r="KD660" s="7"/>
      <c r="KE660" s="7"/>
      <c r="KF660" s="7"/>
      <c r="KG660" s="7"/>
      <c r="KH660" s="7"/>
      <c r="KI660" s="7"/>
      <c r="KJ660" s="7"/>
      <c r="KK660" s="7"/>
      <c r="KL660" s="7"/>
      <c r="KM660" s="7"/>
      <c r="KN660" s="7"/>
      <c r="KO660" s="7"/>
      <c r="KP660" s="7"/>
      <c r="KQ660" s="7"/>
      <c r="KR660" s="7"/>
      <c r="KS660" s="7"/>
      <c r="KT660" s="7"/>
      <c r="KU660" s="7"/>
      <c r="KV660" s="7"/>
      <c r="KW660" s="7"/>
      <c r="KX660" s="7"/>
      <c r="KY660" s="7"/>
      <c r="KZ660" s="7"/>
      <c r="LA660" s="7"/>
      <c r="LB660" s="7"/>
      <c r="LC660" s="7"/>
      <c r="LD660" s="7"/>
      <c r="LE660" s="7"/>
      <c r="LF660" s="7"/>
      <c r="LG660" s="7"/>
      <c r="LH660" s="7"/>
      <c r="LI660" s="7"/>
      <c r="LJ660" s="7"/>
      <c r="LK660" s="7"/>
      <c r="LL660" s="7"/>
      <c r="LM660" s="7"/>
      <c r="LN660" s="7"/>
      <c r="LO660" s="7"/>
      <c r="LP660" s="7"/>
      <c r="LQ660" s="7"/>
      <c r="LR660" s="7"/>
      <c r="LS660" s="7"/>
      <c r="LT660" s="7"/>
      <c r="LU660" s="7"/>
      <c r="LV660" s="7"/>
      <c r="LW660" s="7"/>
      <c r="LX660" s="7"/>
      <c r="LY660" s="7"/>
      <c r="LZ660" s="7"/>
      <c r="MA660" s="7"/>
      <c r="MB660" s="7"/>
      <c r="MC660" s="7"/>
      <c r="MD660" s="7"/>
      <c r="ME660" s="7"/>
      <c r="MF660" s="7"/>
      <c r="MG660" s="7"/>
      <c r="MH660" s="7"/>
      <c r="MI660" s="7"/>
      <c r="MJ660" s="7"/>
    </row>
    <row r="661" spans="1:348" ht="15.75" customHeight="1">
      <c r="A661" s="80"/>
      <c r="B661" s="80"/>
      <c r="C661" s="80"/>
      <c r="D661" s="80"/>
      <c r="E661" s="80"/>
      <c r="F661" s="80"/>
      <c r="G661" s="80"/>
      <c r="H661" s="80"/>
      <c r="I661" s="81"/>
      <c r="J661" s="81"/>
      <c r="K661" s="81"/>
      <c r="L661" s="81"/>
      <c r="M661" s="80"/>
      <c r="N661" s="80"/>
      <c r="O661" s="82"/>
      <c r="P661" s="82"/>
      <c r="Q661" s="82"/>
      <c r="R661" s="82"/>
      <c r="S661" s="82"/>
      <c r="T661" s="82"/>
      <c r="U661" s="82"/>
      <c r="V661" s="82"/>
      <c r="W661" s="82"/>
      <c r="X661" s="80"/>
      <c r="Y661" s="80"/>
      <c r="Z661" s="80"/>
      <c r="AA661" s="80"/>
      <c r="AB661" s="81"/>
      <c r="AC661" s="81"/>
      <c r="AD661" s="80"/>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c r="KA661" s="7"/>
      <c r="KB661" s="7"/>
      <c r="KC661" s="7"/>
      <c r="KD661" s="7"/>
      <c r="KE661" s="7"/>
      <c r="KF661" s="7"/>
      <c r="KG661" s="7"/>
      <c r="KH661" s="7"/>
      <c r="KI661" s="7"/>
      <c r="KJ661" s="7"/>
      <c r="KK661" s="7"/>
      <c r="KL661" s="7"/>
      <c r="KM661" s="7"/>
      <c r="KN661" s="7"/>
      <c r="KO661" s="7"/>
      <c r="KP661" s="7"/>
      <c r="KQ661" s="7"/>
      <c r="KR661" s="7"/>
      <c r="KS661" s="7"/>
      <c r="KT661" s="7"/>
      <c r="KU661" s="7"/>
      <c r="KV661" s="7"/>
      <c r="KW661" s="7"/>
      <c r="KX661" s="7"/>
      <c r="KY661" s="7"/>
      <c r="KZ661" s="7"/>
      <c r="LA661" s="7"/>
      <c r="LB661" s="7"/>
      <c r="LC661" s="7"/>
      <c r="LD661" s="7"/>
      <c r="LE661" s="7"/>
      <c r="LF661" s="7"/>
      <c r="LG661" s="7"/>
      <c r="LH661" s="7"/>
      <c r="LI661" s="7"/>
      <c r="LJ661" s="7"/>
      <c r="LK661" s="7"/>
      <c r="LL661" s="7"/>
      <c r="LM661" s="7"/>
      <c r="LN661" s="7"/>
      <c r="LO661" s="7"/>
      <c r="LP661" s="7"/>
      <c r="LQ661" s="7"/>
      <c r="LR661" s="7"/>
      <c r="LS661" s="7"/>
      <c r="LT661" s="7"/>
      <c r="LU661" s="7"/>
      <c r="LV661" s="7"/>
      <c r="LW661" s="7"/>
      <c r="LX661" s="7"/>
      <c r="LY661" s="7"/>
      <c r="LZ661" s="7"/>
      <c r="MA661" s="7"/>
      <c r="MB661" s="7"/>
      <c r="MC661" s="7"/>
      <c r="MD661" s="7"/>
      <c r="ME661" s="7"/>
      <c r="MF661" s="7"/>
      <c r="MG661" s="7"/>
      <c r="MH661" s="7"/>
      <c r="MI661" s="7"/>
      <c r="MJ661" s="7"/>
    </row>
    <row r="662" spans="1:348" ht="15.75" customHeight="1">
      <c r="A662" s="80"/>
      <c r="B662" s="80"/>
      <c r="C662" s="80"/>
      <c r="D662" s="80"/>
      <c r="E662" s="80"/>
      <c r="F662" s="80"/>
      <c r="G662" s="80"/>
      <c r="H662" s="80"/>
      <c r="I662" s="81"/>
      <c r="J662" s="81"/>
      <c r="K662" s="81"/>
      <c r="L662" s="81"/>
      <c r="M662" s="80"/>
      <c r="N662" s="80"/>
      <c r="O662" s="82"/>
      <c r="P662" s="82"/>
      <c r="Q662" s="82"/>
      <c r="R662" s="82"/>
      <c r="S662" s="82"/>
      <c r="T662" s="82"/>
      <c r="U662" s="82"/>
      <c r="V662" s="82"/>
      <c r="W662" s="82"/>
      <c r="X662" s="80"/>
      <c r="Y662" s="80"/>
      <c r="Z662" s="80"/>
      <c r="AA662" s="80"/>
      <c r="AB662" s="81"/>
      <c r="AC662" s="81"/>
      <c r="AD662" s="80"/>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c r="KA662" s="7"/>
      <c r="KB662" s="7"/>
      <c r="KC662" s="7"/>
      <c r="KD662" s="7"/>
      <c r="KE662" s="7"/>
      <c r="KF662" s="7"/>
      <c r="KG662" s="7"/>
      <c r="KH662" s="7"/>
      <c r="KI662" s="7"/>
      <c r="KJ662" s="7"/>
      <c r="KK662" s="7"/>
      <c r="KL662" s="7"/>
      <c r="KM662" s="7"/>
      <c r="KN662" s="7"/>
      <c r="KO662" s="7"/>
      <c r="KP662" s="7"/>
      <c r="KQ662" s="7"/>
      <c r="KR662" s="7"/>
      <c r="KS662" s="7"/>
      <c r="KT662" s="7"/>
      <c r="KU662" s="7"/>
      <c r="KV662" s="7"/>
      <c r="KW662" s="7"/>
      <c r="KX662" s="7"/>
      <c r="KY662" s="7"/>
      <c r="KZ662" s="7"/>
      <c r="LA662" s="7"/>
      <c r="LB662" s="7"/>
      <c r="LC662" s="7"/>
      <c r="LD662" s="7"/>
      <c r="LE662" s="7"/>
      <c r="LF662" s="7"/>
      <c r="LG662" s="7"/>
      <c r="LH662" s="7"/>
      <c r="LI662" s="7"/>
      <c r="LJ662" s="7"/>
      <c r="LK662" s="7"/>
      <c r="LL662" s="7"/>
      <c r="LM662" s="7"/>
      <c r="LN662" s="7"/>
      <c r="LO662" s="7"/>
      <c r="LP662" s="7"/>
      <c r="LQ662" s="7"/>
      <c r="LR662" s="7"/>
      <c r="LS662" s="7"/>
      <c r="LT662" s="7"/>
      <c r="LU662" s="7"/>
      <c r="LV662" s="7"/>
      <c r="LW662" s="7"/>
      <c r="LX662" s="7"/>
      <c r="LY662" s="7"/>
      <c r="LZ662" s="7"/>
      <c r="MA662" s="7"/>
      <c r="MB662" s="7"/>
      <c r="MC662" s="7"/>
      <c r="MD662" s="7"/>
      <c r="ME662" s="7"/>
      <c r="MF662" s="7"/>
      <c r="MG662" s="7"/>
      <c r="MH662" s="7"/>
      <c r="MI662" s="7"/>
      <c r="MJ662" s="7"/>
    </row>
    <row r="663" spans="1:348" ht="15.75" customHeight="1">
      <c r="A663" s="80"/>
      <c r="B663" s="80"/>
      <c r="C663" s="80"/>
      <c r="D663" s="80"/>
      <c r="E663" s="80"/>
      <c r="F663" s="80"/>
      <c r="G663" s="80"/>
      <c r="H663" s="80"/>
      <c r="I663" s="81"/>
      <c r="J663" s="81"/>
      <c r="K663" s="81"/>
      <c r="L663" s="81"/>
      <c r="M663" s="80"/>
      <c r="N663" s="80"/>
      <c r="O663" s="82"/>
      <c r="P663" s="82"/>
      <c r="Q663" s="82"/>
      <c r="R663" s="82"/>
      <c r="S663" s="82"/>
      <c r="T663" s="82"/>
      <c r="U663" s="82"/>
      <c r="V663" s="82"/>
      <c r="W663" s="82"/>
      <c r="X663" s="80"/>
      <c r="Y663" s="80"/>
      <c r="Z663" s="80"/>
      <c r="AA663" s="80"/>
      <c r="AB663" s="81"/>
      <c r="AC663" s="81"/>
      <c r="AD663" s="80"/>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c r="KA663" s="7"/>
      <c r="KB663" s="7"/>
      <c r="KC663" s="7"/>
      <c r="KD663" s="7"/>
      <c r="KE663" s="7"/>
      <c r="KF663" s="7"/>
      <c r="KG663" s="7"/>
      <c r="KH663" s="7"/>
      <c r="KI663" s="7"/>
      <c r="KJ663" s="7"/>
      <c r="KK663" s="7"/>
      <c r="KL663" s="7"/>
      <c r="KM663" s="7"/>
      <c r="KN663" s="7"/>
      <c r="KO663" s="7"/>
      <c r="KP663" s="7"/>
      <c r="KQ663" s="7"/>
      <c r="KR663" s="7"/>
      <c r="KS663" s="7"/>
      <c r="KT663" s="7"/>
      <c r="KU663" s="7"/>
      <c r="KV663" s="7"/>
      <c r="KW663" s="7"/>
      <c r="KX663" s="7"/>
      <c r="KY663" s="7"/>
      <c r="KZ663" s="7"/>
      <c r="LA663" s="7"/>
      <c r="LB663" s="7"/>
      <c r="LC663" s="7"/>
      <c r="LD663" s="7"/>
      <c r="LE663" s="7"/>
      <c r="LF663" s="7"/>
      <c r="LG663" s="7"/>
      <c r="LH663" s="7"/>
      <c r="LI663" s="7"/>
      <c r="LJ663" s="7"/>
      <c r="LK663" s="7"/>
      <c r="LL663" s="7"/>
      <c r="LM663" s="7"/>
      <c r="LN663" s="7"/>
      <c r="LO663" s="7"/>
      <c r="LP663" s="7"/>
      <c r="LQ663" s="7"/>
      <c r="LR663" s="7"/>
      <c r="LS663" s="7"/>
      <c r="LT663" s="7"/>
      <c r="LU663" s="7"/>
      <c r="LV663" s="7"/>
      <c r="LW663" s="7"/>
      <c r="LX663" s="7"/>
      <c r="LY663" s="7"/>
      <c r="LZ663" s="7"/>
      <c r="MA663" s="7"/>
      <c r="MB663" s="7"/>
      <c r="MC663" s="7"/>
      <c r="MD663" s="7"/>
      <c r="ME663" s="7"/>
      <c r="MF663" s="7"/>
      <c r="MG663" s="7"/>
      <c r="MH663" s="7"/>
      <c r="MI663" s="7"/>
      <c r="MJ663" s="7"/>
    </row>
    <row r="664" spans="1:348" ht="15.75" customHeight="1">
      <c r="A664" s="80"/>
      <c r="B664" s="80"/>
      <c r="C664" s="80"/>
      <c r="D664" s="80"/>
      <c r="E664" s="80"/>
      <c r="F664" s="80"/>
      <c r="G664" s="80"/>
      <c r="H664" s="80"/>
      <c r="I664" s="81"/>
      <c r="J664" s="81"/>
      <c r="K664" s="81"/>
      <c r="L664" s="81"/>
      <c r="M664" s="80"/>
      <c r="N664" s="80"/>
      <c r="O664" s="82"/>
      <c r="P664" s="82"/>
      <c r="Q664" s="82"/>
      <c r="R664" s="82"/>
      <c r="S664" s="82"/>
      <c r="T664" s="82"/>
      <c r="U664" s="82"/>
      <c r="V664" s="82"/>
      <c r="W664" s="82"/>
      <c r="X664" s="80"/>
      <c r="Y664" s="80"/>
      <c r="Z664" s="80"/>
      <c r="AA664" s="80"/>
      <c r="AB664" s="81"/>
      <c r="AC664" s="81"/>
      <c r="AD664" s="80"/>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c r="KA664" s="7"/>
      <c r="KB664" s="7"/>
      <c r="KC664" s="7"/>
      <c r="KD664" s="7"/>
      <c r="KE664" s="7"/>
      <c r="KF664" s="7"/>
      <c r="KG664" s="7"/>
      <c r="KH664" s="7"/>
      <c r="KI664" s="7"/>
      <c r="KJ664" s="7"/>
      <c r="KK664" s="7"/>
      <c r="KL664" s="7"/>
      <c r="KM664" s="7"/>
      <c r="KN664" s="7"/>
      <c r="KO664" s="7"/>
      <c r="KP664" s="7"/>
      <c r="KQ664" s="7"/>
      <c r="KR664" s="7"/>
      <c r="KS664" s="7"/>
      <c r="KT664" s="7"/>
      <c r="KU664" s="7"/>
      <c r="KV664" s="7"/>
      <c r="KW664" s="7"/>
      <c r="KX664" s="7"/>
      <c r="KY664" s="7"/>
      <c r="KZ664" s="7"/>
      <c r="LA664" s="7"/>
      <c r="LB664" s="7"/>
      <c r="LC664" s="7"/>
      <c r="LD664" s="7"/>
      <c r="LE664" s="7"/>
      <c r="LF664" s="7"/>
      <c r="LG664" s="7"/>
      <c r="LH664" s="7"/>
      <c r="LI664" s="7"/>
      <c r="LJ664" s="7"/>
      <c r="LK664" s="7"/>
      <c r="LL664" s="7"/>
      <c r="LM664" s="7"/>
      <c r="LN664" s="7"/>
      <c r="LO664" s="7"/>
      <c r="LP664" s="7"/>
      <c r="LQ664" s="7"/>
      <c r="LR664" s="7"/>
      <c r="LS664" s="7"/>
      <c r="LT664" s="7"/>
      <c r="LU664" s="7"/>
      <c r="LV664" s="7"/>
      <c r="LW664" s="7"/>
      <c r="LX664" s="7"/>
      <c r="LY664" s="7"/>
      <c r="LZ664" s="7"/>
      <c r="MA664" s="7"/>
      <c r="MB664" s="7"/>
      <c r="MC664" s="7"/>
      <c r="MD664" s="7"/>
      <c r="ME664" s="7"/>
      <c r="MF664" s="7"/>
      <c r="MG664" s="7"/>
      <c r="MH664" s="7"/>
      <c r="MI664" s="7"/>
      <c r="MJ664" s="7"/>
    </row>
    <row r="665" spans="1:348" ht="15.75" customHeight="1">
      <c r="A665" s="80"/>
      <c r="B665" s="80"/>
      <c r="C665" s="80"/>
      <c r="D665" s="80"/>
      <c r="E665" s="80"/>
      <c r="F665" s="80"/>
      <c r="G665" s="80"/>
      <c r="H665" s="80"/>
      <c r="I665" s="81"/>
      <c r="J665" s="81"/>
      <c r="K665" s="81"/>
      <c r="L665" s="81"/>
      <c r="M665" s="80"/>
      <c r="N665" s="80"/>
      <c r="O665" s="82"/>
      <c r="P665" s="82"/>
      <c r="Q665" s="82"/>
      <c r="R665" s="82"/>
      <c r="S665" s="82"/>
      <c r="T665" s="82"/>
      <c r="U665" s="82"/>
      <c r="V665" s="82"/>
      <c r="W665" s="82"/>
      <c r="X665" s="80"/>
      <c r="Y665" s="80"/>
      <c r="Z665" s="80"/>
      <c r="AA665" s="80"/>
      <c r="AB665" s="81"/>
      <c r="AC665" s="81"/>
      <c r="AD665" s="80"/>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c r="KA665" s="7"/>
      <c r="KB665" s="7"/>
      <c r="KC665" s="7"/>
      <c r="KD665" s="7"/>
      <c r="KE665" s="7"/>
      <c r="KF665" s="7"/>
      <c r="KG665" s="7"/>
      <c r="KH665" s="7"/>
      <c r="KI665" s="7"/>
      <c r="KJ665" s="7"/>
      <c r="KK665" s="7"/>
      <c r="KL665" s="7"/>
      <c r="KM665" s="7"/>
      <c r="KN665" s="7"/>
      <c r="KO665" s="7"/>
      <c r="KP665" s="7"/>
      <c r="KQ665" s="7"/>
      <c r="KR665" s="7"/>
      <c r="KS665" s="7"/>
      <c r="KT665" s="7"/>
      <c r="KU665" s="7"/>
      <c r="KV665" s="7"/>
      <c r="KW665" s="7"/>
      <c r="KX665" s="7"/>
      <c r="KY665" s="7"/>
      <c r="KZ665" s="7"/>
      <c r="LA665" s="7"/>
      <c r="LB665" s="7"/>
      <c r="LC665" s="7"/>
      <c r="LD665" s="7"/>
      <c r="LE665" s="7"/>
      <c r="LF665" s="7"/>
      <c r="LG665" s="7"/>
      <c r="LH665" s="7"/>
      <c r="LI665" s="7"/>
      <c r="LJ665" s="7"/>
      <c r="LK665" s="7"/>
      <c r="LL665" s="7"/>
      <c r="LM665" s="7"/>
      <c r="LN665" s="7"/>
      <c r="LO665" s="7"/>
      <c r="LP665" s="7"/>
      <c r="LQ665" s="7"/>
      <c r="LR665" s="7"/>
      <c r="LS665" s="7"/>
      <c r="LT665" s="7"/>
      <c r="LU665" s="7"/>
      <c r="LV665" s="7"/>
      <c r="LW665" s="7"/>
      <c r="LX665" s="7"/>
      <c r="LY665" s="7"/>
      <c r="LZ665" s="7"/>
      <c r="MA665" s="7"/>
      <c r="MB665" s="7"/>
      <c r="MC665" s="7"/>
      <c r="MD665" s="7"/>
      <c r="ME665" s="7"/>
      <c r="MF665" s="7"/>
      <c r="MG665" s="7"/>
      <c r="MH665" s="7"/>
      <c r="MI665" s="7"/>
      <c r="MJ665" s="7"/>
    </row>
    <row r="666" spans="1:348" ht="15.75" customHeight="1">
      <c r="A666" s="80"/>
      <c r="B666" s="80"/>
      <c r="C666" s="80"/>
      <c r="D666" s="80"/>
      <c r="E666" s="80"/>
      <c r="F666" s="80"/>
      <c r="G666" s="80"/>
      <c r="H666" s="80"/>
      <c r="I666" s="81"/>
      <c r="J666" s="81"/>
      <c r="K666" s="81"/>
      <c r="L666" s="81"/>
      <c r="M666" s="80"/>
      <c r="N666" s="80"/>
      <c r="O666" s="82"/>
      <c r="P666" s="82"/>
      <c r="Q666" s="82"/>
      <c r="R666" s="82"/>
      <c r="S666" s="82"/>
      <c r="T666" s="82"/>
      <c r="U666" s="82"/>
      <c r="V666" s="82"/>
      <c r="W666" s="82"/>
      <c r="X666" s="80"/>
      <c r="Y666" s="80"/>
      <c r="Z666" s="80"/>
      <c r="AA666" s="80"/>
      <c r="AB666" s="81"/>
      <c r="AC666" s="81"/>
      <c r="AD666" s="80"/>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c r="KA666" s="7"/>
      <c r="KB666" s="7"/>
      <c r="KC666" s="7"/>
      <c r="KD666" s="7"/>
      <c r="KE666" s="7"/>
      <c r="KF666" s="7"/>
      <c r="KG666" s="7"/>
      <c r="KH666" s="7"/>
      <c r="KI666" s="7"/>
      <c r="KJ666" s="7"/>
      <c r="KK666" s="7"/>
      <c r="KL666" s="7"/>
      <c r="KM666" s="7"/>
      <c r="KN666" s="7"/>
      <c r="KO666" s="7"/>
      <c r="KP666" s="7"/>
      <c r="KQ666" s="7"/>
      <c r="KR666" s="7"/>
      <c r="KS666" s="7"/>
      <c r="KT666" s="7"/>
      <c r="KU666" s="7"/>
      <c r="KV666" s="7"/>
      <c r="KW666" s="7"/>
      <c r="KX666" s="7"/>
      <c r="KY666" s="7"/>
      <c r="KZ666" s="7"/>
      <c r="LA666" s="7"/>
      <c r="LB666" s="7"/>
      <c r="LC666" s="7"/>
      <c r="LD666" s="7"/>
      <c r="LE666" s="7"/>
      <c r="LF666" s="7"/>
      <c r="LG666" s="7"/>
      <c r="LH666" s="7"/>
      <c r="LI666" s="7"/>
      <c r="LJ666" s="7"/>
      <c r="LK666" s="7"/>
      <c r="LL666" s="7"/>
      <c r="LM666" s="7"/>
      <c r="LN666" s="7"/>
      <c r="LO666" s="7"/>
      <c r="LP666" s="7"/>
      <c r="LQ666" s="7"/>
      <c r="LR666" s="7"/>
      <c r="LS666" s="7"/>
      <c r="LT666" s="7"/>
      <c r="LU666" s="7"/>
      <c r="LV666" s="7"/>
      <c r="LW666" s="7"/>
      <c r="LX666" s="7"/>
      <c r="LY666" s="7"/>
      <c r="LZ666" s="7"/>
      <c r="MA666" s="7"/>
      <c r="MB666" s="7"/>
      <c r="MC666" s="7"/>
      <c r="MD666" s="7"/>
      <c r="ME666" s="7"/>
      <c r="MF666" s="7"/>
      <c r="MG666" s="7"/>
      <c r="MH666" s="7"/>
      <c r="MI666" s="7"/>
      <c r="MJ666" s="7"/>
    </row>
    <row r="667" spans="1:348" ht="15.75" customHeight="1">
      <c r="A667" s="80"/>
      <c r="B667" s="80"/>
      <c r="C667" s="80"/>
      <c r="D667" s="80"/>
      <c r="E667" s="80"/>
      <c r="F667" s="80"/>
      <c r="G667" s="80"/>
      <c r="H667" s="80"/>
      <c r="I667" s="81"/>
      <c r="J667" s="81"/>
      <c r="K667" s="81"/>
      <c r="L667" s="81"/>
      <c r="M667" s="80"/>
      <c r="N667" s="80"/>
      <c r="O667" s="82"/>
      <c r="P667" s="82"/>
      <c r="Q667" s="82"/>
      <c r="R667" s="82"/>
      <c r="S667" s="82"/>
      <c r="T667" s="82"/>
      <c r="U667" s="82"/>
      <c r="V667" s="82"/>
      <c r="W667" s="82"/>
      <c r="X667" s="80"/>
      <c r="Y667" s="80"/>
      <c r="Z667" s="80"/>
      <c r="AA667" s="80"/>
      <c r="AB667" s="81"/>
      <c r="AC667" s="81"/>
      <c r="AD667" s="80"/>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c r="KA667" s="7"/>
      <c r="KB667" s="7"/>
      <c r="KC667" s="7"/>
      <c r="KD667" s="7"/>
      <c r="KE667" s="7"/>
      <c r="KF667" s="7"/>
      <c r="KG667" s="7"/>
      <c r="KH667" s="7"/>
      <c r="KI667" s="7"/>
      <c r="KJ667" s="7"/>
      <c r="KK667" s="7"/>
      <c r="KL667" s="7"/>
      <c r="KM667" s="7"/>
      <c r="KN667" s="7"/>
      <c r="KO667" s="7"/>
      <c r="KP667" s="7"/>
      <c r="KQ667" s="7"/>
      <c r="KR667" s="7"/>
      <c r="KS667" s="7"/>
      <c r="KT667" s="7"/>
      <c r="KU667" s="7"/>
      <c r="KV667" s="7"/>
      <c r="KW667" s="7"/>
      <c r="KX667" s="7"/>
      <c r="KY667" s="7"/>
      <c r="KZ667" s="7"/>
      <c r="LA667" s="7"/>
      <c r="LB667" s="7"/>
      <c r="LC667" s="7"/>
      <c r="LD667" s="7"/>
      <c r="LE667" s="7"/>
      <c r="LF667" s="7"/>
      <c r="LG667" s="7"/>
      <c r="LH667" s="7"/>
      <c r="LI667" s="7"/>
      <c r="LJ667" s="7"/>
      <c r="LK667" s="7"/>
      <c r="LL667" s="7"/>
      <c r="LM667" s="7"/>
      <c r="LN667" s="7"/>
      <c r="LO667" s="7"/>
      <c r="LP667" s="7"/>
      <c r="LQ667" s="7"/>
      <c r="LR667" s="7"/>
      <c r="LS667" s="7"/>
      <c r="LT667" s="7"/>
      <c r="LU667" s="7"/>
      <c r="LV667" s="7"/>
      <c r="LW667" s="7"/>
      <c r="LX667" s="7"/>
      <c r="LY667" s="7"/>
      <c r="LZ667" s="7"/>
      <c r="MA667" s="7"/>
      <c r="MB667" s="7"/>
      <c r="MC667" s="7"/>
      <c r="MD667" s="7"/>
      <c r="ME667" s="7"/>
      <c r="MF667" s="7"/>
      <c r="MG667" s="7"/>
      <c r="MH667" s="7"/>
      <c r="MI667" s="7"/>
      <c r="MJ667" s="7"/>
    </row>
    <row r="668" spans="1:348" ht="15.75" customHeight="1">
      <c r="A668" s="80"/>
      <c r="B668" s="80"/>
      <c r="C668" s="80"/>
      <c r="D668" s="80"/>
      <c r="E668" s="80"/>
      <c r="F668" s="80"/>
      <c r="G668" s="80"/>
      <c r="H668" s="80"/>
      <c r="I668" s="81"/>
      <c r="J668" s="81"/>
      <c r="K668" s="81"/>
      <c r="L668" s="81"/>
      <c r="M668" s="80"/>
      <c r="N668" s="80"/>
      <c r="O668" s="82"/>
      <c r="P668" s="82"/>
      <c r="Q668" s="82"/>
      <c r="R668" s="82"/>
      <c r="S668" s="82"/>
      <c r="T668" s="82"/>
      <c r="U668" s="82"/>
      <c r="V668" s="82"/>
      <c r="W668" s="82"/>
      <c r="X668" s="80"/>
      <c r="Y668" s="80"/>
      <c r="Z668" s="80"/>
      <c r="AA668" s="80"/>
      <c r="AB668" s="81"/>
      <c r="AC668" s="81"/>
      <c r="AD668" s="80"/>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c r="KA668" s="7"/>
      <c r="KB668" s="7"/>
      <c r="KC668" s="7"/>
      <c r="KD668" s="7"/>
      <c r="KE668" s="7"/>
      <c r="KF668" s="7"/>
      <c r="KG668" s="7"/>
      <c r="KH668" s="7"/>
      <c r="KI668" s="7"/>
      <c r="KJ668" s="7"/>
      <c r="KK668" s="7"/>
      <c r="KL668" s="7"/>
      <c r="KM668" s="7"/>
      <c r="KN668" s="7"/>
      <c r="KO668" s="7"/>
      <c r="KP668" s="7"/>
      <c r="KQ668" s="7"/>
      <c r="KR668" s="7"/>
      <c r="KS668" s="7"/>
      <c r="KT668" s="7"/>
      <c r="KU668" s="7"/>
      <c r="KV668" s="7"/>
      <c r="KW668" s="7"/>
      <c r="KX668" s="7"/>
      <c r="KY668" s="7"/>
      <c r="KZ668" s="7"/>
      <c r="LA668" s="7"/>
      <c r="LB668" s="7"/>
      <c r="LC668" s="7"/>
      <c r="LD668" s="7"/>
      <c r="LE668" s="7"/>
      <c r="LF668" s="7"/>
      <c r="LG668" s="7"/>
      <c r="LH668" s="7"/>
      <c r="LI668" s="7"/>
      <c r="LJ668" s="7"/>
      <c r="LK668" s="7"/>
      <c r="LL668" s="7"/>
      <c r="LM668" s="7"/>
      <c r="LN668" s="7"/>
      <c r="LO668" s="7"/>
      <c r="LP668" s="7"/>
      <c r="LQ668" s="7"/>
      <c r="LR668" s="7"/>
      <c r="LS668" s="7"/>
      <c r="LT668" s="7"/>
      <c r="LU668" s="7"/>
      <c r="LV668" s="7"/>
      <c r="LW668" s="7"/>
      <c r="LX668" s="7"/>
      <c r="LY668" s="7"/>
      <c r="LZ668" s="7"/>
      <c r="MA668" s="7"/>
      <c r="MB668" s="7"/>
      <c r="MC668" s="7"/>
      <c r="MD668" s="7"/>
      <c r="ME668" s="7"/>
      <c r="MF668" s="7"/>
      <c r="MG668" s="7"/>
      <c r="MH668" s="7"/>
      <c r="MI668" s="7"/>
      <c r="MJ668" s="7"/>
    </row>
    <row r="669" spans="1:348" ht="15.75" customHeight="1">
      <c r="A669" s="80"/>
      <c r="B669" s="80"/>
      <c r="C669" s="80"/>
      <c r="D669" s="80"/>
      <c r="E669" s="80"/>
      <c r="F669" s="80"/>
      <c r="G669" s="80"/>
      <c r="H669" s="80"/>
      <c r="I669" s="81"/>
      <c r="J669" s="81"/>
      <c r="K669" s="81"/>
      <c r="L669" s="81"/>
      <c r="M669" s="80"/>
      <c r="N669" s="80"/>
      <c r="O669" s="82"/>
      <c r="P669" s="82"/>
      <c r="Q669" s="82"/>
      <c r="R669" s="82"/>
      <c r="S669" s="82"/>
      <c r="T669" s="82"/>
      <c r="U669" s="82"/>
      <c r="V669" s="82"/>
      <c r="W669" s="82"/>
      <c r="X669" s="80"/>
      <c r="Y669" s="80"/>
      <c r="Z669" s="80"/>
      <c r="AA669" s="80"/>
      <c r="AB669" s="81"/>
      <c r="AC669" s="81"/>
      <c r="AD669" s="80"/>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c r="KA669" s="7"/>
      <c r="KB669" s="7"/>
      <c r="KC669" s="7"/>
      <c r="KD669" s="7"/>
      <c r="KE669" s="7"/>
      <c r="KF669" s="7"/>
      <c r="KG669" s="7"/>
      <c r="KH669" s="7"/>
      <c r="KI669" s="7"/>
      <c r="KJ669" s="7"/>
      <c r="KK669" s="7"/>
      <c r="KL669" s="7"/>
      <c r="KM669" s="7"/>
      <c r="KN669" s="7"/>
      <c r="KO669" s="7"/>
      <c r="KP669" s="7"/>
      <c r="KQ669" s="7"/>
      <c r="KR669" s="7"/>
      <c r="KS669" s="7"/>
      <c r="KT669" s="7"/>
      <c r="KU669" s="7"/>
      <c r="KV669" s="7"/>
      <c r="KW669" s="7"/>
      <c r="KX669" s="7"/>
      <c r="KY669" s="7"/>
      <c r="KZ669" s="7"/>
      <c r="LA669" s="7"/>
      <c r="LB669" s="7"/>
      <c r="LC669" s="7"/>
      <c r="LD669" s="7"/>
      <c r="LE669" s="7"/>
      <c r="LF669" s="7"/>
      <c r="LG669" s="7"/>
      <c r="LH669" s="7"/>
      <c r="LI669" s="7"/>
      <c r="LJ669" s="7"/>
      <c r="LK669" s="7"/>
      <c r="LL669" s="7"/>
      <c r="LM669" s="7"/>
      <c r="LN669" s="7"/>
      <c r="LO669" s="7"/>
      <c r="LP669" s="7"/>
      <c r="LQ669" s="7"/>
      <c r="LR669" s="7"/>
      <c r="LS669" s="7"/>
      <c r="LT669" s="7"/>
      <c r="LU669" s="7"/>
      <c r="LV669" s="7"/>
      <c r="LW669" s="7"/>
      <c r="LX669" s="7"/>
      <c r="LY669" s="7"/>
      <c r="LZ669" s="7"/>
      <c r="MA669" s="7"/>
      <c r="MB669" s="7"/>
      <c r="MC669" s="7"/>
      <c r="MD669" s="7"/>
      <c r="ME669" s="7"/>
      <c r="MF669" s="7"/>
      <c r="MG669" s="7"/>
      <c r="MH669" s="7"/>
      <c r="MI669" s="7"/>
      <c r="MJ669" s="7"/>
    </row>
    <row r="670" spans="1:348" ht="15.75" customHeight="1">
      <c r="A670" s="80"/>
      <c r="B670" s="80"/>
      <c r="C670" s="80"/>
      <c r="D670" s="80"/>
      <c r="E670" s="80"/>
      <c r="F670" s="80"/>
      <c r="G670" s="80"/>
      <c r="H670" s="80"/>
      <c r="I670" s="81"/>
      <c r="J670" s="81"/>
      <c r="K670" s="81"/>
      <c r="L670" s="81"/>
      <c r="M670" s="80"/>
      <c r="N670" s="80"/>
      <c r="O670" s="82"/>
      <c r="P670" s="82"/>
      <c r="Q670" s="82"/>
      <c r="R670" s="82"/>
      <c r="S670" s="82"/>
      <c r="T670" s="82"/>
      <c r="U670" s="82"/>
      <c r="V670" s="82"/>
      <c r="W670" s="82"/>
      <c r="X670" s="80"/>
      <c r="Y670" s="80"/>
      <c r="Z670" s="80"/>
      <c r="AA670" s="80"/>
      <c r="AB670" s="81"/>
      <c r="AC670" s="81"/>
      <c r="AD670" s="80"/>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c r="KA670" s="7"/>
      <c r="KB670" s="7"/>
      <c r="KC670" s="7"/>
      <c r="KD670" s="7"/>
      <c r="KE670" s="7"/>
      <c r="KF670" s="7"/>
      <c r="KG670" s="7"/>
      <c r="KH670" s="7"/>
      <c r="KI670" s="7"/>
      <c r="KJ670" s="7"/>
      <c r="KK670" s="7"/>
      <c r="KL670" s="7"/>
      <c r="KM670" s="7"/>
      <c r="KN670" s="7"/>
      <c r="KO670" s="7"/>
      <c r="KP670" s="7"/>
      <c r="KQ670" s="7"/>
      <c r="KR670" s="7"/>
      <c r="KS670" s="7"/>
      <c r="KT670" s="7"/>
      <c r="KU670" s="7"/>
      <c r="KV670" s="7"/>
      <c r="KW670" s="7"/>
      <c r="KX670" s="7"/>
      <c r="KY670" s="7"/>
      <c r="KZ670" s="7"/>
      <c r="LA670" s="7"/>
      <c r="LB670" s="7"/>
      <c r="LC670" s="7"/>
      <c r="LD670" s="7"/>
      <c r="LE670" s="7"/>
      <c r="LF670" s="7"/>
      <c r="LG670" s="7"/>
      <c r="LH670" s="7"/>
      <c r="LI670" s="7"/>
      <c r="LJ670" s="7"/>
      <c r="LK670" s="7"/>
      <c r="LL670" s="7"/>
      <c r="LM670" s="7"/>
      <c r="LN670" s="7"/>
      <c r="LO670" s="7"/>
      <c r="LP670" s="7"/>
      <c r="LQ670" s="7"/>
      <c r="LR670" s="7"/>
      <c r="LS670" s="7"/>
      <c r="LT670" s="7"/>
      <c r="LU670" s="7"/>
      <c r="LV670" s="7"/>
      <c r="LW670" s="7"/>
      <c r="LX670" s="7"/>
      <c r="LY670" s="7"/>
      <c r="LZ670" s="7"/>
      <c r="MA670" s="7"/>
      <c r="MB670" s="7"/>
      <c r="MC670" s="7"/>
      <c r="MD670" s="7"/>
      <c r="ME670" s="7"/>
      <c r="MF670" s="7"/>
      <c r="MG670" s="7"/>
      <c r="MH670" s="7"/>
      <c r="MI670" s="7"/>
      <c r="MJ670" s="7"/>
    </row>
    <row r="671" spans="1:348" ht="15.75" customHeight="1">
      <c r="A671" s="80"/>
      <c r="B671" s="80"/>
      <c r="C671" s="80"/>
      <c r="D671" s="80"/>
      <c r="E671" s="80"/>
      <c r="F671" s="80"/>
      <c r="G671" s="80"/>
      <c r="H671" s="80"/>
      <c r="I671" s="81"/>
      <c r="J671" s="81"/>
      <c r="K671" s="81"/>
      <c r="L671" s="81"/>
      <c r="M671" s="80"/>
      <c r="N671" s="80"/>
      <c r="O671" s="82"/>
      <c r="P671" s="82"/>
      <c r="Q671" s="82"/>
      <c r="R671" s="82"/>
      <c r="S671" s="82"/>
      <c r="T671" s="82"/>
      <c r="U671" s="82"/>
      <c r="V671" s="82"/>
      <c r="W671" s="82"/>
      <c r="X671" s="80"/>
      <c r="Y671" s="80"/>
      <c r="Z671" s="80"/>
      <c r="AA671" s="80"/>
      <c r="AB671" s="81"/>
      <c r="AC671" s="81"/>
      <c r="AD671" s="80"/>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c r="KA671" s="7"/>
      <c r="KB671" s="7"/>
      <c r="KC671" s="7"/>
      <c r="KD671" s="7"/>
      <c r="KE671" s="7"/>
      <c r="KF671" s="7"/>
      <c r="KG671" s="7"/>
      <c r="KH671" s="7"/>
      <c r="KI671" s="7"/>
      <c r="KJ671" s="7"/>
      <c r="KK671" s="7"/>
      <c r="KL671" s="7"/>
      <c r="KM671" s="7"/>
      <c r="KN671" s="7"/>
      <c r="KO671" s="7"/>
      <c r="KP671" s="7"/>
      <c r="KQ671" s="7"/>
      <c r="KR671" s="7"/>
      <c r="KS671" s="7"/>
      <c r="KT671" s="7"/>
      <c r="KU671" s="7"/>
      <c r="KV671" s="7"/>
      <c r="KW671" s="7"/>
      <c r="KX671" s="7"/>
      <c r="KY671" s="7"/>
      <c r="KZ671" s="7"/>
      <c r="LA671" s="7"/>
      <c r="LB671" s="7"/>
      <c r="LC671" s="7"/>
      <c r="LD671" s="7"/>
      <c r="LE671" s="7"/>
      <c r="LF671" s="7"/>
      <c r="LG671" s="7"/>
      <c r="LH671" s="7"/>
      <c r="LI671" s="7"/>
      <c r="LJ671" s="7"/>
      <c r="LK671" s="7"/>
      <c r="LL671" s="7"/>
      <c r="LM671" s="7"/>
      <c r="LN671" s="7"/>
      <c r="LO671" s="7"/>
      <c r="LP671" s="7"/>
      <c r="LQ671" s="7"/>
      <c r="LR671" s="7"/>
      <c r="LS671" s="7"/>
      <c r="LT671" s="7"/>
      <c r="LU671" s="7"/>
      <c r="LV671" s="7"/>
      <c r="LW671" s="7"/>
      <c r="LX671" s="7"/>
      <c r="LY671" s="7"/>
      <c r="LZ671" s="7"/>
      <c r="MA671" s="7"/>
      <c r="MB671" s="7"/>
      <c r="MC671" s="7"/>
      <c r="MD671" s="7"/>
      <c r="ME671" s="7"/>
      <c r="MF671" s="7"/>
      <c r="MG671" s="7"/>
      <c r="MH671" s="7"/>
      <c r="MI671" s="7"/>
      <c r="MJ671" s="7"/>
    </row>
    <row r="672" spans="1:348" ht="15.75" customHeight="1">
      <c r="A672" s="80"/>
      <c r="B672" s="80"/>
      <c r="C672" s="80"/>
      <c r="D672" s="80"/>
      <c r="E672" s="80"/>
      <c r="F672" s="80"/>
      <c r="G672" s="80"/>
      <c r="H672" s="80"/>
      <c r="I672" s="81"/>
      <c r="J672" s="81"/>
      <c r="K672" s="81"/>
      <c r="L672" s="81"/>
      <c r="M672" s="80"/>
      <c r="N672" s="80"/>
      <c r="O672" s="82"/>
      <c r="P672" s="82"/>
      <c r="Q672" s="82"/>
      <c r="R672" s="82"/>
      <c r="S672" s="82"/>
      <c r="T672" s="82"/>
      <c r="U672" s="82"/>
      <c r="V672" s="82"/>
      <c r="W672" s="82"/>
      <c r="X672" s="80"/>
      <c r="Y672" s="80"/>
      <c r="Z672" s="80"/>
      <c r="AA672" s="80"/>
      <c r="AB672" s="81"/>
      <c r="AC672" s="81"/>
      <c r="AD672" s="80"/>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c r="KA672" s="7"/>
      <c r="KB672" s="7"/>
      <c r="KC672" s="7"/>
      <c r="KD672" s="7"/>
      <c r="KE672" s="7"/>
      <c r="KF672" s="7"/>
      <c r="KG672" s="7"/>
      <c r="KH672" s="7"/>
      <c r="KI672" s="7"/>
      <c r="KJ672" s="7"/>
      <c r="KK672" s="7"/>
      <c r="KL672" s="7"/>
      <c r="KM672" s="7"/>
      <c r="KN672" s="7"/>
      <c r="KO672" s="7"/>
      <c r="KP672" s="7"/>
      <c r="KQ672" s="7"/>
      <c r="KR672" s="7"/>
      <c r="KS672" s="7"/>
      <c r="KT672" s="7"/>
      <c r="KU672" s="7"/>
      <c r="KV672" s="7"/>
      <c r="KW672" s="7"/>
      <c r="KX672" s="7"/>
      <c r="KY672" s="7"/>
      <c r="KZ672" s="7"/>
      <c r="LA672" s="7"/>
      <c r="LB672" s="7"/>
      <c r="LC672" s="7"/>
      <c r="LD672" s="7"/>
      <c r="LE672" s="7"/>
      <c r="LF672" s="7"/>
      <c r="LG672" s="7"/>
      <c r="LH672" s="7"/>
      <c r="LI672" s="7"/>
      <c r="LJ672" s="7"/>
      <c r="LK672" s="7"/>
      <c r="LL672" s="7"/>
      <c r="LM672" s="7"/>
      <c r="LN672" s="7"/>
      <c r="LO672" s="7"/>
      <c r="LP672" s="7"/>
      <c r="LQ672" s="7"/>
      <c r="LR672" s="7"/>
      <c r="LS672" s="7"/>
      <c r="LT672" s="7"/>
      <c r="LU672" s="7"/>
      <c r="LV672" s="7"/>
      <c r="LW672" s="7"/>
      <c r="LX672" s="7"/>
      <c r="LY672" s="7"/>
      <c r="LZ672" s="7"/>
      <c r="MA672" s="7"/>
      <c r="MB672" s="7"/>
      <c r="MC672" s="7"/>
      <c r="MD672" s="7"/>
      <c r="ME672" s="7"/>
      <c r="MF672" s="7"/>
      <c r="MG672" s="7"/>
      <c r="MH672" s="7"/>
      <c r="MI672" s="7"/>
      <c r="MJ672" s="7"/>
    </row>
    <row r="673" spans="1:348" ht="15.75" customHeight="1">
      <c r="A673" s="80"/>
      <c r="B673" s="80"/>
      <c r="C673" s="80"/>
      <c r="D673" s="80"/>
      <c r="E673" s="80"/>
      <c r="F673" s="80"/>
      <c r="G673" s="80"/>
      <c r="H673" s="80"/>
      <c r="I673" s="81"/>
      <c r="J673" s="81"/>
      <c r="K673" s="81"/>
      <c r="L673" s="81"/>
      <c r="M673" s="80"/>
      <c r="N673" s="80"/>
      <c r="O673" s="82"/>
      <c r="P673" s="82"/>
      <c r="Q673" s="82"/>
      <c r="R673" s="82"/>
      <c r="S673" s="82"/>
      <c r="T673" s="82"/>
      <c r="U673" s="82"/>
      <c r="V673" s="82"/>
      <c r="W673" s="82"/>
      <c r="X673" s="80"/>
      <c r="Y673" s="80"/>
      <c r="Z673" s="80"/>
      <c r="AA673" s="80"/>
      <c r="AB673" s="81"/>
      <c r="AC673" s="81"/>
      <c r="AD673" s="80"/>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c r="KA673" s="7"/>
      <c r="KB673" s="7"/>
      <c r="KC673" s="7"/>
      <c r="KD673" s="7"/>
      <c r="KE673" s="7"/>
      <c r="KF673" s="7"/>
      <c r="KG673" s="7"/>
      <c r="KH673" s="7"/>
      <c r="KI673" s="7"/>
      <c r="KJ673" s="7"/>
      <c r="KK673" s="7"/>
      <c r="KL673" s="7"/>
      <c r="KM673" s="7"/>
      <c r="KN673" s="7"/>
      <c r="KO673" s="7"/>
      <c r="KP673" s="7"/>
      <c r="KQ673" s="7"/>
      <c r="KR673" s="7"/>
      <c r="KS673" s="7"/>
      <c r="KT673" s="7"/>
      <c r="KU673" s="7"/>
      <c r="KV673" s="7"/>
      <c r="KW673" s="7"/>
      <c r="KX673" s="7"/>
      <c r="KY673" s="7"/>
      <c r="KZ673" s="7"/>
      <c r="LA673" s="7"/>
      <c r="LB673" s="7"/>
      <c r="LC673" s="7"/>
      <c r="LD673" s="7"/>
      <c r="LE673" s="7"/>
      <c r="LF673" s="7"/>
      <c r="LG673" s="7"/>
      <c r="LH673" s="7"/>
      <c r="LI673" s="7"/>
      <c r="LJ673" s="7"/>
      <c r="LK673" s="7"/>
      <c r="LL673" s="7"/>
      <c r="LM673" s="7"/>
      <c r="LN673" s="7"/>
      <c r="LO673" s="7"/>
      <c r="LP673" s="7"/>
      <c r="LQ673" s="7"/>
      <c r="LR673" s="7"/>
      <c r="LS673" s="7"/>
      <c r="LT673" s="7"/>
      <c r="LU673" s="7"/>
      <c r="LV673" s="7"/>
      <c r="LW673" s="7"/>
      <c r="LX673" s="7"/>
      <c r="LY673" s="7"/>
      <c r="LZ673" s="7"/>
      <c r="MA673" s="7"/>
      <c r="MB673" s="7"/>
      <c r="MC673" s="7"/>
      <c r="MD673" s="7"/>
      <c r="ME673" s="7"/>
      <c r="MF673" s="7"/>
      <c r="MG673" s="7"/>
      <c r="MH673" s="7"/>
      <c r="MI673" s="7"/>
      <c r="MJ673" s="7"/>
    </row>
    <row r="674" spans="1:348" ht="15.75" customHeight="1">
      <c r="A674" s="80"/>
      <c r="B674" s="80"/>
      <c r="C674" s="80"/>
      <c r="D674" s="80"/>
      <c r="E674" s="80"/>
      <c r="F674" s="80"/>
      <c r="G674" s="80"/>
      <c r="H674" s="80"/>
      <c r="I674" s="81"/>
      <c r="J674" s="81"/>
      <c r="K674" s="81"/>
      <c r="L674" s="81"/>
      <c r="M674" s="80"/>
      <c r="N674" s="80"/>
      <c r="O674" s="82"/>
      <c r="P674" s="82"/>
      <c r="Q674" s="82"/>
      <c r="R674" s="82"/>
      <c r="S674" s="82"/>
      <c r="T674" s="82"/>
      <c r="U674" s="82"/>
      <c r="V674" s="82"/>
      <c r="W674" s="82"/>
      <c r="X674" s="80"/>
      <c r="Y674" s="80"/>
      <c r="Z674" s="80"/>
      <c r="AA674" s="80"/>
      <c r="AB674" s="81"/>
      <c r="AC674" s="81"/>
      <c r="AD674" s="80"/>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c r="KA674" s="7"/>
      <c r="KB674" s="7"/>
      <c r="KC674" s="7"/>
      <c r="KD674" s="7"/>
      <c r="KE674" s="7"/>
      <c r="KF674" s="7"/>
      <c r="KG674" s="7"/>
      <c r="KH674" s="7"/>
      <c r="KI674" s="7"/>
      <c r="KJ674" s="7"/>
      <c r="KK674" s="7"/>
      <c r="KL674" s="7"/>
      <c r="KM674" s="7"/>
      <c r="KN674" s="7"/>
      <c r="KO674" s="7"/>
      <c r="KP674" s="7"/>
      <c r="KQ674" s="7"/>
      <c r="KR674" s="7"/>
      <c r="KS674" s="7"/>
      <c r="KT674" s="7"/>
      <c r="KU674" s="7"/>
      <c r="KV674" s="7"/>
      <c r="KW674" s="7"/>
      <c r="KX674" s="7"/>
      <c r="KY674" s="7"/>
      <c r="KZ674" s="7"/>
      <c r="LA674" s="7"/>
      <c r="LB674" s="7"/>
      <c r="LC674" s="7"/>
      <c r="LD674" s="7"/>
      <c r="LE674" s="7"/>
      <c r="LF674" s="7"/>
      <c r="LG674" s="7"/>
      <c r="LH674" s="7"/>
      <c r="LI674" s="7"/>
      <c r="LJ674" s="7"/>
      <c r="LK674" s="7"/>
      <c r="LL674" s="7"/>
      <c r="LM674" s="7"/>
      <c r="LN674" s="7"/>
      <c r="LO674" s="7"/>
      <c r="LP674" s="7"/>
      <c r="LQ674" s="7"/>
      <c r="LR674" s="7"/>
      <c r="LS674" s="7"/>
      <c r="LT674" s="7"/>
      <c r="LU674" s="7"/>
      <c r="LV674" s="7"/>
      <c r="LW674" s="7"/>
      <c r="LX674" s="7"/>
      <c r="LY674" s="7"/>
      <c r="LZ674" s="7"/>
      <c r="MA674" s="7"/>
      <c r="MB674" s="7"/>
      <c r="MC674" s="7"/>
      <c r="MD674" s="7"/>
      <c r="ME674" s="7"/>
      <c r="MF674" s="7"/>
      <c r="MG674" s="7"/>
      <c r="MH674" s="7"/>
      <c r="MI674" s="7"/>
      <c r="MJ674" s="7"/>
    </row>
    <row r="675" spans="1:348" ht="15.75" customHeight="1">
      <c r="A675" s="80"/>
      <c r="B675" s="80"/>
      <c r="C675" s="80"/>
      <c r="D675" s="80"/>
      <c r="E675" s="80"/>
      <c r="F675" s="80"/>
      <c r="G675" s="80"/>
      <c r="H675" s="80"/>
      <c r="I675" s="81"/>
      <c r="J675" s="81"/>
      <c r="K675" s="81"/>
      <c r="L675" s="81"/>
      <c r="M675" s="80"/>
      <c r="N675" s="80"/>
      <c r="O675" s="82"/>
      <c r="P675" s="82"/>
      <c r="Q675" s="82"/>
      <c r="R675" s="82"/>
      <c r="S675" s="82"/>
      <c r="T675" s="82"/>
      <c r="U675" s="82"/>
      <c r="V675" s="82"/>
      <c r="W675" s="82"/>
      <c r="X675" s="80"/>
      <c r="Y675" s="80"/>
      <c r="Z675" s="80"/>
      <c r="AA675" s="80"/>
      <c r="AB675" s="81"/>
      <c r="AC675" s="81"/>
      <c r="AD675" s="80"/>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c r="KA675" s="7"/>
      <c r="KB675" s="7"/>
      <c r="KC675" s="7"/>
      <c r="KD675" s="7"/>
      <c r="KE675" s="7"/>
      <c r="KF675" s="7"/>
      <c r="KG675" s="7"/>
      <c r="KH675" s="7"/>
      <c r="KI675" s="7"/>
      <c r="KJ675" s="7"/>
      <c r="KK675" s="7"/>
      <c r="KL675" s="7"/>
      <c r="KM675" s="7"/>
      <c r="KN675" s="7"/>
      <c r="KO675" s="7"/>
      <c r="KP675" s="7"/>
      <c r="KQ675" s="7"/>
      <c r="KR675" s="7"/>
      <c r="KS675" s="7"/>
      <c r="KT675" s="7"/>
      <c r="KU675" s="7"/>
      <c r="KV675" s="7"/>
      <c r="KW675" s="7"/>
      <c r="KX675" s="7"/>
      <c r="KY675" s="7"/>
      <c r="KZ675" s="7"/>
      <c r="LA675" s="7"/>
      <c r="LB675" s="7"/>
      <c r="LC675" s="7"/>
      <c r="LD675" s="7"/>
      <c r="LE675" s="7"/>
      <c r="LF675" s="7"/>
      <c r="LG675" s="7"/>
      <c r="LH675" s="7"/>
      <c r="LI675" s="7"/>
      <c r="LJ675" s="7"/>
      <c r="LK675" s="7"/>
      <c r="LL675" s="7"/>
      <c r="LM675" s="7"/>
      <c r="LN675" s="7"/>
      <c r="LO675" s="7"/>
      <c r="LP675" s="7"/>
      <c r="LQ675" s="7"/>
      <c r="LR675" s="7"/>
      <c r="LS675" s="7"/>
      <c r="LT675" s="7"/>
      <c r="LU675" s="7"/>
      <c r="LV675" s="7"/>
      <c r="LW675" s="7"/>
      <c r="LX675" s="7"/>
      <c r="LY675" s="7"/>
      <c r="LZ675" s="7"/>
      <c r="MA675" s="7"/>
      <c r="MB675" s="7"/>
      <c r="MC675" s="7"/>
      <c r="MD675" s="7"/>
      <c r="ME675" s="7"/>
      <c r="MF675" s="7"/>
      <c r="MG675" s="7"/>
      <c r="MH675" s="7"/>
      <c r="MI675" s="7"/>
      <c r="MJ675" s="7"/>
    </row>
    <row r="676" spans="1:348" ht="15.75" customHeight="1">
      <c r="A676" s="80"/>
      <c r="B676" s="80"/>
      <c r="C676" s="80"/>
      <c r="D676" s="80"/>
      <c r="E676" s="80"/>
      <c r="F676" s="80"/>
      <c r="G676" s="80"/>
      <c r="H676" s="80"/>
      <c r="I676" s="81"/>
      <c r="J676" s="81"/>
      <c r="K676" s="81"/>
      <c r="L676" s="81"/>
      <c r="M676" s="80"/>
      <c r="N676" s="80"/>
      <c r="O676" s="82"/>
      <c r="P676" s="82"/>
      <c r="Q676" s="82"/>
      <c r="R676" s="82"/>
      <c r="S676" s="82"/>
      <c r="T676" s="82"/>
      <c r="U676" s="82"/>
      <c r="V676" s="82"/>
      <c r="W676" s="82"/>
      <c r="X676" s="80"/>
      <c r="Y676" s="80"/>
      <c r="Z676" s="80"/>
      <c r="AA676" s="80"/>
      <c r="AB676" s="81"/>
      <c r="AC676" s="81"/>
      <c r="AD676" s="80"/>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c r="KA676" s="7"/>
      <c r="KB676" s="7"/>
      <c r="KC676" s="7"/>
      <c r="KD676" s="7"/>
      <c r="KE676" s="7"/>
      <c r="KF676" s="7"/>
      <c r="KG676" s="7"/>
      <c r="KH676" s="7"/>
      <c r="KI676" s="7"/>
      <c r="KJ676" s="7"/>
      <c r="KK676" s="7"/>
      <c r="KL676" s="7"/>
      <c r="KM676" s="7"/>
      <c r="KN676" s="7"/>
      <c r="KO676" s="7"/>
      <c r="KP676" s="7"/>
      <c r="KQ676" s="7"/>
      <c r="KR676" s="7"/>
      <c r="KS676" s="7"/>
      <c r="KT676" s="7"/>
      <c r="KU676" s="7"/>
      <c r="KV676" s="7"/>
      <c r="KW676" s="7"/>
      <c r="KX676" s="7"/>
      <c r="KY676" s="7"/>
      <c r="KZ676" s="7"/>
      <c r="LA676" s="7"/>
      <c r="LB676" s="7"/>
      <c r="LC676" s="7"/>
      <c r="LD676" s="7"/>
      <c r="LE676" s="7"/>
      <c r="LF676" s="7"/>
      <c r="LG676" s="7"/>
      <c r="LH676" s="7"/>
      <c r="LI676" s="7"/>
      <c r="LJ676" s="7"/>
      <c r="LK676" s="7"/>
      <c r="LL676" s="7"/>
      <c r="LM676" s="7"/>
      <c r="LN676" s="7"/>
      <c r="LO676" s="7"/>
      <c r="LP676" s="7"/>
      <c r="LQ676" s="7"/>
      <c r="LR676" s="7"/>
      <c r="LS676" s="7"/>
      <c r="LT676" s="7"/>
      <c r="LU676" s="7"/>
      <c r="LV676" s="7"/>
      <c r="LW676" s="7"/>
      <c r="LX676" s="7"/>
      <c r="LY676" s="7"/>
      <c r="LZ676" s="7"/>
      <c r="MA676" s="7"/>
      <c r="MB676" s="7"/>
      <c r="MC676" s="7"/>
      <c r="MD676" s="7"/>
      <c r="ME676" s="7"/>
      <c r="MF676" s="7"/>
      <c r="MG676" s="7"/>
      <c r="MH676" s="7"/>
      <c r="MI676" s="7"/>
      <c r="MJ676" s="7"/>
    </row>
    <row r="677" spans="1:348" ht="15.75" customHeight="1">
      <c r="A677" s="80"/>
      <c r="B677" s="80"/>
      <c r="C677" s="80"/>
      <c r="D677" s="80"/>
      <c r="E677" s="80"/>
      <c r="F677" s="80"/>
      <c r="G677" s="80"/>
      <c r="H677" s="80"/>
      <c r="I677" s="81"/>
      <c r="J677" s="81"/>
      <c r="K677" s="81"/>
      <c r="L677" s="81"/>
      <c r="M677" s="80"/>
      <c r="N677" s="80"/>
      <c r="O677" s="82"/>
      <c r="P677" s="82"/>
      <c r="Q677" s="82"/>
      <c r="R677" s="82"/>
      <c r="S677" s="82"/>
      <c r="T677" s="82"/>
      <c r="U677" s="82"/>
      <c r="V677" s="82"/>
      <c r="W677" s="82"/>
      <c r="X677" s="80"/>
      <c r="Y677" s="80"/>
      <c r="Z677" s="80"/>
      <c r="AA677" s="80"/>
      <c r="AB677" s="81"/>
      <c r="AC677" s="81"/>
      <c r="AD677" s="80"/>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c r="KA677" s="7"/>
      <c r="KB677" s="7"/>
      <c r="KC677" s="7"/>
      <c r="KD677" s="7"/>
      <c r="KE677" s="7"/>
      <c r="KF677" s="7"/>
      <c r="KG677" s="7"/>
      <c r="KH677" s="7"/>
      <c r="KI677" s="7"/>
      <c r="KJ677" s="7"/>
      <c r="KK677" s="7"/>
      <c r="KL677" s="7"/>
      <c r="KM677" s="7"/>
      <c r="KN677" s="7"/>
      <c r="KO677" s="7"/>
      <c r="KP677" s="7"/>
      <c r="KQ677" s="7"/>
      <c r="KR677" s="7"/>
      <c r="KS677" s="7"/>
      <c r="KT677" s="7"/>
      <c r="KU677" s="7"/>
      <c r="KV677" s="7"/>
      <c r="KW677" s="7"/>
      <c r="KX677" s="7"/>
      <c r="KY677" s="7"/>
      <c r="KZ677" s="7"/>
      <c r="LA677" s="7"/>
      <c r="LB677" s="7"/>
      <c r="LC677" s="7"/>
      <c r="LD677" s="7"/>
      <c r="LE677" s="7"/>
      <c r="LF677" s="7"/>
      <c r="LG677" s="7"/>
      <c r="LH677" s="7"/>
      <c r="LI677" s="7"/>
      <c r="LJ677" s="7"/>
      <c r="LK677" s="7"/>
      <c r="LL677" s="7"/>
      <c r="LM677" s="7"/>
      <c r="LN677" s="7"/>
      <c r="LO677" s="7"/>
      <c r="LP677" s="7"/>
      <c r="LQ677" s="7"/>
      <c r="LR677" s="7"/>
      <c r="LS677" s="7"/>
      <c r="LT677" s="7"/>
      <c r="LU677" s="7"/>
      <c r="LV677" s="7"/>
      <c r="LW677" s="7"/>
      <c r="LX677" s="7"/>
      <c r="LY677" s="7"/>
      <c r="LZ677" s="7"/>
      <c r="MA677" s="7"/>
      <c r="MB677" s="7"/>
      <c r="MC677" s="7"/>
      <c r="MD677" s="7"/>
      <c r="ME677" s="7"/>
      <c r="MF677" s="7"/>
      <c r="MG677" s="7"/>
      <c r="MH677" s="7"/>
      <c r="MI677" s="7"/>
      <c r="MJ677" s="7"/>
    </row>
    <row r="678" spans="1:348" ht="15.75" customHeight="1">
      <c r="A678" s="80"/>
      <c r="B678" s="80"/>
      <c r="C678" s="80"/>
      <c r="D678" s="80"/>
      <c r="E678" s="80"/>
      <c r="F678" s="80"/>
      <c r="G678" s="80"/>
      <c r="H678" s="80"/>
      <c r="I678" s="81"/>
      <c r="J678" s="81"/>
      <c r="K678" s="81"/>
      <c r="L678" s="81"/>
      <c r="M678" s="80"/>
      <c r="N678" s="80"/>
      <c r="O678" s="82"/>
      <c r="P678" s="82"/>
      <c r="Q678" s="82"/>
      <c r="R678" s="82"/>
      <c r="S678" s="82"/>
      <c r="T678" s="82"/>
      <c r="U678" s="82"/>
      <c r="V678" s="82"/>
      <c r="W678" s="82"/>
      <c r="X678" s="80"/>
      <c r="Y678" s="80"/>
      <c r="Z678" s="80"/>
      <c r="AA678" s="80"/>
      <c r="AB678" s="81"/>
      <c r="AC678" s="81"/>
      <c r="AD678" s="80"/>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c r="KA678" s="7"/>
      <c r="KB678" s="7"/>
      <c r="KC678" s="7"/>
      <c r="KD678" s="7"/>
      <c r="KE678" s="7"/>
      <c r="KF678" s="7"/>
      <c r="KG678" s="7"/>
      <c r="KH678" s="7"/>
      <c r="KI678" s="7"/>
      <c r="KJ678" s="7"/>
      <c r="KK678" s="7"/>
      <c r="KL678" s="7"/>
      <c r="KM678" s="7"/>
      <c r="KN678" s="7"/>
      <c r="KO678" s="7"/>
      <c r="KP678" s="7"/>
      <c r="KQ678" s="7"/>
      <c r="KR678" s="7"/>
      <c r="KS678" s="7"/>
      <c r="KT678" s="7"/>
      <c r="KU678" s="7"/>
      <c r="KV678" s="7"/>
      <c r="KW678" s="7"/>
      <c r="KX678" s="7"/>
      <c r="KY678" s="7"/>
      <c r="KZ678" s="7"/>
      <c r="LA678" s="7"/>
      <c r="LB678" s="7"/>
      <c r="LC678" s="7"/>
      <c r="LD678" s="7"/>
      <c r="LE678" s="7"/>
      <c r="LF678" s="7"/>
      <c r="LG678" s="7"/>
      <c r="LH678" s="7"/>
      <c r="LI678" s="7"/>
      <c r="LJ678" s="7"/>
      <c r="LK678" s="7"/>
      <c r="LL678" s="7"/>
      <c r="LM678" s="7"/>
      <c r="LN678" s="7"/>
      <c r="LO678" s="7"/>
      <c r="LP678" s="7"/>
      <c r="LQ678" s="7"/>
      <c r="LR678" s="7"/>
      <c r="LS678" s="7"/>
      <c r="LT678" s="7"/>
      <c r="LU678" s="7"/>
      <c r="LV678" s="7"/>
      <c r="LW678" s="7"/>
      <c r="LX678" s="7"/>
      <c r="LY678" s="7"/>
      <c r="LZ678" s="7"/>
      <c r="MA678" s="7"/>
      <c r="MB678" s="7"/>
      <c r="MC678" s="7"/>
      <c r="MD678" s="7"/>
      <c r="ME678" s="7"/>
      <c r="MF678" s="7"/>
      <c r="MG678" s="7"/>
      <c r="MH678" s="7"/>
      <c r="MI678" s="7"/>
      <c r="MJ678" s="7"/>
    </row>
    <row r="679" spans="1:348" ht="15.75" customHeight="1">
      <c r="A679" s="80"/>
      <c r="B679" s="80"/>
      <c r="C679" s="80"/>
      <c r="D679" s="80"/>
      <c r="E679" s="80"/>
      <c r="F679" s="80"/>
      <c r="G679" s="80"/>
      <c r="H679" s="80"/>
      <c r="I679" s="81"/>
      <c r="J679" s="81"/>
      <c r="K679" s="81"/>
      <c r="L679" s="81"/>
      <c r="M679" s="80"/>
      <c r="N679" s="80"/>
      <c r="O679" s="82"/>
      <c r="P679" s="82"/>
      <c r="Q679" s="82"/>
      <c r="R679" s="82"/>
      <c r="S679" s="82"/>
      <c r="T679" s="82"/>
      <c r="U679" s="82"/>
      <c r="V679" s="82"/>
      <c r="W679" s="82"/>
      <c r="X679" s="80"/>
      <c r="Y679" s="80"/>
      <c r="Z679" s="80"/>
      <c r="AA679" s="80"/>
      <c r="AB679" s="81"/>
      <c r="AC679" s="81"/>
      <c r="AD679" s="80"/>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c r="KA679" s="7"/>
      <c r="KB679" s="7"/>
      <c r="KC679" s="7"/>
      <c r="KD679" s="7"/>
      <c r="KE679" s="7"/>
      <c r="KF679" s="7"/>
      <c r="KG679" s="7"/>
      <c r="KH679" s="7"/>
      <c r="KI679" s="7"/>
      <c r="KJ679" s="7"/>
      <c r="KK679" s="7"/>
      <c r="KL679" s="7"/>
      <c r="KM679" s="7"/>
      <c r="KN679" s="7"/>
      <c r="KO679" s="7"/>
      <c r="KP679" s="7"/>
      <c r="KQ679" s="7"/>
      <c r="KR679" s="7"/>
      <c r="KS679" s="7"/>
      <c r="KT679" s="7"/>
      <c r="KU679" s="7"/>
      <c r="KV679" s="7"/>
      <c r="KW679" s="7"/>
      <c r="KX679" s="7"/>
      <c r="KY679" s="7"/>
      <c r="KZ679" s="7"/>
      <c r="LA679" s="7"/>
      <c r="LB679" s="7"/>
      <c r="LC679" s="7"/>
      <c r="LD679" s="7"/>
      <c r="LE679" s="7"/>
      <c r="LF679" s="7"/>
      <c r="LG679" s="7"/>
      <c r="LH679" s="7"/>
      <c r="LI679" s="7"/>
      <c r="LJ679" s="7"/>
      <c r="LK679" s="7"/>
      <c r="LL679" s="7"/>
      <c r="LM679" s="7"/>
      <c r="LN679" s="7"/>
      <c r="LO679" s="7"/>
      <c r="LP679" s="7"/>
      <c r="LQ679" s="7"/>
      <c r="LR679" s="7"/>
      <c r="LS679" s="7"/>
      <c r="LT679" s="7"/>
      <c r="LU679" s="7"/>
      <c r="LV679" s="7"/>
      <c r="LW679" s="7"/>
      <c r="LX679" s="7"/>
      <c r="LY679" s="7"/>
      <c r="LZ679" s="7"/>
      <c r="MA679" s="7"/>
      <c r="MB679" s="7"/>
      <c r="MC679" s="7"/>
      <c r="MD679" s="7"/>
      <c r="ME679" s="7"/>
      <c r="MF679" s="7"/>
      <c r="MG679" s="7"/>
      <c r="MH679" s="7"/>
      <c r="MI679" s="7"/>
      <c r="MJ679" s="7"/>
    </row>
    <row r="680" spans="1:348" ht="15.75" customHeight="1">
      <c r="A680" s="80"/>
      <c r="B680" s="80"/>
      <c r="C680" s="80"/>
      <c r="D680" s="80"/>
      <c r="E680" s="80"/>
      <c r="F680" s="80"/>
      <c r="G680" s="80"/>
      <c r="H680" s="80"/>
      <c r="I680" s="81"/>
      <c r="J680" s="81"/>
      <c r="K680" s="81"/>
      <c r="L680" s="81"/>
      <c r="M680" s="80"/>
      <c r="N680" s="80"/>
      <c r="O680" s="82"/>
      <c r="P680" s="82"/>
      <c r="Q680" s="82"/>
      <c r="R680" s="82"/>
      <c r="S680" s="82"/>
      <c r="T680" s="82"/>
      <c r="U680" s="82"/>
      <c r="V680" s="82"/>
      <c r="W680" s="82"/>
      <c r="X680" s="80"/>
      <c r="Y680" s="80"/>
      <c r="Z680" s="80"/>
      <c r="AA680" s="80"/>
      <c r="AB680" s="81"/>
      <c r="AC680" s="81"/>
      <c r="AD680" s="80"/>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c r="KA680" s="7"/>
      <c r="KB680" s="7"/>
      <c r="KC680" s="7"/>
      <c r="KD680" s="7"/>
      <c r="KE680" s="7"/>
      <c r="KF680" s="7"/>
      <c r="KG680" s="7"/>
      <c r="KH680" s="7"/>
      <c r="KI680" s="7"/>
      <c r="KJ680" s="7"/>
      <c r="KK680" s="7"/>
      <c r="KL680" s="7"/>
      <c r="KM680" s="7"/>
      <c r="KN680" s="7"/>
      <c r="KO680" s="7"/>
      <c r="KP680" s="7"/>
      <c r="KQ680" s="7"/>
      <c r="KR680" s="7"/>
      <c r="KS680" s="7"/>
      <c r="KT680" s="7"/>
      <c r="KU680" s="7"/>
      <c r="KV680" s="7"/>
      <c r="KW680" s="7"/>
      <c r="KX680" s="7"/>
      <c r="KY680" s="7"/>
      <c r="KZ680" s="7"/>
      <c r="LA680" s="7"/>
      <c r="LB680" s="7"/>
      <c r="LC680" s="7"/>
      <c r="LD680" s="7"/>
      <c r="LE680" s="7"/>
      <c r="LF680" s="7"/>
      <c r="LG680" s="7"/>
      <c r="LH680" s="7"/>
      <c r="LI680" s="7"/>
      <c r="LJ680" s="7"/>
      <c r="LK680" s="7"/>
      <c r="LL680" s="7"/>
      <c r="LM680" s="7"/>
      <c r="LN680" s="7"/>
      <c r="LO680" s="7"/>
      <c r="LP680" s="7"/>
      <c r="LQ680" s="7"/>
      <c r="LR680" s="7"/>
      <c r="LS680" s="7"/>
      <c r="LT680" s="7"/>
      <c r="LU680" s="7"/>
      <c r="LV680" s="7"/>
      <c r="LW680" s="7"/>
      <c r="LX680" s="7"/>
      <c r="LY680" s="7"/>
      <c r="LZ680" s="7"/>
      <c r="MA680" s="7"/>
      <c r="MB680" s="7"/>
      <c r="MC680" s="7"/>
      <c r="MD680" s="7"/>
      <c r="ME680" s="7"/>
      <c r="MF680" s="7"/>
      <c r="MG680" s="7"/>
      <c r="MH680" s="7"/>
      <c r="MI680" s="7"/>
      <c r="MJ680" s="7"/>
    </row>
    <row r="681" spans="1:348" ht="15.75" customHeight="1">
      <c r="A681" s="80"/>
      <c r="B681" s="80"/>
      <c r="C681" s="80"/>
      <c r="D681" s="80"/>
      <c r="E681" s="80"/>
      <c r="F681" s="80"/>
      <c r="G681" s="80"/>
      <c r="H681" s="80"/>
      <c r="I681" s="81"/>
      <c r="J681" s="81"/>
      <c r="K681" s="81"/>
      <c r="L681" s="81"/>
      <c r="M681" s="80"/>
      <c r="N681" s="80"/>
      <c r="O681" s="82"/>
      <c r="P681" s="82"/>
      <c r="Q681" s="82"/>
      <c r="R681" s="82"/>
      <c r="S681" s="82"/>
      <c r="T681" s="82"/>
      <c r="U681" s="82"/>
      <c r="V681" s="82"/>
      <c r="W681" s="82"/>
      <c r="X681" s="80"/>
      <c r="Y681" s="80"/>
      <c r="Z681" s="80"/>
      <c r="AA681" s="80"/>
      <c r="AB681" s="81"/>
      <c r="AC681" s="81"/>
      <c r="AD681" s="80"/>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c r="KA681" s="7"/>
      <c r="KB681" s="7"/>
      <c r="KC681" s="7"/>
      <c r="KD681" s="7"/>
      <c r="KE681" s="7"/>
      <c r="KF681" s="7"/>
      <c r="KG681" s="7"/>
      <c r="KH681" s="7"/>
      <c r="KI681" s="7"/>
      <c r="KJ681" s="7"/>
      <c r="KK681" s="7"/>
      <c r="KL681" s="7"/>
      <c r="KM681" s="7"/>
      <c r="KN681" s="7"/>
      <c r="KO681" s="7"/>
      <c r="KP681" s="7"/>
      <c r="KQ681" s="7"/>
      <c r="KR681" s="7"/>
      <c r="KS681" s="7"/>
      <c r="KT681" s="7"/>
      <c r="KU681" s="7"/>
      <c r="KV681" s="7"/>
      <c r="KW681" s="7"/>
      <c r="KX681" s="7"/>
      <c r="KY681" s="7"/>
      <c r="KZ681" s="7"/>
      <c r="LA681" s="7"/>
      <c r="LB681" s="7"/>
      <c r="LC681" s="7"/>
      <c r="LD681" s="7"/>
      <c r="LE681" s="7"/>
      <c r="LF681" s="7"/>
      <c r="LG681" s="7"/>
      <c r="LH681" s="7"/>
      <c r="LI681" s="7"/>
      <c r="LJ681" s="7"/>
      <c r="LK681" s="7"/>
      <c r="LL681" s="7"/>
      <c r="LM681" s="7"/>
      <c r="LN681" s="7"/>
      <c r="LO681" s="7"/>
      <c r="LP681" s="7"/>
      <c r="LQ681" s="7"/>
      <c r="LR681" s="7"/>
      <c r="LS681" s="7"/>
      <c r="LT681" s="7"/>
      <c r="LU681" s="7"/>
      <c r="LV681" s="7"/>
      <c r="LW681" s="7"/>
      <c r="LX681" s="7"/>
      <c r="LY681" s="7"/>
      <c r="LZ681" s="7"/>
      <c r="MA681" s="7"/>
      <c r="MB681" s="7"/>
      <c r="MC681" s="7"/>
      <c r="MD681" s="7"/>
      <c r="ME681" s="7"/>
      <c r="MF681" s="7"/>
      <c r="MG681" s="7"/>
      <c r="MH681" s="7"/>
      <c r="MI681" s="7"/>
      <c r="MJ681" s="7"/>
    </row>
    <row r="682" spans="1:348" ht="15.75" customHeight="1">
      <c r="A682" s="80"/>
      <c r="B682" s="80"/>
      <c r="C682" s="80"/>
      <c r="D682" s="80"/>
      <c r="E682" s="80"/>
      <c r="F682" s="80"/>
      <c r="G682" s="80"/>
      <c r="H682" s="80"/>
      <c r="I682" s="81"/>
      <c r="J682" s="81"/>
      <c r="K682" s="81"/>
      <c r="L682" s="81"/>
      <c r="M682" s="80"/>
      <c r="N682" s="80"/>
      <c r="O682" s="82"/>
      <c r="P682" s="82"/>
      <c r="Q682" s="82"/>
      <c r="R682" s="82"/>
      <c r="S682" s="82"/>
      <c r="T682" s="82"/>
      <c r="U682" s="82"/>
      <c r="V682" s="82"/>
      <c r="W682" s="82"/>
      <c r="X682" s="80"/>
      <c r="Y682" s="80"/>
      <c r="Z682" s="80"/>
      <c r="AA682" s="80"/>
      <c r="AB682" s="81"/>
      <c r="AC682" s="81"/>
      <c r="AD682" s="80"/>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c r="KA682" s="7"/>
      <c r="KB682" s="7"/>
      <c r="KC682" s="7"/>
      <c r="KD682" s="7"/>
      <c r="KE682" s="7"/>
      <c r="KF682" s="7"/>
      <c r="KG682" s="7"/>
      <c r="KH682" s="7"/>
      <c r="KI682" s="7"/>
      <c r="KJ682" s="7"/>
      <c r="KK682" s="7"/>
      <c r="KL682" s="7"/>
      <c r="KM682" s="7"/>
      <c r="KN682" s="7"/>
      <c r="KO682" s="7"/>
      <c r="KP682" s="7"/>
      <c r="KQ682" s="7"/>
      <c r="KR682" s="7"/>
      <c r="KS682" s="7"/>
      <c r="KT682" s="7"/>
      <c r="KU682" s="7"/>
      <c r="KV682" s="7"/>
      <c r="KW682" s="7"/>
      <c r="KX682" s="7"/>
      <c r="KY682" s="7"/>
      <c r="KZ682" s="7"/>
      <c r="LA682" s="7"/>
      <c r="LB682" s="7"/>
      <c r="LC682" s="7"/>
      <c r="LD682" s="7"/>
      <c r="LE682" s="7"/>
      <c r="LF682" s="7"/>
      <c r="LG682" s="7"/>
      <c r="LH682" s="7"/>
      <c r="LI682" s="7"/>
      <c r="LJ682" s="7"/>
      <c r="LK682" s="7"/>
      <c r="LL682" s="7"/>
      <c r="LM682" s="7"/>
      <c r="LN682" s="7"/>
      <c r="LO682" s="7"/>
      <c r="LP682" s="7"/>
      <c r="LQ682" s="7"/>
      <c r="LR682" s="7"/>
      <c r="LS682" s="7"/>
      <c r="LT682" s="7"/>
      <c r="LU682" s="7"/>
      <c r="LV682" s="7"/>
      <c r="LW682" s="7"/>
      <c r="LX682" s="7"/>
      <c r="LY682" s="7"/>
      <c r="LZ682" s="7"/>
      <c r="MA682" s="7"/>
      <c r="MB682" s="7"/>
      <c r="MC682" s="7"/>
      <c r="MD682" s="7"/>
      <c r="ME682" s="7"/>
      <c r="MF682" s="7"/>
      <c r="MG682" s="7"/>
      <c r="MH682" s="7"/>
      <c r="MI682" s="7"/>
      <c r="MJ682" s="7"/>
    </row>
    <row r="683" spans="1:348" ht="15.75" customHeight="1">
      <c r="A683" s="80"/>
      <c r="B683" s="80"/>
      <c r="C683" s="80"/>
      <c r="D683" s="80"/>
      <c r="E683" s="80"/>
      <c r="F683" s="80"/>
      <c r="G683" s="80"/>
      <c r="H683" s="80"/>
      <c r="I683" s="81"/>
      <c r="J683" s="81"/>
      <c r="K683" s="81"/>
      <c r="L683" s="81"/>
      <c r="M683" s="80"/>
      <c r="N683" s="80"/>
      <c r="O683" s="82"/>
      <c r="P683" s="82"/>
      <c r="Q683" s="82"/>
      <c r="R683" s="82"/>
      <c r="S683" s="82"/>
      <c r="T683" s="82"/>
      <c r="U683" s="82"/>
      <c r="V683" s="82"/>
      <c r="W683" s="82"/>
      <c r="X683" s="80"/>
      <c r="Y683" s="80"/>
      <c r="Z683" s="80"/>
      <c r="AA683" s="80"/>
      <c r="AB683" s="81"/>
      <c r="AC683" s="81"/>
      <c r="AD683" s="80"/>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c r="KA683" s="7"/>
      <c r="KB683" s="7"/>
      <c r="KC683" s="7"/>
      <c r="KD683" s="7"/>
      <c r="KE683" s="7"/>
      <c r="KF683" s="7"/>
      <c r="KG683" s="7"/>
      <c r="KH683" s="7"/>
      <c r="KI683" s="7"/>
      <c r="KJ683" s="7"/>
      <c r="KK683" s="7"/>
      <c r="KL683" s="7"/>
      <c r="KM683" s="7"/>
      <c r="KN683" s="7"/>
      <c r="KO683" s="7"/>
      <c r="KP683" s="7"/>
      <c r="KQ683" s="7"/>
      <c r="KR683" s="7"/>
      <c r="KS683" s="7"/>
      <c r="KT683" s="7"/>
      <c r="KU683" s="7"/>
      <c r="KV683" s="7"/>
      <c r="KW683" s="7"/>
      <c r="KX683" s="7"/>
      <c r="KY683" s="7"/>
      <c r="KZ683" s="7"/>
      <c r="LA683" s="7"/>
      <c r="LB683" s="7"/>
      <c r="LC683" s="7"/>
      <c r="LD683" s="7"/>
      <c r="LE683" s="7"/>
      <c r="LF683" s="7"/>
      <c r="LG683" s="7"/>
      <c r="LH683" s="7"/>
      <c r="LI683" s="7"/>
      <c r="LJ683" s="7"/>
      <c r="LK683" s="7"/>
      <c r="LL683" s="7"/>
      <c r="LM683" s="7"/>
      <c r="LN683" s="7"/>
      <c r="LO683" s="7"/>
      <c r="LP683" s="7"/>
      <c r="LQ683" s="7"/>
      <c r="LR683" s="7"/>
      <c r="LS683" s="7"/>
      <c r="LT683" s="7"/>
      <c r="LU683" s="7"/>
      <c r="LV683" s="7"/>
      <c r="LW683" s="7"/>
      <c r="LX683" s="7"/>
      <c r="LY683" s="7"/>
      <c r="LZ683" s="7"/>
      <c r="MA683" s="7"/>
      <c r="MB683" s="7"/>
      <c r="MC683" s="7"/>
      <c r="MD683" s="7"/>
      <c r="ME683" s="7"/>
      <c r="MF683" s="7"/>
      <c r="MG683" s="7"/>
      <c r="MH683" s="7"/>
      <c r="MI683" s="7"/>
      <c r="MJ683" s="7"/>
    </row>
    <row r="684" spans="1:348" ht="15.75" customHeight="1">
      <c r="A684" s="80"/>
      <c r="B684" s="80"/>
      <c r="C684" s="80"/>
      <c r="D684" s="80"/>
      <c r="E684" s="80"/>
      <c r="F684" s="80"/>
      <c r="G684" s="80"/>
      <c r="H684" s="80"/>
      <c r="I684" s="81"/>
      <c r="J684" s="81"/>
      <c r="K684" s="81"/>
      <c r="L684" s="81"/>
      <c r="M684" s="80"/>
      <c r="N684" s="80"/>
      <c r="O684" s="82"/>
      <c r="P684" s="82"/>
      <c r="Q684" s="82"/>
      <c r="R684" s="82"/>
      <c r="S684" s="82"/>
      <c r="T684" s="82"/>
      <c r="U684" s="82"/>
      <c r="V684" s="82"/>
      <c r="W684" s="82"/>
      <c r="X684" s="80"/>
      <c r="Y684" s="80"/>
      <c r="Z684" s="80"/>
      <c r="AA684" s="80"/>
      <c r="AB684" s="81"/>
      <c r="AC684" s="81"/>
      <c r="AD684" s="80"/>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c r="KA684" s="7"/>
      <c r="KB684" s="7"/>
      <c r="KC684" s="7"/>
      <c r="KD684" s="7"/>
      <c r="KE684" s="7"/>
      <c r="KF684" s="7"/>
      <c r="KG684" s="7"/>
      <c r="KH684" s="7"/>
      <c r="KI684" s="7"/>
      <c r="KJ684" s="7"/>
      <c r="KK684" s="7"/>
      <c r="KL684" s="7"/>
      <c r="KM684" s="7"/>
      <c r="KN684" s="7"/>
      <c r="KO684" s="7"/>
      <c r="KP684" s="7"/>
      <c r="KQ684" s="7"/>
      <c r="KR684" s="7"/>
      <c r="KS684" s="7"/>
      <c r="KT684" s="7"/>
      <c r="KU684" s="7"/>
      <c r="KV684" s="7"/>
      <c r="KW684" s="7"/>
      <c r="KX684" s="7"/>
      <c r="KY684" s="7"/>
      <c r="KZ684" s="7"/>
      <c r="LA684" s="7"/>
      <c r="LB684" s="7"/>
      <c r="LC684" s="7"/>
      <c r="LD684" s="7"/>
      <c r="LE684" s="7"/>
      <c r="LF684" s="7"/>
      <c r="LG684" s="7"/>
      <c r="LH684" s="7"/>
      <c r="LI684" s="7"/>
      <c r="LJ684" s="7"/>
      <c r="LK684" s="7"/>
      <c r="LL684" s="7"/>
      <c r="LM684" s="7"/>
      <c r="LN684" s="7"/>
      <c r="LO684" s="7"/>
      <c r="LP684" s="7"/>
      <c r="LQ684" s="7"/>
      <c r="LR684" s="7"/>
      <c r="LS684" s="7"/>
      <c r="LT684" s="7"/>
      <c r="LU684" s="7"/>
      <c r="LV684" s="7"/>
      <c r="LW684" s="7"/>
      <c r="LX684" s="7"/>
      <c r="LY684" s="7"/>
      <c r="LZ684" s="7"/>
      <c r="MA684" s="7"/>
      <c r="MB684" s="7"/>
      <c r="MC684" s="7"/>
      <c r="MD684" s="7"/>
      <c r="ME684" s="7"/>
      <c r="MF684" s="7"/>
      <c r="MG684" s="7"/>
      <c r="MH684" s="7"/>
      <c r="MI684" s="7"/>
      <c r="MJ684" s="7"/>
    </row>
    <row r="685" spans="1:348" ht="15.75" customHeight="1">
      <c r="A685" s="80"/>
      <c r="B685" s="80"/>
      <c r="C685" s="80"/>
      <c r="D685" s="80"/>
      <c r="E685" s="80"/>
      <c r="F685" s="80"/>
      <c r="G685" s="80"/>
      <c r="H685" s="80"/>
      <c r="I685" s="81"/>
      <c r="J685" s="81"/>
      <c r="K685" s="81"/>
      <c r="L685" s="81"/>
      <c r="M685" s="80"/>
      <c r="N685" s="80"/>
      <c r="O685" s="82"/>
      <c r="P685" s="82"/>
      <c r="Q685" s="82"/>
      <c r="R685" s="82"/>
      <c r="S685" s="82"/>
      <c r="T685" s="82"/>
      <c r="U685" s="82"/>
      <c r="V685" s="82"/>
      <c r="W685" s="82"/>
      <c r="X685" s="80"/>
      <c r="Y685" s="80"/>
      <c r="Z685" s="80"/>
      <c r="AA685" s="80"/>
      <c r="AB685" s="81"/>
      <c r="AC685" s="81"/>
      <c r="AD685" s="80"/>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c r="KA685" s="7"/>
      <c r="KB685" s="7"/>
      <c r="KC685" s="7"/>
      <c r="KD685" s="7"/>
      <c r="KE685" s="7"/>
      <c r="KF685" s="7"/>
      <c r="KG685" s="7"/>
      <c r="KH685" s="7"/>
      <c r="KI685" s="7"/>
      <c r="KJ685" s="7"/>
      <c r="KK685" s="7"/>
      <c r="KL685" s="7"/>
      <c r="KM685" s="7"/>
      <c r="KN685" s="7"/>
      <c r="KO685" s="7"/>
      <c r="KP685" s="7"/>
      <c r="KQ685" s="7"/>
      <c r="KR685" s="7"/>
      <c r="KS685" s="7"/>
      <c r="KT685" s="7"/>
      <c r="KU685" s="7"/>
      <c r="KV685" s="7"/>
      <c r="KW685" s="7"/>
      <c r="KX685" s="7"/>
      <c r="KY685" s="7"/>
      <c r="KZ685" s="7"/>
      <c r="LA685" s="7"/>
      <c r="LB685" s="7"/>
      <c r="LC685" s="7"/>
      <c r="LD685" s="7"/>
      <c r="LE685" s="7"/>
      <c r="LF685" s="7"/>
      <c r="LG685" s="7"/>
      <c r="LH685" s="7"/>
      <c r="LI685" s="7"/>
      <c r="LJ685" s="7"/>
      <c r="LK685" s="7"/>
      <c r="LL685" s="7"/>
      <c r="LM685" s="7"/>
      <c r="LN685" s="7"/>
      <c r="LO685" s="7"/>
      <c r="LP685" s="7"/>
      <c r="LQ685" s="7"/>
      <c r="LR685" s="7"/>
      <c r="LS685" s="7"/>
      <c r="LT685" s="7"/>
      <c r="LU685" s="7"/>
      <c r="LV685" s="7"/>
      <c r="LW685" s="7"/>
      <c r="LX685" s="7"/>
      <c r="LY685" s="7"/>
      <c r="LZ685" s="7"/>
      <c r="MA685" s="7"/>
      <c r="MB685" s="7"/>
      <c r="MC685" s="7"/>
      <c r="MD685" s="7"/>
      <c r="ME685" s="7"/>
      <c r="MF685" s="7"/>
      <c r="MG685" s="7"/>
      <c r="MH685" s="7"/>
      <c r="MI685" s="7"/>
      <c r="MJ685" s="7"/>
    </row>
    <row r="686" spans="1:348" ht="15.75" customHeight="1">
      <c r="A686" s="80"/>
      <c r="B686" s="80"/>
      <c r="C686" s="80"/>
      <c r="D686" s="80"/>
      <c r="E686" s="80"/>
      <c r="F686" s="80"/>
      <c r="G686" s="80"/>
      <c r="H686" s="80"/>
      <c r="I686" s="81"/>
      <c r="J686" s="81"/>
      <c r="K686" s="81"/>
      <c r="L686" s="81"/>
      <c r="M686" s="80"/>
      <c r="N686" s="80"/>
      <c r="O686" s="82"/>
      <c r="P686" s="82"/>
      <c r="Q686" s="82"/>
      <c r="R686" s="82"/>
      <c r="S686" s="82"/>
      <c r="T686" s="82"/>
      <c r="U686" s="82"/>
      <c r="V686" s="82"/>
      <c r="W686" s="82"/>
      <c r="X686" s="80"/>
      <c r="Y686" s="80"/>
      <c r="Z686" s="80"/>
      <c r="AA686" s="80"/>
      <c r="AB686" s="81"/>
      <c r="AC686" s="81"/>
      <c r="AD686" s="80"/>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c r="KA686" s="7"/>
      <c r="KB686" s="7"/>
      <c r="KC686" s="7"/>
      <c r="KD686" s="7"/>
      <c r="KE686" s="7"/>
      <c r="KF686" s="7"/>
      <c r="KG686" s="7"/>
      <c r="KH686" s="7"/>
      <c r="KI686" s="7"/>
      <c r="KJ686" s="7"/>
      <c r="KK686" s="7"/>
      <c r="KL686" s="7"/>
      <c r="KM686" s="7"/>
      <c r="KN686" s="7"/>
      <c r="KO686" s="7"/>
      <c r="KP686" s="7"/>
      <c r="KQ686" s="7"/>
      <c r="KR686" s="7"/>
      <c r="KS686" s="7"/>
      <c r="KT686" s="7"/>
      <c r="KU686" s="7"/>
      <c r="KV686" s="7"/>
      <c r="KW686" s="7"/>
      <c r="KX686" s="7"/>
      <c r="KY686" s="7"/>
      <c r="KZ686" s="7"/>
      <c r="LA686" s="7"/>
      <c r="LB686" s="7"/>
      <c r="LC686" s="7"/>
      <c r="LD686" s="7"/>
      <c r="LE686" s="7"/>
      <c r="LF686" s="7"/>
      <c r="LG686" s="7"/>
      <c r="LH686" s="7"/>
      <c r="LI686" s="7"/>
      <c r="LJ686" s="7"/>
      <c r="LK686" s="7"/>
      <c r="LL686" s="7"/>
      <c r="LM686" s="7"/>
      <c r="LN686" s="7"/>
      <c r="LO686" s="7"/>
      <c r="LP686" s="7"/>
      <c r="LQ686" s="7"/>
      <c r="LR686" s="7"/>
      <c r="LS686" s="7"/>
      <c r="LT686" s="7"/>
      <c r="LU686" s="7"/>
      <c r="LV686" s="7"/>
      <c r="LW686" s="7"/>
      <c r="LX686" s="7"/>
      <c r="LY686" s="7"/>
      <c r="LZ686" s="7"/>
      <c r="MA686" s="7"/>
      <c r="MB686" s="7"/>
      <c r="MC686" s="7"/>
      <c r="MD686" s="7"/>
      <c r="ME686" s="7"/>
      <c r="MF686" s="7"/>
      <c r="MG686" s="7"/>
      <c r="MH686" s="7"/>
      <c r="MI686" s="7"/>
      <c r="MJ686" s="7"/>
    </row>
    <row r="687" spans="1:348" ht="15.75" customHeight="1">
      <c r="A687" s="80"/>
      <c r="B687" s="80"/>
      <c r="C687" s="80"/>
      <c r="D687" s="80"/>
      <c r="E687" s="80"/>
      <c r="F687" s="80"/>
      <c r="G687" s="80"/>
      <c r="H687" s="80"/>
      <c r="I687" s="81"/>
      <c r="J687" s="81"/>
      <c r="K687" s="81"/>
      <c r="L687" s="81"/>
      <c r="M687" s="80"/>
      <c r="N687" s="80"/>
      <c r="O687" s="82"/>
      <c r="P687" s="82"/>
      <c r="Q687" s="82"/>
      <c r="R687" s="82"/>
      <c r="S687" s="82"/>
      <c r="T687" s="82"/>
      <c r="U687" s="82"/>
      <c r="V687" s="82"/>
      <c r="W687" s="82"/>
      <c r="X687" s="80"/>
      <c r="Y687" s="80"/>
      <c r="Z687" s="80"/>
      <c r="AA687" s="80"/>
      <c r="AB687" s="81"/>
      <c r="AC687" s="81"/>
      <c r="AD687" s="80"/>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c r="KA687" s="7"/>
      <c r="KB687" s="7"/>
      <c r="KC687" s="7"/>
      <c r="KD687" s="7"/>
      <c r="KE687" s="7"/>
      <c r="KF687" s="7"/>
      <c r="KG687" s="7"/>
      <c r="KH687" s="7"/>
      <c r="KI687" s="7"/>
      <c r="KJ687" s="7"/>
      <c r="KK687" s="7"/>
      <c r="KL687" s="7"/>
      <c r="KM687" s="7"/>
      <c r="KN687" s="7"/>
      <c r="KO687" s="7"/>
      <c r="KP687" s="7"/>
      <c r="KQ687" s="7"/>
      <c r="KR687" s="7"/>
      <c r="KS687" s="7"/>
      <c r="KT687" s="7"/>
      <c r="KU687" s="7"/>
      <c r="KV687" s="7"/>
      <c r="KW687" s="7"/>
      <c r="KX687" s="7"/>
      <c r="KY687" s="7"/>
      <c r="KZ687" s="7"/>
      <c r="LA687" s="7"/>
      <c r="LB687" s="7"/>
      <c r="LC687" s="7"/>
      <c r="LD687" s="7"/>
      <c r="LE687" s="7"/>
      <c r="LF687" s="7"/>
      <c r="LG687" s="7"/>
      <c r="LH687" s="7"/>
      <c r="LI687" s="7"/>
      <c r="LJ687" s="7"/>
      <c r="LK687" s="7"/>
      <c r="LL687" s="7"/>
      <c r="LM687" s="7"/>
      <c r="LN687" s="7"/>
      <c r="LO687" s="7"/>
      <c r="LP687" s="7"/>
      <c r="LQ687" s="7"/>
      <c r="LR687" s="7"/>
      <c r="LS687" s="7"/>
      <c r="LT687" s="7"/>
      <c r="LU687" s="7"/>
      <c r="LV687" s="7"/>
      <c r="LW687" s="7"/>
      <c r="LX687" s="7"/>
      <c r="LY687" s="7"/>
      <c r="LZ687" s="7"/>
      <c r="MA687" s="7"/>
      <c r="MB687" s="7"/>
      <c r="MC687" s="7"/>
      <c r="MD687" s="7"/>
      <c r="ME687" s="7"/>
      <c r="MF687" s="7"/>
      <c r="MG687" s="7"/>
      <c r="MH687" s="7"/>
      <c r="MI687" s="7"/>
      <c r="MJ687" s="7"/>
    </row>
    <row r="688" spans="1:348" ht="15.75" customHeight="1">
      <c r="A688" s="80"/>
      <c r="B688" s="80"/>
      <c r="C688" s="80"/>
      <c r="D688" s="80"/>
      <c r="E688" s="80"/>
      <c r="F688" s="80"/>
      <c r="G688" s="80"/>
      <c r="H688" s="80"/>
      <c r="I688" s="81"/>
      <c r="J688" s="81"/>
      <c r="K688" s="81"/>
      <c r="L688" s="81"/>
      <c r="M688" s="80"/>
      <c r="N688" s="80"/>
      <c r="O688" s="82"/>
      <c r="P688" s="82"/>
      <c r="Q688" s="82"/>
      <c r="R688" s="82"/>
      <c r="S688" s="82"/>
      <c r="T688" s="82"/>
      <c r="U688" s="82"/>
      <c r="V688" s="82"/>
      <c r="W688" s="82"/>
      <c r="X688" s="80"/>
      <c r="Y688" s="80"/>
      <c r="Z688" s="80"/>
      <c r="AA688" s="80"/>
      <c r="AB688" s="81"/>
      <c r="AC688" s="81"/>
      <c r="AD688" s="80"/>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c r="KA688" s="7"/>
      <c r="KB688" s="7"/>
      <c r="KC688" s="7"/>
      <c r="KD688" s="7"/>
      <c r="KE688" s="7"/>
      <c r="KF688" s="7"/>
      <c r="KG688" s="7"/>
      <c r="KH688" s="7"/>
      <c r="KI688" s="7"/>
      <c r="KJ688" s="7"/>
      <c r="KK688" s="7"/>
      <c r="KL688" s="7"/>
      <c r="KM688" s="7"/>
      <c r="KN688" s="7"/>
      <c r="KO688" s="7"/>
      <c r="KP688" s="7"/>
      <c r="KQ688" s="7"/>
      <c r="KR688" s="7"/>
      <c r="KS688" s="7"/>
      <c r="KT688" s="7"/>
      <c r="KU688" s="7"/>
      <c r="KV688" s="7"/>
      <c r="KW688" s="7"/>
      <c r="KX688" s="7"/>
      <c r="KY688" s="7"/>
      <c r="KZ688" s="7"/>
      <c r="LA688" s="7"/>
      <c r="LB688" s="7"/>
      <c r="LC688" s="7"/>
      <c r="LD688" s="7"/>
      <c r="LE688" s="7"/>
      <c r="LF688" s="7"/>
      <c r="LG688" s="7"/>
      <c r="LH688" s="7"/>
      <c r="LI688" s="7"/>
      <c r="LJ688" s="7"/>
      <c r="LK688" s="7"/>
      <c r="LL688" s="7"/>
      <c r="LM688" s="7"/>
      <c r="LN688" s="7"/>
      <c r="LO688" s="7"/>
      <c r="LP688" s="7"/>
      <c r="LQ688" s="7"/>
      <c r="LR688" s="7"/>
      <c r="LS688" s="7"/>
      <c r="LT688" s="7"/>
      <c r="LU688" s="7"/>
      <c r="LV688" s="7"/>
      <c r="LW688" s="7"/>
      <c r="LX688" s="7"/>
      <c r="LY688" s="7"/>
      <c r="LZ688" s="7"/>
      <c r="MA688" s="7"/>
      <c r="MB688" s="7"/>
      <c r="MC688" s="7"/>
      <c r="MD688" s="7"/>
      <c r="ME688" s="7"/>
      <c r="MF688" s="7"/>
      <c r="MG688" s="7"/>
      <c r="MH688" s="7"/>
      <c r="MI688" s="7"/>
      <c r="MJ688" s="7"/>
    </row>
    <row r="689" spans="1:348" ht="15.75" customHeight="1">
      <c r="A689" s="80"/>
      <c r="B689" s="80"/>
      <c r="C689" s="80"/>
      <c r="D689" s="80"/>
      <c r="E689" s="80"/>
      <c r="F689" s="80"/>
      <c r="G689" s="80"/>
      <c r="H689" s="80"/>
      <c r="I689" s="81"/>
      <c r="J689" s="81"/>
      <c r="K689" s="81"/>
      <c r="L689" s="81"/>
      <c r="M689" s="80"/>
      <c r="N689" s="80"/>
      <c r="O689" s="82"/>
      <c r="P689" s="82"/>
      <c r="Q689" s="82"/>
      <c r="R689" s="82"/>
      <c r="S689" s="82"/>
      <c r="T689" s="82"/>
      <c r="U689" s="82"/>
      <c r="V689" s="82"/>
      <c r="W689" s="82"/>
      <c r="X689" s="80"/>
      <c r="Y689" s="80"/>
      <c r="Z689" s="80"/>
      <c r="AA689" s="80"/>
      <c r="AB689" s="81"/>
      <c r="AC689" s="81"/>
      <c r="AD689" s="80"/>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c r="KA689" s="7"/>
      <c r="KB689" s="7"/>
      <c r="KC689" s="7"/>
      <c r="KD689" s="7"/>
      <c r="KE689" s="7"/>
      <c r="KF689" s="7"/>
      <c r="KG689" s="7"/>
      <c r="KH689" s="7"/>
      <c r="KI689" s="7"/>
      <c r="KJ689" s="7"/>
      <c r="KK689" s="7"/>
      <c r="KL689" s="7"/>
      <c r="KM689" s="7"/>
      <c r="KN689" s="7"/>
      <c r="KO689" s="7"/>
      <c r="KP689" s="7"/>
      <c r="KQ689" s="7"/>
      <c r="KR689" s="7"/>
      <c r="KS689" s="7"/>
      <c r="KT689" s="7"/>
      <c r="KU689" s="7"/>
      <c r="KV689" s="7"/>
      <c r="KW689" s="7"/>
      <c r="KX689" s="7"/>
      <c r="KY689" s="7"/>
      <c r="KZ689" s="7"/>
      <c r="LA689" s="7"/>
      <c r="LB689" s="7"/>
      <c r="LC689" s="7"/>
      <c r="LD689" s="7"/>
      <c r="LE689" s="7"/>
      <c r="LF689" s="7"/>
      <c r="LG689" s="7"/>
      <c r="LH689" s="7"/>
      <c r="LI689" s="7"/>
      <c r="LJ689" s="7"/>
      <c r="LK689" s="7"/>
      <c r="LL689" s="7"/>
      <c r="LM689" s="7"/>
      <c r="LN689" s="7"/>
      <c r="LO689" s="7"/>
      <c r="LP689" s="7"/>
      <c r="LQ689" s="7"/>
      <c r="LR689" s="7"/>
      <c r="LS689" s="7"/>
      <c r="LT689" s="7"/>
      <c r="LU689" s="7"/>
      <c r="LV689" s="7"/>
      <c r="LW689" s="7"/>
      <c r="LX689" s="7"/>
      <c r="LY689" s="7"/>
      <c r="LZ689" s="7"/>
      <c r="MA689" s="7"/>
      <c r="MB689" s="7"/>
      <c r="MC689" s="7"/>
      <c r="MD689" s="7"/>
      <c r="ME689" s="7"/>
      <c r="MF689" s="7"/>
      <c r="MG689" s="7"/>
      <c r="MH689" s="7"/>
      <c r="MI689" s="7"/>
      <c r="MJ689" s="7"/>
    </row>
    <row r="690" spans="1:348" ht="15.75" customHeight="1">
      <c r="A690" s="80"/>
      <c r="B690" s="80"/>
      <c r="C690" s="80"/>
      <c r="D690" s="80"/>
      <c r="E690" s="80"/>
      <c r="F690" s="80"/>
      <c r="G690" s="80"/>
      <c r="H690" s="80"/>
      <c r="I690" s="81"/>
      <c r="J690" s="81"/>
      <c r="K690" s="81"/>
      <c r="L690" s="81"/>
      <c r="M690" s="80"/>
      <c r="N690" s="80"/>
      <c r="O690" s="82"/>
      <c r="P690" s="82"/>
      <c r="Q690" s="82"/>
      <c r="R690" s="82"/>
      <c r="S690" s="82"/>
      <c r="T690" s="82"/>
      <c r="U690" s="82"/>
      <c r="V690" s="82"/>
      <c r="W690" s="82"/>
      <c r="X690" s="80"/>
      <c r="Y690" s="80"/>
      <c r="Z690" s="80"/>
      <c r="AA690" s="80"/>
      <c r="AB690" s="81"/>
      <c r="AC690" s="81"/>
      <c r="AD690" s="80"/>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c r="KA690" s="7"/>
      <c r="KB690" s="7"/>
      <c r="KC690" s="7"/>
      <c r="KD690" s="7"/>
      <c r="KE690" s="7"/>
      <c r="KF690" s="7"/>
      <c r="KG690" s="7"/>
      <c r="KH690" s="7"/>
      <c r="KI690" s="7"/>
      <c r="KJ690" s="7"/>
      <c r="KK690" s="7"/>
      <c r="KL690" s="7"/>
      <c r="KM690" s="7"/>
      <c r="KN690" s="7"/>
      <c r="KO690" s="7"/>
      <c r="KP690" s="7"/>
      <c r="KQ690" s="7"/>
      <c r="KR690" s="7"/>
      <c r="KS690" s="7"/>
      <c r="KT690" s="7"/>
      <c r="KU690" s="7"/>
      <c r="KV690" s="7"/>
      <c r="KW690" s="7"/>
      <c r="KX690" s="7"/>
      <c r="KY690" s="7"/>
      <c r="KZ690" s="7"/>
      <c r="LA690" s="7"/>
      <c r="LB690" s="7"/>
      <c r="LC690" s="7"/>
      <c r="LD690" s="7"/>
      <c r="LE690" s="7"/>
      <c r="LF690" s="7"/>
      <c r="LG690" s="7"/>
      <c r="LH690" s="7"/>
      <c r="LI690" s="7"/>
      <c r="LJ690" s="7"/>
      <c r="LK690" s="7"/>
      <c r="LL690" s="7"/>
      <c r="LM690" s="7"/>
      <c r="LN690" s="7"/>
      <c r="LO690" s="7"/>
      <c r="LP690" s="7"/>
      <c r="LQ690" s="7"/>
      <c r="LR690" s="7"/>
      <c r="LS690" s="7"/>
      <c r="LT690" s="7"/>
      <c r="LU690" s="7"/>
      <c r="LV690" s="7"/>
      <c r="LW690" s="7"/>
      <c r="LX690" s="7"/>
      <c r="LY690" s="7"/>
      <c r="LZ690" s="7"/>
      <c r="MA690" s="7"/>
      <c r="MB690" s="7"/>
      <c r="MC690" s="7"/>
      <c r="MD690" s="7"/>
      <c r="ME690" s="7"/>
      <c r="MF690" s="7"/>
      <c r="MG690" s="7"/>
      <c r="MH690" s="7"/>
      <c r="MI690" s="7"/>
      <c r="MJ690" s="7"/>
    </row>
    <row r="691" spans="1:348" ht="15.75" customHeight="1">
      <c r="A691" s="80"/>
      <c r="B691" s="80"/>
      <c r="C691" s="80"/>
      <c r="D691" s="80"/>
      <c r="E691" s="80"/>
      <c r="F691" s="80"/>
      <c r="G691" s="80"/>
      <c r="H691" s="80"/>
      <c r="I691" s="81"/>
      <c r="J691" s="81"/>
      <c r="K691" s="81"/>
      <c r="L691" s="81"/>
      <c r="M691" s="80"/>
      <c r="N691" s="80"/>
      <c r="O691" s="82"/>
      <c r="P691" s="82"/>
      <c r="Q691" s="82"/>
      <c r="R691" s="82"/>
      <c r="S691" s="82"/>
      <c r="T691" s="82"/>
      <c r="U691" s="82"/>
      <c r="V691" s="82"/>
      <c r="W691" s="82"/>
      <c r="X691" s="80"/>
      <c r="Y691" s="80"/>
      <c r="Z691" s="80"/>
      <c r="AA691" s="80"/>
      <c r="AB691" s="81"/>
      <c r="AC691" s="81"/>
      <c r="AD691" s="80"/>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c r="KA691" s="7"/>
      <c r="KB691" s="7"/>
      <c r="KC691" s="7"/>
      <c r="KD691" s="7"/>
      <c r="KE691" s="7"/>
      <c r="KF691" s="7"/>
      <c r="KG691" s="7"/>
      <c r="KH691" s="7"/>
      <c r="KI691" s="7"/>
      <c r="KJ691" s="7"/>
      <c r="KK691" s="7"/>
      <c r="KL691" s="7"/>
      <c r="KM691" s="7"/>
      <c r="KN691" s="7"/>
      <c r="KO691" s="7"/>
      <c r="KP691" s="7"/>
      <c r="KQ691" s="7"/>
      <c r="KR691" s="7"/>
      <c r="KS691" s="7"/>
      <c r="KT691" s="7"/>
      <c r="KU691" s="7"/>
      <c r="KV691" s="7"/>
      <c r="KW691" s="7"/>
      <c r="KX691" s="7"/>
      <c r="KY691" s="7"/>
      <c r="KZ691" s="7"/>
      <c r="LA691" s="7"/>
      <c r="LB691" s="7"/>
      <c r="LC691" s="7"/>
      <c r="LD691" s="7"/>
      <c r="LE691" s="7"/>
      <c r="LF691" s="7"/>
      <c r="LG691" s="7"/>
      <c r="LH691" s="7"/>
      <c r="LI691" s="7"/>
      <c r="LJ691" s="7"/>
      <c r="LK691" s="7"/>
      <c r="LL691" s="7"/>
      <c r="LM691" s="7"/>
      <c r="LN691" s="7"/>
      <c r="LO691" s="7"/>
      <c r="LP691" s="7"/>
      <c r="LQ691" s="7"/>
      <c r="LR691" s="7"/>
      <c r="LS691" s="7"/>
      <c r="LT691" s="7"/>
      <c r="LU691" s="7"/>
      <c r="LV691" s="7"/>
      <c r="LW691" s="7"/>
      <c r="LX691" s="7"/>
      <c r="LY691" s="7"/>
      <c r="LZ691" s="7"/>
      <c r="MA691" s="7"/>
      <c r="MB691" s="7"/>
      <c r="MC691" s="7"/>
      <c r="MD691" s="7"/>
      <c r="ME691" s="7"/>
      <c r="MF691" s="7"/>
      <c r="MG691" s="7"/>
      <c r="MH691" s="7"/>
      <c r="MI691" s="7"/>
      <c r="MJ691" s="7"/>
    </row>
    <row r="692" spans="1:348" ht="15.75" customHeight="1">
      <c r="A692" s="80"/>
      <c r="B692" s="80"/>
      <c r="C692" s="80"/>
      <c r="D692" s="80"/>
      <c r="E692" s="80"/>
      <c r="F692" s="80"/>
      <c r="G692" s="80"/>
      <c r="H692" s="80"/>
      <c r="I692" s="81"/>
      <c r="J692" s="81"/>
      <c r="K692" s="81"/>
      <c r="L692" s="81"/>
      <c r="M692" s="80"/>
      <c r="N692" s="80"/>
      <c r="O692" s="82"/>
      <c r="P692" s="82"/>
      <c r="Q692" s="82"/>
      <c r="R692" s="82"/>
      <c r="S692" s="82"/>
      <c r="T692" s="82"/>
      <c r="U692" s="82"/>
      <c r="V692" s="82"/>
      <c r="W692" s="82"/>
      <c r="X692" s="80"/>
      <c r="Y692" s="80"/>
      <c r="Z692" s="80"/>
      <c r="AA692" s="80"/>
      <c r="AB692" s="81"/>
      <c r="AC692" s="81"/>
      <c r="AD692" s="80"/>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c r="KA692" s="7"/>
      <c r="KB692" s="7"/>
      <c r="KC692" s="7"/>
      <c r="KD692" s="7"/>
      <c r="KE692" s="7"/>
      <c r="KF692" s="7"/>
      <c r="KG692" s="7"/>
      <c r="KH692" s="7"/>
      <c r="KI692" s="7"/>
      <c r="KJ692" s="7"/>
      <c r="KK692" s="7"/>
      <c r="KL692" s="7"/>
      <c r="KM692" s="7"/>
      <c r="KN692" s="7"/>
      <c r="KO692" s="7"/>
      <c r="KP692" s="7"/>
      <c r="KQ692" s="7"/>
      <c r="KR692" s="7"/>
      <c r="KS692" s="7"/>
      <c r="KT692" s="7"/>
      <c r="KU692" s="7"/>
      <c r="KV692" s="7"/>
      <c r="KW692" s="7"/>
      <c r="KX692" s="7"/>
      <c r="KY692" s="7"/>
      <c r="KZ692" s="7"/>
      <c r="LA692" s="7"/>
      <c r="LB692" s="7"/>
      <c r="LC692" s="7"/>
      <c r="LD692" s="7"/>
      <c r="LE692" s="7"/>
      <c r="LF692" s="7"/>
      <c r="LG692" s="7"/>
      <c r="LH692" s="7"/>
      <c r="LI692" s="7"/>
      <c r="LJ692" s="7"/>
      <c r="LK692" s="7"/>
      <c r="LL692" s="7"/>
      <c r="LM692" s="7"/>
      <c r="LN692" s="7"/>
      <c r="LO692" s="7"/>
      <c r="LP692" s="7"/>
      <c r="LQ692" s="7"/>
      <c r="LR692" s="7"/>
      <c r="LS692" s="7"/>
      <c r="LT692" s="7"/>
      <c r="LU692" s="7"/>
      <c r="LV692" s="7"/>
      <c r="LW692" s="7"/>
      <c r="LX692" s="7"/>
      <c r="LY692" s="7"/>
      <c r="LZ692" s="7"/>
      <c r="MA692" s="7"/>
      <c r="MB692" s="7"/>
      <c r="MC692" s="7"/>
      <c r="MD692" s="7"/>
      <c r="ME692" s="7"/>
      <c r="MF692" s="7"/>
      <c r="MG692" s="7"/>
      <c r="MH692" s="7"/>
      <c r="MI692" s="7"/>
      <c r="MJ692" s="7"/>
    </row>
    <row r="693" spans="1:348" ht="15.75" customHeight="1">
      <c r="A693" s="80"/>
      <c r="B693" s="80"/>
      <c r="C693" s="80"/>
      <c r="D693" s="80"/>
      <c r="E693" s="80"/>
      <c r="F693" s="80"/>
      <c r="G693" s="80"/>
      <c r="H693" s="80"/>
      <c r="I693" s="81"/>
      <c r="J693" s="81"/>
      <c r="K693" s="81"/>
      <c r="L693" s="81"/>
      <c r="M693" s="80"/>
      <c r="N693" s="80"/>
      <c r="O693" s="82"/>
      <c r="P693" s="82"/>
      <c r="Q693" s="82"/>
      <c r="R693" s="82"/>
      <c r="S693" s="82"/>
      <c r="T693" s="82"/>
      <c r="U693" s="82"/>
      <c r="V693" s="82"/>
      <c r="W693" s="82"/>
      <c r="X693" s="80"/>
      <c r="Y693" s="80"/>
      <c r="Z693" s="80"/>
      <c r="AA693" s="80"/>
      <c r="AB693" s="81"/>
      <c r="AC693" s="81"/>
      <c r="AD693" s="80"/>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c r="KA693" s="7"/>
      <c r="KB693" s="7"/>
      <c r="KC693" s="7"/>
      <c r="KD693" s="7"/>
      <c r="KE693" s="7"/>
      <c r="KF693" s="7"/>
      <c r="KG693" s="7"/>
      <c r="KH693" s="7"/>
      <c r="KI693" s="7"/>
      <c r="KJ693" s="7"/>
      <c r="KK693" s="7"/>
      <c r="KL693" s="7"/>
      <c r="KM693" s="7"/>
      <c r="KN693" s="7"/>
      <c r="KO693" s="7"/>
      <c r="KP693" s="7"/>
      <c r="KQ693" s="7"/>
      <c r="KR693" s="7"/>
      <c r="KS693" s="7"/>
      <c r="KT693" s="7"/>
      <c r="KU693" s="7"/>
      <c r="KV693" s="7"/>
      <c r="KW693" s="7"/>
      <c r="KX693" s="7"/>
      <c r="KY693" s="7"/>
      <c r="KZ693" s="7"/>
      <c r="LA693" s="7"/>
      <c r="LB693" s="7"/>
      <c r="LC693" s="7"/>
      <c r="LD693" s="7"/>
      <c r="LE693" s="7"/>
      <c r="LF693" s="7"/>
      <c r="LG693" s="7"/>
      <c r="LH693" s="7"/>
      <c r="LI693" s="7"/>
      <c r="LJ693" s="7"/>
      <c r="LK693" s="7"/>
      <c r="LL693" s="7"/>
      <c r="LM693" s="7"/>
      <c r="LN693" s="7"/>
      <c r="LO693" s="7"/>
      <c r="LP693" s="7"/>
      <c r="LQ693" s="7"/>
      <c r="LR693" s="7"/>
      <c r="LS693" s="7"/>
      <c r="LT693" s="7"/>
      <c r="LU693" s="7"/>
      <c r="LV693" s="7"/>
      <c r="LW693" s="7"/>
      <c r="LX693" s="7"/>
      <c r="LY693" s="7"/>
      <c r="LZ693" s="7"/>
      <c r="MA693" s="7"/>
      <c r="MB693" s="7"/>
      <c r="MC693" s="7"/>
      <c r="MD693" s="7"/>
      <c r="ME693" s="7"/>
      <c r="MF693" s="7"/>
      <c r="MG693" s="7"/>
      <c r="MH693" s="7"/>
      <c r="MI693" s="7"/>
      <c r="MJ693" s="7"/>
    </row>
    <row r="694" spans="1:348" ht="15.75" customHeight="1">
      <c r="A694" s="80"/>
      <c r="B694" s="80"/>
      <c r="C694" s="80"/>
      <c r="D694" s="80"/>
      <c r="E694" s="80"/>
      <c r="F694" s="80"/>
      <c r="G694" s="80"/>
      <c r="H694" s="80"/>
      <c r="I694" s="81"/>
      <c r="J694" s="81"/>
      <c r="K694" s="81"/>
      <c r="L694" s="81"/>
      <c r="M694" s="80"/>
      <c r="N694" s="80"/>
      <c r="O694" s="82"/>
      <c r="P694" s="82"/>
      <c r="Q694" s="82"/>
      <c r="R694" s="82"/>
      <c r="S694" s="82"/>
      <c r="T694" s="82"/>
      <c r="U694" s="82"/>
      <c r="V694" s="82"/>
      <c r="W694" s="82"/>
      <c r="X694" s="80"/>
      <c r="Y694" s="80"/>
      <c r="Z694" s="80"/>
      <c r="AA694" s="80"/>
      <c r="AB694" s="81"/>
      <c r="AC694" s="81"/>
      <c r="AD694" s="80"/>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c r="KA694" s="7"/>
      <c r="KB694" s="7"/>
      <c r="KC694" s="7"/>
      <c r="KD694" s="7"/>
      <c r="KE694" s="7"/>
      <c r="KF694" s="7"/>
      <c r="KG694" s="7"/>
      <c r="KH694" s="7"/>
      <c r="KI694" s="7"/>
      <c r="KJ694" s="7"/>
      <c r="KK694" s="7"/>
      <c r="KL694" s="7"/>
      <c r="KM694" s="7"/>
      <c r="KN694" s="7"/>
      <c r="KO694" s="7"/>
      <c r="KP694" s="7"/>
      <c r="KQ694" s="7"/>
      <c r="KR694" s="7"/>
      <c r="KS694" s="7"/>
      <c r="KT694" s="7"/>
      <c r="KU694" s="7"/>
      <c r="KV694" s="7"/>
      <c r="KW694" s="7"/>
      <c r="KX694" s="7"/>
      <c r="KY694" s="7"/>
      <c r="KZ694" s="7"/>
      <c r="LA694" s="7"/>
      <c r="LB694" s="7"/>
      <c r="LC694" s="7"/>
      <c r="LD694" s="7"/>
      <c r="LE694" s="7"/>
      <c r="LF694" s="7"/>
      <c r="LG694" s="7"/>
      <c r="LH694" s="7"/>
      <c r="LI694" s="7"/>
      <c r="LJ694" s="7"/>
      <c r="LK694" s="7"/>
      <c r="LL694" s="7"/>
      <c r="LM694" s="7"/>
      <c r="LN694" s="7"/>
      <c r="LO694" s="7"/>
      <c r="LP694" s="7"/>
      <c r="LQ694" s="7"/>
      <c r="LR694" s="7"/>
      <c r="LS694" s="7"/>
      <c r="LT694" s="7"/>
      <c r="LU694" s="7"/>
      <c r="LV694" s="7"/>
      <c r="LW694" s="7"/>
      <c r="LX694" s="7"/>
      <c r="LY694" s="7"/>
      <c r="LZ694" s="7"/>
      <c r="MA694" s="7"/>
      <c r="MB694" s="7"/>
      <c r="MC694" s="7"/>
      <c r="MD694" s="7"/>
      <c r="ME694" s="7"/>
      <c r="MF694" s="7"/>
      <c r="MG694" s="7"/>
      <c r="MH694" s="7"/>
      <c r="MI694" s="7"/>
      <c r="MJ694" s="7"/>
    </row>
    <row r="695" spans="1:348" ht="15.75" customHeight="1">
      <c r="A695" s="80"/>
      <c r="B695" s="80"/>
      <c r="C695" s="80"/>
      <c r="D695" s="80"/>
      <c r="E695" s="80"/>
      <c r="F695" s="80"/>
      <c r="G695" s="80"/>
      <c r="H695" s="80"/>
      <c r="I695" s="81"/>
      <c r="J695" s="81"/>
      <c r="K695" s="81"/>
      <c r="L695" s="81"/>
      <c r="M695" s="80"/>
      <c r="N695" s="80"/>
      <c r="O695" s="82"/>
      <c r="P695" s="82"/>
      <c r="Q695" s="82"/>
      <c r="R695" s="82"/>
      <c r="S695" s="82"/>
      <c r="T695" s="82"/>
      <c r="U695" s="82"/>
      <c r="V695" s="82"/>
      <c r="W695" s="82"/>
      <c r="X695" s="80"/>
      <c r="Y695" s="80"/>
      <c r="Z695" s="80"/>
      <c r="AA695" s="80"/>
      <c r="AB695" s="81"/>
      <c r="AC695" s="81"/>
      <c r="AD695" s="80"/>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c r="KA695" s="7"/>
      <c r="KB695" s="7"/>
      <c r="KC695" s="7"/>
      <c r="KD695" s="7"/>
      <c r="KE695" s="7"/>
      <c r="KF695" s="7"/>
      <c r="KG695" s="7"/>
      <c r="KH695" s="7"/>
      <c r="KI695" s="7"/>
      <c r="KJ695" s="7"/>
      <c r="KK695" s="7"/>
      <c r="KL695" s="7"/>
      <c r="KM695" s="7"/>
      <c r="KN695" s="7"/>
      <c r="KO695" s="7"/>
      <c r="KP695" s="7"/>
      <c r="KQ695" s="7"/>
      <c r="KR695" s="7"/>
      <c r="KS695" s="7"/>
      <c r="KT695" s="7"/>
      <c r="KU695" s="7"/>
      <c r="KV695" s="7"/>
      <c r="KW695" s="7"/>
      <c r="KX695" s="7"/>
      <c r="KY695" s="7"/>
      <c r="KZ695" s="7"/>
      <c r="LA695" s="7"/>
      <c r="LB695" s="7"/>
      <c r="LC695" s="7"/>
      <c r="LD695" s="7"/>
      <c r="LE695" s="7"/>
      <c r="LF695" s="7"/>
      <c r="LG695" s="7"/>
      <c r="LH695" s="7"/>
      <c r="LI695" s="7"/>
      <c r="LJ695" s="7"/>
      <c r="LK695" s="7"/>
      <c r="LL695" s="7"/>
      <c r="LM695" s="7"/>
      <c r="LN695" s="7"/>
      <c r="LO695" s="7"/>
      <c r="LP695" s="7"/>
      <c r="LQ695" s="7"/>
      <c r="LR695" s="7"/>
      <c r="LS695" s="7"/>
      <c r="LT695" s="7"/>
      <c r="LU695" s="7"/>
      <c r="LV695" s="7"/>
      <c r="LW695" s="7"/>
      <c r="LX695" s="7"/>
      <c r="LY695" s="7"/>
      <c r="LZ695" s="7"/>
      <c r="MA695" s="7"/>
      <c r="MB695" s="7"/>
      <c r="MC695" s="7"/>
      <c r="MD695" s="7"/>
      <c r="ME695" s="7"/>
      <c r="MF695" s="7"/>
      <c r="MG695" s="7"/>
      <c r="MH695" s="7"/>
      <c r="MI695" s="7"/>
      <c r="MJ695" s="7"/>
    </row>
    <row r="696" spans="1:348" ht="15.75" customHeight="1">
      <c r="A696" s="80"/>
      <c r="B696" s="80"/>
      <c r="C696" s="80"/>
      <c r="D696" s="80"/>
      <c r="E696" s="80"/>
      <c r="F696" s="80"/>
      <c r="G696" s="80"/>
      <c r="H696" s="80"/>
      <c r="I696" s="81"/>
      <c r="J696" s="81"/>
      <c r="K696" s="81"/>
      <c r="L696" s="81"/>
      <c r="M696" s="80"/>
      <c r="N696" s="80"/>
      <c r="O696" s="82"/>
      <c r="P696" s="82"/>
      <c r="Q696" s="82"/>
      <c r="R696" s="82"/>
      <c r="S696" s="82"/>
      <c r="T696" s="82"/>
      <c r="U696" s="82"/>
      <c r="V696" s="82"/>
      <c r="W696" s="82"/>
      <c r="X696" s="80"/>
      <c r="Y696" s="80"/>
      <c r="Z696" s="80"/>
      <c r="AA696" s="80"/>
      <c r="AB696" s="81"/>
      <c r="AC696" s="81"/>
      <c r="AD696" s="80"/>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c r="KA696" s="7"/>
      <c r="KB696" s="7"/>
      <c r="KC696" s="7"/>
      <c r="KD696" s="7"/>
      <c r="KE696" s="7"/>
      <c r="KF696" s="7"/>
      <c r="KG696" s="7"/>
      <c r="KH696" s="7"/>
      <c r="KI696" s="7"/>
      <c r="KJ696" s="7"/>
      <c r="KK696" s="7"/>
      <c r="KL696" s="7"/>
      <c r="KM696" s="7"/>
      <c r="KN696" s="7"/>
      <c r="KO696" s="7"/>
      <c r="KP696" s="7"/>
      <c r="KQ696" s="7"/>
      <c r="KR696" s="7"/>
      <c r="KS696" s="7"/>
      <c r="KT696" s="7"/>
      <c r="KU696" s="7"/>
      <c r="KV696" s="7"/>
      <c r="KW696" s="7"/>
      <c r="KX696" s="7"/>
      <c r="KY696" s="7"/>
      <c r="KZ696" s="7"/>
      <c r="LA696" s="7"/>
      <c r="LB696" s="7"/>
      <c r="LC696" s="7"/>
      <c r="LD696" s="7"/>
      <c r="LE696" s="7"/>
      <c r="LF696" s="7"/>
      <c r="LG696" s="7"/>
      <c r="LH696" s="7"/>
      <c r="LI696" s="7"/>
      <c r="LJ696" s="7"/>
      <c r="LK696" s="7"/>
      <c r="LL696" s="7"/>
      <c r="LM696" s="7"/>
      <c r="LN696" s="7"/>
      <c r="LO696" s="7"/>
      <c r="LP696" s="7"/>
      <c r="LQ696" s="7"/>
      <c r="LR696" s="7"/>
      <c r="LS696" s="7"/>
      <c r="LT696" s="7"/>
      <c r="LU696" s="7"/>
      <c r="LV696" s="7"/>
      <c r="LW696" s="7"/>
      <c r="LX696" s="7"/>
      <c r="LY696" s="7"/>
      <c r="LZ696" s="7"/>
      <c r="MA696" s="7"/>
      <c r="MB696" s="7"/>
      <c r="MC696" s="7"/>
      <c r="MD696" s="7"/>
      <c r="ME696" s="7"/>
      <c r="MF696" s="7"/>
      <c r="MG696" s="7"/>
      <c r="MH696" s="7"/>
      <c r="MI696" s="7"/>
      <c r="MJ696" s="7"/>
    </row>
    <row r="697" spans="1:348" ht="15.75" customHeight="1">
      <c r="A697" s="80"/>
      <c r="B697" s="80"/>
      <c r="C697" s="80"/>
      <c r="D697" s="80"/>
      <c r="E697" s="80"/>
      <c r="F697" s="80"/>
      <c r="G697" s="80"/>
      <c r="H697" s="80"/>
      <c r="I697" s="81"/>
      <c r="J697" s="81"/>
      <c r="K697" s="81"/>
      <c r="L697" s="81"/>
      <c r="M697" s="80"/>
      <c r="N697" s="80"/>
      <c r="O697" s="82"/>
      <c r="P697" s="82"/>
      <c r="Q697" s="82"/>
      <c r="R697" s="82"/>
      <c r="S697" s="82"/>
      <c r="T697" s="82"/>
      <c r="U697" s="82"/>
      <c r="V697" s="82"/>
      <c r="W697" s="82"/>
      <c r="X697" s="80"/>
      <c r="Y697" s="80"/>
      <c r="Z697" s="80"/>
      <c r="AA697" s="80"/>
      <c r="AB697" s="81"/>
      <c r="AC697" s="81"/>
      <c r="AD697" s="80"/>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c r="KA697" s="7"/>
      <c r="KB697" s="7"/>
      <c r="KC697" s="7"/>
      <c r="KD697" s="7"/>
      <c r="KE697" s="7"/>
      <c r="KF697" s="7"/>
      <c r="KG697" s="7"/>
      <c r="KH697" s="7"/>
      <c r="KI697" s="7"/>
      <c r="KJ697" s="7"/>
      <c r="KK697" s="7"/>
      <c r="KL697" s="7"/>
      <c r="KM697" s="7"/>
      <c r="KN697" s="7"/>
      <c r="KO697" s="7"/>
      <c r="KP697" s="7"/>
      <c r="KQ697" s="7"/>
      <c r="KR697" s="7"/>
      <c r="KS697" s="7"/>
      <c r="KT697" s="7"/>
      <c r="KU697" s="7"/>
      <c r="KV697" s="7"/>
      <c r="KW697" s="7"/>
      <c r="KX697" s="7"/>
      <c r="KY697" s="7"/>
      <c r="KZ697" s="7"/>
      <c r="LA697" s="7"/>
      <c r="LB697" s="7"/>
      <c r="LC697" s="7"/>
      <c r="LD697" s="7"/>
      <c r="LE697" s="7"/>
      <c r="LF697" s="7"/>
      <c r="LG697" s="7"/>
      <c r="LH697" s="7"/>
      <c r="LI697" s="7"/>
      <c r="LJ697" s="7"/>
      <c r="LK697" s="7"/>
      <c r="LL697" s="7"/>
      <c r="LM697" s="7"/>
      <c r="LN697" s="7"/>
      <c r="LO697" s="7"/>
      <c r="LP697" s="7"/>
      <c r="LQ697" s="7"/>
      <c r="LR697" s="7"/>
      <c r="LS697" s="7"/>
      <c r="LT697" s="7"/>
      <c r="LU697" s="7"/>
      <c r="LV697" s="7"/>
      <c r="LW697" s="7"/>
      <c r="LX697" s="7"/>
      <c r="LY697" s="7"/>
      <c r="LZ697" s="7"/>
      <c r="MA697" s="7"/>
      <c r="MB697" s="7"/>
      <c r="MC697" s="7"/>
      <c r="MD697" s="7"/>
      <c r="ME697" s="7"/>
      <c r="MF697" s="7"/>
      <c r="MG697" s="7"/>
      <c r="MH697" s="7"/>
      <c r="MI697" s="7"/>
      <c r="MJ697" s="7"/>
    </row>
    <row r="698" spans="1:348" ht="15.75" customHeight="1">
      <c r="A698" s="80"/>
      <c r="B698" s="80"/>
      <c r="C698" s="80"/>
      <c r="D698" s="80"/>
      <c r="E698" s="80"/>
      <c r="F698" s="80"/>
      <c r="G698" s="80"/>
      <c r="H698" s="80"/>
      <c r="I698" s="81"/>
      <c r="J698" s="81"/>
      <c r="K698" s="81"/>
      <c r="L698" s="81"/>
      <c r="M698" s="80"/>
      <c r="N698" s="80"/>
      <c r="O698" s="82"/>
      <c r="P698" s="82"/>
      <c r="Q698" s="82"/>
      <c r="R698" s="82"/>
      <c r="S698" s="82"/>
      <c r="T698" s="82"/>
      <c r="U698" s="82"/>
      <c r="V698" s="82"/>
      <c r="W698" s="82"/>
      <c r="X698" s="80"/>
      <c r="Y698" s="80"/>
      <c r="Z698" s="80"/>
      <c r="AA698" s="80"/>
      <c r="AB698" s="81"/>
      <c r="AC698" s="81"/>
      <c r="AD698" s="80"/>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c r="KA698" s="7"/>
      <c r="KB698" s="7"/>
      <c r="KC698" s="7"/>
      <c r="KD698" s="7"/>
      <c r="KE698" s="7"/>
      <c r="KF698" s="7"/>
      <c r="KG698" s="7"/>
      <c r="KH698" s="7"/>
      <c r="KI698" s="7"/>
      <c r="KJ698" s="7"/>
      <c r="KK698" s="7"/>
      <c r="KL698" s="7"/>
      <c r="KM698" s="7"/>
      <c r="KN698" s="7"/>
      <c r="KO698" s="7"/>
      <c r="KP698" s="7"/>
      <c r="KQ698" s="7"/>
      <c r="KR698" s="7"/>
      <c r="KS698" s="7"/>
      <c r="KT698" s="7"/>
      <c r="KU698" s="7"/>
      <c r="KV698" s="7"/>
      <c r="KW698" s="7"/>
      <c r="KX698" s="7"/>
      <c r="KY698" s="7"/>
      <c r="KZ698" s="7"/>
      <c r="LA698" s="7"/>
      <c r="LB698" s="7"/>
      <c r="LC698" s="7"/>
      <c r="LD698" s="7"/>
      <c r="LE698" s="7"/>
      <c r="LF698" s="7"/>
      <c r="LG698" s="7"/>
      <c r="LH698" s="7"/>
      <c r="LI698" s="7"/>
      <c r="LJ698" s="7"/>
      <c r="LK698" s="7"/>
      <c r="LL698" s="7"/>
      <c r="LM698" s="7"/>
      <c r="LN698" s="7"/>
      <c r="LO698" s="7"/>
      <c r="LP698" s="7"/>
      <c r="LQ698" s="7"/>
      <c r="LR698" s="7"/>
      <c r="LS698" s="7"/>
      <c r="LT698" s="7"/>
      <c r="LU698" s="7"/>
      <c r="LV698" s="7"/>
      <c r="LW698" s="7"/>
      <c r="LX698" s="7"/>
      <c r="LY698" s="7"/>
      <c r="LZ698" s="7"/>
      <c r="MA698" s="7"/>
      <c r="MB698" s="7"/>
      <c r="MC698" s="7"/>
      <c r="MD698" s="7"/>
      <c r="ME698" s="7"/>
      <c r="MF698" s="7"/>
      <c r="MG698" s="7"/>
      <c r="MH698" s="7"/>
      <c r="MI698" s="7"/>
      <c r="MJ698" s="7"/>
    </row>
    <row r="699" spans="1:348" ht="15.75" customHeight="1">
      <c r="A699" s="80"/>
      <c r="B699" s="80"/>
      <c r="C699" s="80"/>
      <c r="D699" s="80"/>
      <c r="E699" s="80"/>
      <c r="F699" s="80"/>
      <c r="G699" s="80"/>
      <c r="H699" s="80"/>
      <c r="I699" s="81"/>
      <c r="J699" s="81"/>
      <c r="K699" s="81"/>
      <c r="L699" s="81"/>
      <c r="M699" s="80"/>
      <c r="N699" s="80"/>
      <c r="O699" s="82"/>
      <c r="P699" s="82"/>
      <c r="Q699" s="82"/>
      <c r="R699" s="82"/>
      <c r="S699" s="82"/>
      <c r="T699" s="82"/>
      <c r="U699" s="82"/>
      <c r="V699" s="82"/>
      <c r="W699" s="82"/>
      <c r="X699" s="80"/>
      <c r="Y699" s="80"/>
      <c r="Z699" s="80"/>
      <c r="AA699" s="80"/>
      <c r="AB699" s="81"/>
      <c r="AC699" s="81"/>
      <c r="AD699" s="80"/>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c r="KA699" s="7"/>
      <c r="KB699" s="7"/>
      <c r="KC699" s="7"/>
      <c r="KD699" s="7"/>
      <c r="KE699" s="7"/>
      <c r="KF699" s="7"/>
      <c r="KG699" s="7"/>
      <c r="KH699" s="7"/>
      <c r="KI699" s="7"/>
      <c r="KJ699" s="7"/>
      <c r="KK699" s="7"/>
      <c r="KL699" s="7"/>
      <c r="KM699" s="7"/>
      <c r="KN699" s="7"/>
      <c r="KO699" s="7"/>
      <c r="KP699" s="7"/>
      <c r="KQ699" s="7"/>
      <c r="KR699" s="7"/>
      <c r="KS699" s="7"/>
      <c r="KT699" s="7"/>
      <c r="KU699" s="7"/>
      <c r="KV699" s="7"/>
      <c r="KW699" s="7"/>
      <c r="KX699" s="7"/>
      <c r="KY699" s="7"/>
      <c r="KZ699" s="7"/>
      <c r="LA699" s="7"/>
      <c r="LB699" s="7"/>
      <c r="LC699" s="7"/>
      <c r="LD699" s="7"/>
      <c r="LE699" s="7"/>
      <c r="LF699" s="7"/>
      <c r="LG699" s="7"/>
      <c r="LH699" s="7"/>
      <c r="LI699" s="7"/>
      <c r="LJ699" s="7"/>
      <c r="LK699" s="7"/>
      <c r="LL699" s="7"/>
      <c r="LM699" s="7"/>
      <c r="LN699" s="7"/>
      <c r="LO699" s="7"/>
      <c r="LP699" s="7"/>
      <c r="LQ699" s="7"/>
      <c r="LR699" s="7"/>
      <c r="LS699" s="7"/>
      <c r="LT699" s="7"/>
      <c r="LU699" s="7"/>
      <c r="LV699" s="7"/>
      <c r="LW699" s="7"/>
      <c r="LX699" s="7"/>
      <c r="LY699" s="7"/>
      <c r="LZ699" s="7"/>
      <c r="MA699" s="7"/>
      <c r="MB699" s="7"/>
      <c r="MC699" s="7"/>
      <c r="MD699" s="7"/>
      <c r="ME699" s="7"/>
      <c r="MF699" s="7"/>
      <c r="MG699" s="7"/>
      <c r="MH699" s="7"/>
      <c r="MI699" s="7"/>
      <c r="MJ699" s="7"/>
    </row>
    <row r="700" spans="1:348" ht="15.75" customHeight="1">
      <c r="A700" s="80"/>
      <c r="B700" s="80"/>
      <c r="C700" s="80"/>
      <c r="D700" s="80"/>
      <c r="E700" s="80"/>
      <c r="F700" s="80"/>
      <c r="G700" s="80"/>
      <c r="H700" s="80"/>
      <c r="I700" s="81"/>
      <c r="J700" s="81"/>
      <c r="K700" s="81"/>
      <c r="L700" s="81"/>
      <c r="M700" s="80"/>
      <c r="N700" s="80"/>
      <c r="O700" s="82"/>
      <c r="P700" s="82"/>
      <c r="Q700" s="82"/>
      <c r="R700" s="82"/>
      <c r="S700" s="82"/>
      <c r="T700" s="82"/>
      <c r="U700" s="82"/>
      <c r="V700" s="82"/>
      <c r="W700" s="82"/>
      <c r="X700" s="80"/>
      <c r="Y700" s="80"/>
      <c r="Z700" s="80"/>
      <c r="AA700" s="80"/>
      <c r="AB700" s="81"/>
      <c r="AC700" s="81"/>
      <c r="AD700" s="80"/>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c r="KA700" s="7"/>
      <c r="KB700" s="7"/>
      <c r="KC700" s="7"/>
      <c r="KD700" s="7"/>
      <c r="KE700" s="7"/>
      <c r="KF700" s="7"/>
      <c r="KG700" s="7"/>
      <c r="KH700" s="7"/>
      <c r="KI700" s="7"/>
      <c r="KJ700" s="7"/>
      <c r="KK700" s="7"/>
      <c r="KL700" s="7"/>
      <c r="KM700" s="7"/>
      <c r="KN700" s="7"/>
      <c r="KO700" s="7"/>
      <c r="KP700" s="7"/>
      <c r="KQ700" s="7"/>
      <c r="KR700" s="7"/>
      <c r="KS700" s="7"/>
      <c r="KT700" s="7"/>
      <c r="KU700" s="7"/>
      <c r="KV700" s="7"/>
      <c r="KW700" s="7"/>
      <c r="KX700" s="7"/>
      <c r="KY700" s="7"/>
      <c r="KZ700" s="7"/>
      <c r="LA700" s="7"/>
      <c r="LB700" s="7"/>
      <c r="LC700" s="7"/>
      <c r="LD700" s="7"/>
      <c r="LE700" s="7"/>
      <c r="LF700" s="7"/>
      <c r="LG700" s="7"/>
      <c r="LH700" s="7"/>
      <c r="LI700" s="7"/>
      <c r="LJ700" s="7"/>
      <c r="LK700" s="7"/>
      <c r="LL700" s="7"/>
      <c r="LM700" s="7"/>
      <c r="LN700" s="7"/>
      <c r="LO700" s="7"/>
      <c r="LP700" s="7"/>
      <c r="LQ700" s="7"/>
      <c r="LR700" s="7"/>
      <c r="LS700" s="7"/>
      <c r="LT700" s="7"/>
      <c r="LU700" s="7"/>
      <c r="LV700" s="7"/>
      <c r="LW700" s="7"/>
      <c r="LX700" s="7"/>
      <c r="LY700" s="7"/>
      <c r="LZ700" s="7"/>
      <c r="MA700" s="7"/>
      <c r="MB700" s="7"/>
      <c r="MC700" s="7"/>
      <c r="MD700" s="7"/>
      <c r="ME700" s="7"/>
      <c r="MF700" s="7"/>
      <c r="MG700" s="7"/>
      <c r="MH700" s="7"/>
      <c r="MI700" s="7"/>
      <c r="MJ700" s="7"/>
    </row>
    <row r="701" spans="1:348" ht="15.75" customHeight="1">
      <c r="A701" s="80"/>
      <c r="B701" s="80"/>
      <c r="C701" s="80"/>
      <c r="D701" s="80"/>
      <c r="E701" s="80"/>
      <c r="F701" s="80"/>
      <c r="G701" s="80"/>
      <c r="H701" s="80"/>
      <c r="I701" s="81"/>
      <c r="J701" s="81"/>
      <c r="K701" s="81"/>
      <c r="L701" s="81"/>
      <c r="M701" s="80"/>
      <c r="N701" s="80"/>
      <c r="O701" s="82"/>
      <c r="P701" s="82"/>
      <c r="Q701" s="82"/>
      <c r="R701" s="82"/>
      <c r="S701" s="82"/>
      <c r="T701" s="82"/>
      <c r="U701" s="82"/>
      <c r="V701" s="82"/>
      <c r="W701" s="82"/>
      <c r="X701" s="80"/>
      <c r="Y701" s="80"/>
      <c r="Z701" s="80"/>
      <c r="AA701" s="80"/>
      <c r="AB701" s="81"/>
      <c r="AC701" s="81"/>
      <c r="AD701" s="80"/>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c r="KA701" s="7"/>
      <c r="KB701" s="7"/>
      <c r="KC701" s="7"/>
      <c r="KD701" s="7"/>
      <c r="KE701" s="7"/>
      <c r="KF701" s="7"/>
      <c r="KG701" s="7"/>
      <c r="KH701" s="7"/>
      <c r="KI701" s="7"/>
      <c r="KJ701" s="7"/>
      <c r="KK701" s="7"/>
      <c r="KL701" s="7"/>
      <c r="KM701" s="7"/>
      <c r="KN701" s="7"/>
      <c r="KO701" s="7"/>
      <c r="KP701" s="7"/>
      <c r="KQ701" s="7"/>
      <c r="KR701" s="7"/>
      <c r="KS701" s="7"/>
      <c r="KT701" s="7"/>
      <c r="KU701" s="7"/>
      <c r="KV701" s="7"/>
      <c r="KW701" s="7"/>
      <c r="KX701" s="7"/>
      <c r="KY701" s="7"/>
      <c r="KZ701" s="7"/>
      <c r="LA701" s="7"/>
      <c r="LB701" s="7"/>
      <c r="LC701" s="7"/>
      <c r="LD701" s="7"/>
      <c r="LE701" s="7"/>
      <c r="LF701" s="7"/>
      <c r="LG701" s="7"/>
      <c r="LH701" s="7"/>
      <c r="LI701" s="7"/>
      <c r="LJ701" s="7"/>
      <c r="LK701" s="7"/>
      <c r="LL701" s="7"/>
      <c r="LM701" s="7"/>
      <c r="LN701" s="7"/>
      <c r="LO701" s="7"/>
      <c r="LP701" s="7"/>
      <c r="LQ701" s="7"/>
      <c r="LR701" s="7"/>
      <c r="LS701" s="7"/>
      <c r="LT701" s="7"/>
      <c r="LU701" s="7"/>
      <c r="LV701" s="7"/>
      <c r="LW701" s="7"/>
      <c r="LX701" s="7"/>
      <c r="LY701" s="7"/>
      <c r="LZ701" s="7"/>
      <c r="MA701" s="7"/>
      <c r="MB701" s="7"/>
      <c r="MC701" s="7"/>
      <c r="MD701" s="7"/>
      <c r="ME701" s="7"/>
      <c r="MF701" s="7"/>
      <c r="MG701" s="7"/>
      <c r="MH701" s="7"/>
      <c r="MI701" s="7"/>
      <c r="MJ701" s="7"/>
    </row>
    <row r="702" spans="1:348" ht="15.75" customHeight="1">
      <c r="A702" s="80"/>
      <c r="B702" s="80"/>
      <c r="C702" s="80"/>
      <c r="D702" s="80"/>
      <c r="E702" s="80"/>
      <c r="F702" s="80"/>
      <c r="G702" s="80"/>
      <c r="H702" s="80"/>
      <c r="I702" s="81"/>
      <c r="J702" s="81"/>
      <c r="K702" s="81"/>
      <c r="L702" s="81"/>
      <c r="M702" s="80"/>
      <c r="N702" s="80"/>
      <c r="O702" s="82"/>
      <c r="P702" s="82"/>
      <c r="Q702" s="82"/>
      <c r="R702" s="82"/>
      <c r="S702" s="82"/>
      <c r="T702" s="82"/>
      <c r="U702" s="82"/>
      <c r="V702" s="82"/>
      <c r="W702" s="82"/>
      <c r="X702" s="80"/>
      <c r="Y702" s="80"/>
      <c r="Z702" s="80"/>
      <c r="AA702" s="80"/>
      <c r="AB702" s="81"/>
      <c r="AC702" s="81"/>
      <c r="AD702" s="80"/>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c r="KA702" s="7"/>
      <c r="KB702" s="7"/>
      <c r="KC702" s="7"/>
      <c r="KD702" s="7"/>
      <c r="KE702" s="7"/>
      <c r="KF702" s="7"/>
      <c r="KG702" s="7"/>
      <c r="KH702" s="7"/>
      <c r="KI702" s="7"/>
      <c r="KJ702" s="7"/>
      <c r="KK702" s="7"/>
      <c r="KL702" s="7"/>
      <c r="KM702" s="7"/>
      <c r="KN702" s="7"/>
      <c r="KO702" s="7"/>
      <c r="KP702" s="7"/>
      <c r="KQ702" s="7"/>
      <c r="KR702" s="7"/>
      <c r="KS702" s="7"/>
      <c r="KT702" s="7"/>
      <c r="KU702" s="7"/>
      <c r="KV702" s="7"/>
      <c r="KW702" s="7"/>
      <c r="KX702" s="7"/>
      <c r="KY702" s="7"/>
      <c r="KZ702" s="7"/>
      <c r="LA702" s="7"/>
      <c r="LB702" s="7"/>
      <c r="LC702" s="7"/>
      <c r="LD702" s="7"/>
      <c r="LE702" s="7"/>
      <c r="LF702" s="7"/>
      <c r="LG702" s="7"/>
      <c r="LH702" s="7"/>
      <c r="LI702" s="7"/>
      <c r="LJ702" s="7"/>
      <c r="LK702" s="7"/>
      <c r="LL702" s="7"/>
      <c r="LM702" s="7"/>
      <c r="LN702" s="7"/>
      <c r="LO702" s="7"/>
      <c r="LP702" s="7"/>
      <c r="LQ702" s="7"/>
      <c r="LR702" s="7"/>
      <c r="LS702" s="7"/>
      <c r="LT702" s="7"/>
      <c r="LU702" s="7"/>
      <c r="LV702" s="7"/>
      <c r="LW702" s="7"/>
      <c r="LX702" s="7"/>
      <c r="LY702" s="7"/>
      <c r="LZ702" s="7"/>
      <c r="MA702" s="7"/>
      <c r="MB702" s="7"/>
      <c r="MC702" s="7"/>
      <c r="MD702" s="7"/>
      <c r="ME702" s="7"/>
      <c r="MF702" s="7"/>
      <c r="MG702" s="7"/>
      <c r="MH702" s="7"/>
      <c r="MI702" s="7"/>
      <c r="MJ702" s="7"/>
    </row>
    <row r="703" spans="1:348" ht="15.75" customHeight="1">
      <c r="A703" s="80"/>
      <c r="B703" s="80"/>
      <c r="C703" s="80"/>
      <c r="D703" s="80"/>
      <c r="E703" s="80"/>
      <c r="F703" s="80"/>
      <c r="G703" s="80"/>
      <c r="H703" s="80"/>
      <c r="I703" s="81"/>
      <c r="J703" s="81"/>
      <c r="K703" s="81"/>
      <c r="L703" s="81"/>
      <c r="M703" s="80"/>
      <c r="N703" s="80"/>
      <c r="O703" s="82"/>
      <c r="P703" s="82"/>
      <c r="Q703" s="82"/>
      <c r="R703" s="82"/>
      <c r="S703" s="82"/>
      <c r="T703" s="82"/>
      <c r="U703" s="82"/>
      <c r="V703" s="82"/>
      <c r="W703" s="82"/>
      <c r="X703" s="80"/>
      <c r="Y703" s="80"/>
      <c r="Z703" s="80"/>
      <c r="AA703" s="80"/>
      <c r="AB703" s="81"/>
      <c r="AC703" s="81"/>
      <c r="AD703" s="80"/>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c r="KA703" s="7"/>
      <c r="KB703" s="7"/>
      <c r="KC703" s="7"/>
      <c r="KD703" s="7"/>
      <c r="KE703" s="7"/>
      <c r="KF703" s="7"/>
      <c r="KG703" s="7"/>
      <c r="KH703" s="7"/>
      <c r="KI703" s="7"/>
      <c r="KJ703" s="7"/>
      <c r="KK703" s="7"/>
      <c r="KL703" s="7"/>
      <c r="KM703" s="7"/>
      <c r="KN703" s="7"/>
      <c r="KO703" s="7"/>
      <c r="KP703" s="7"/>
      <c r="KQ703" s="7"/>
      <c r="KR703" s="7"/>
      <c r="KS703" s="7"/>
      <c r="KT703" s="7"/>
      <c r="KU703" s="7"/>
      <c r="KV703" s="7"/>
      <c r="KW703" s="7"/>
      <c r="KX703" s="7"/>
      <c r="KY703" s="7"/>
      <c r="KZ703" s="7"/>
      <c r="LA703" s="7"/>
      <c r="LB703" s="7"/>
      <c r="LC703" s="7"/>
      <c r="LD703" s="7"/>
      <c r="LE703" s="7"/>
      <c r="LF703" s="7"/>
      <c r="LG703" s="7"/>
      <c r="LH703" s="7"/>
      <c r="LI703" s="7"/>
      <c r="LJ703" s="7"/>
      <c r="LK703" s="7"/>
      <c r="LL703" s="7"/>
      <c r="LM703" s="7"/>
      <c r="LN703" s="7"/>
      <c r="LO703" s="7"/>
      <c r="LP703" s="7"/>
      <c r="LQ703" s="7"/>
      <c r="LR703" s="7"/>
      <c r="LS703" s="7"/>
      <c r="LT703" s="7"/>
      <c r="LU703" s="7"/>
      <c r="LV703" s="7"/>
      <c r="LW703" s="7"/>
      <c r="LX703" s="7"/>
      <c r="LY703" s="7"/>
      <c r="LZ703" s="7"/>
      <c r="MA703" s="7"/>
      <c r="MB703" s="7"/>
      <c r="MC703" s="7"/>
      <c r="MD703" s="7"/>
      <c r="ME703" s="7"/>
      <c r="MF703" s="7"/>
      <c r="MG703" s="7"/>
      <c r="MH703" s="7"/>
      <c r="MI703" s="7"/>
      <c r="MJ703" s="7"/>
    </row>
    <row r="704" spans="1:348" ht="15.75" customHeight="1">
      <c r="A704" s="80"/>
      <c r="B704" s="80"/>
      <c r="C704" s="80"/>
      <c r="D704" s="80"/>
      <c r="E704" s="80"/>
      <c r="F704" s="80"/>
      <c r="G704" s="80"/>
      <c r="H704" s="80"/>
      <c r="I704" s="81"/>
      <c r="J704" s="81"/>
      <c r="K704" s="81"/>
      <c r="L704" s="81"/>
      <c r="M704" s="80"/>
      <c r="N704" s="80"/>
      <c r="O704" s="82"/>
      <c r="P704" s="82"/>
      <c r="Q704" s="82"/>
      <c r="R704" s="82"/>
      <c r="S704" s="82"/>
      <c r="T704" s="82"/>
      <c r="U704" s="82"/>
      <c r="V704" s="82"/>
      <c r="W704" s="82"/>
      <c r="X704" s="80"/>
      <c r="Y704" s="80"/>
      <c r="Z704" s="80"/>
      <c r="AA704" s="80"/>
      <c r="AB704" s="81"/>
      <c r="AC704" s="81"/>
      <c r="AD704" s="80"/>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c r="KA704" s="7"/>
      <c r="KB704" s="7"/>
      <c r="KC704" s="7"/>
      <c r="KD704" s="7"/>
      <c r="KE704" s="7"/>
      <c r="KF704" s="7"/>
      <c r="KG704" s="7"/>
      <c r="KH704" s="7"/>
      <c r="KI704" s="7"/>
      <c r="KJ704" s="7"/>
      <c r="KK704" s="7"/>
      <c r="KL704" s="7"/>
      <c r="KM704" s="7"/>
      <c r="KN704" s="7"/>
      <c r="KO704" s="7"/>
      <c r="KP704" s="7"/>
      <c r="KQ704" s="7"/>
      <c r="KR704" s="7"/>
      <c r="KS704" s="7"/>
      <c r="KT704" s="7"/>
      <c r="KU704" s="7"/>
      <c r="KV704" s="7"/>
      <c r="KW704" s="7"/>
      <c r="KX704" s="7"/>
      <c r="KY704" s="7"/>
      <c r="KZ704" s="7"/>
      <c r="LA704" s="7"/>
      <c r="LB704" s="7"/>
      <c r="LC704" s="7"/>
      <c r="LD704" s="7"/>
      <c r="LE704" s="7"/>
      <c r="LF704" s="7"/>
      <c r="LG704" s="7"/>
      <c r="LH704" s="7"/>
      <c r="LI704" s="7"/>
      <c r="LJ704" s="7"/>
      <c r="LK704" s="7"/>
      <c r="LL704" s="7"/>
      <c r="LM704" s="7"/>
      <c r="LN704" s="7"/>
      <c r="LO704" s="7"/>
      <c r="LP704" s="7"/>
      <c r="LQ704" s="7"/>
      <c r="LR704" s="7"/>
      <c r="LS704" s="7"/>
      <c r="LT704" s="7"/>
      <c r="LU704" s="7"/>
      <c r="LV704" s="7"/>
      <c r="LW704" s="7"/>
      <c r="LX704" s="7"/>
      <c r="LY704" s="7"/>
      <c r="LZ704" s="7"/>
      <c r="MA704" s="7"/>
      <c r="MB704" s="7"/>
      <c r="MC704" s="7"/>
      <c r="MD704" s="7"/>
      <c r="ME704" s="7"/>
      <c r="MF704" s="7"/>
      <c r="MG704" s="7"/>
      <c r="MH704" s="7"/>
      <c r="MI704" s="7"/>
      <c r="MJ704" s="7"/>
    </row>
    <row r="705" spans="1:348" ht="15.75" customHeight="1">
      <c r="A705" s="80"/>
      <c r="B705" s="80"/>
      <c r="C705" s="80"/>
      <c r="D705" s="80"/>
      <c r="E705" s="80"/>
      <c r="F705" s="80"/>
      <c r="G705" s="80"/>
      <c r="H705" s="80"/>
      <c r="I705" s="81"/>
      <c r="J705" s="81"/>
      <c r="K705" s="81"/>
      <c r="L705" s="81"/>
      <c r="M705" s="80"/>
      <c r="N705" s="80"/>
      <c r="O705" s="82"/>
      <c r="P705" s="82"/>
      <c r="Q705" s="82"/>
      <c r="R705" s="82"/>
      <c r="S705" s="82"/>
      <c r="T705" s="82"/>
      <c r="U705" s="82"/>
      <c r="V705" s="82"/>
      <c r="W705" s="82"/>
      <c r="X705" s="80"/>
      <c r="Y705" s="80"/>
      <c r="Z705" s="80"/>
      <c r="AA705" s="80"/>
      <c r="AB705" s="81"/>
      <c r="AC705" s="81"/>
      <c r="AD705" s="80"/>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c r="KA705" s="7"/>
      <c r="KB705" s="7"/>
      <c r="KC705" s="7"/>
      <c r="KD705" s="7"/>
      <c r="KE705" s="7"/>
      <c r="KF705" s="7"/>
      <c r="KG705" s="7"/>
      <c r="KH705" s="7"/>
      <c r="KI705" s="7"/>
      <c r="KJ705" s="7"/>
      <c r="KK705" s="7"/>
      <c r="KL705" s="7"/>
      <c r="KM705" s="7"/>
      <c r="KN705" s="7"/>
      <c r="KO705" s="7"/>
      <c r="KP705" s="7"/>
      <c r="KQ705" s="7"/>
      <c r="KR705" s="7"/>
      <c r="KS705" s="7"/>
      <c r="KT705" s="7"/>
      <c r="KU705" s="7"/>
      <c r="KV705" s="7"/>
      <c r="KW705" s="7"/>
      <c r="KX705" s="7"/>
      <c r="KY705" s="7"/>
      <c r="KZ705" s="7"/>
      <c r="LA705" s="7"/>
      <c r="LB705" s="7"/>
      <c r="LC705" s="7"/>
      <c r="LD705" s="7"/>
      <c r="LE705" s="7"/>
      <c r="LF705" s="7"/>
      <c r="LG705" s="7"/>
      <c r="LH705" s="7"/>
      <c r="LI705" s="7"/>
      <c r="LJ705" s="7"/>
      <c r="LK705" s="7"/>
      <c r="LL705" s="7"/>
      <c r="LM705" s="7"/>
      <c r="LN705" s="7"/>
      <c r="LO705" s="7"/>
      <c r="LP705" s="7"/>
      <c r="LQ705" s="7"/>
      <c r="LR705" s="7"/>
      <c r="LS705" s="7"/>
      <c r="LT705" s="7"/>
      <c r="LU705" s="7"/>
      <c r="LV705" s="7"/>
      <c r="LW705" s="7"/>
      <c r="LX705" s="7"/>
      <c r="LY705" s="7"/>
      <c r="LZ705" s="7"/>
      <c r="MA705" s="7"/>
      <c r="MB705" s="7"/>
      <c r="MC705" s="7"/>
      <c r="MD705" s="7"/>
      <c r="ME705" s="7"/>
      <c r="MF705" s="7"/>
      <c r="MG705" s="7"/>
      <c r="MH705" s="7"/>
      <c r="MI705" s="7"/>
      <c r="MJ705" s="7"/>
    </row>
    <row r="706" spans="1:348" ht="15.75" customHeight="1">
      <c r="A706" s="80"/>
      <c r="B706" s="80"/>
      <c r="C706" s="80"/>
      <c r="D706" s="80"/>
      <c r="E706" s="80"/>
      <c r="F706" s="80"/>
      <c r="G706" s="80"/>
      <c r="H706" s="80"/>
      <c r="I706" s="81"/>
      <c r="J706" s="81"/>
      <c r="K706" s="81"/>
      <c r="L706" s="81"/>
      <c r="M706" s="80"/>
      <c r="N706" s="80"/>
      <c r="O706" s="82"/>
      <c r="P706" s="82"/>
      <c r="Q706" s="82"/>
      <c r="R706" s="82"/>
      <c r="S706" s="82"/>
      <c r="T706" s="82"/>
      <c r="U706" s="82"/>
      <c r="V706" s="82"/>
      <c r="W706" s="82"/>
      <c r="X706" s="80"/>
      <c r="Y706" s="80"/>
      <c r="Z706" s="80"/>
      <c r="AA706" s="80"/>
      <c r="AB706" s="81"/>
      <c r="AC706" s="81"/>
      <c r="AD706" s="80"/>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c r="KA706" s="7"/>
      <c r="KB706" s="7"/>
      <c r="KC706" s="7"/>
      <c r="KD706" s="7"/>
      <c r="KE706" s="7"/>
      <c r="KF706" s="7"/>
      <c r="KG706" s="7"/>
      <c r="KH706" s="7"/>
      <c r="KI706" s="7"/>
      <c r="KJ706" s="7"/>
      <c r="KK706" s="7"/>
      <c r="KL706" s="7"/>
      <c r="KM706" s="7"/>
      <c r="KN706" s="7"/>
      <c r="KO706" s="7"/>
      <c r="KP706" s="7"/>
      <c r="KQ706" s="7"/>
      <c r="KR706" s="7"/>
      <c r="KS706" s="7"/>
      <c r="KT706" s="7"/>
      <c r="KU706" s="7"/>
      <c r="KV706" s="7"/>
      <c r="KW706" s="7"/>
      <c r="KX706" s="7"/>
      <c r="KY706" s="7"/>
      <c r="KZ706" s="7"/>
      <c r="LA706" s="7"/>
      <c r="LB706" s="7"/>
      <c r="LC706" s="7"/>
      <c r="LD706" s="7"/>
      <c r="LE706" s="7"/>
      <c r="LF706" s="7"/>
      <c r="LG706" s="7"/>
      <c r="LH706" s="7"/>
      <c r="LI706" s="7"/>
      <c r="LJ706" s="7"/>
      <c r="LK706" s="7"/>
      <c r="LL706" s="7"/>
      <c r="LM706" s="7"/>
      <c r="LN706" s="7"/>
      <c r="LO706" s="7"/>
      <c r="LP706" s="7"/>
      <c r="LQ706" s="7"/>
      <c r="LR706" s="7"/>
      <c r="LS706" s="7"/>
      <c r="LT706" s="7"/>
      <c r="LU706" s="7"/>
      <c r="LV706" s="7"/>
      <c r="LW706" s="7"/>
      <c r="LX706" s="7"/>
      <c r="LY706" s="7"/>
      <c r="LZ706" s="7"/>
      <c r="MA706" s="7"/>
      <c r="MB706" s="7"/>
      <c r="MC706" s="7"/>
      <c r="MD706" s="7"/>
      <c r="ME706" s="7"/>
      <c r="MF706" s="7"/>
      <c r="MG706" s="7"/>
      <c r="MH706" s="7"/>
      <c r="MI706" s="7"/>
      <c r="MJ706" s="7"/>
    </row>
    <row r="707" spans="1:348" ht="15.75" customHeight="1">
      <c r="A707" s="80"/>
      <c r="B707" s="80"/>
      <c r="C707" s="80"/>
      <c r="D707" s="80"/>
      <c r="E707" s="80"/>
      <c r="F707" s="80"/>
      <c r="G707" s="80"/>
      <c r="H707" s="80"/>
      <c r="I707" s="81"/>
      <c r="J707" s="81"/>
      <c r="K707" s="81"/>
      <c r="L707" s="81"/>
      <c r="M707" s="80"/>
      <c r="N707" s="80"/>
      <c r="O707" s="82"/>
      <c r="P707" s="82"/>
      <c r="Q707" s="82"/>
      <c r="R707" s="82"/>
      <c r="S707" s="82"/>
      <c r="T707" s="82"/>
      <c r="U707" s="82"/>
      <c r="V707" s="82"/>
      <c r="W707" s="82"/>
      <c r="X707" s="80"/>
      <c r="Y707" s="80"/>
      <c r="Z707" s="80"/>
      <c r="AA707" s="80"/>
      <c r="AB707" s="81"/>
      <c r="AC707" s="81"/>
      <c r="AD707" s="80"/>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c r="KA707" s="7"/>
      <c r="KB707" s="7"/>
      <c r="KC707" s="7"/>
      <c r="KD707" s="7"/>
      <c r="KE707" s="7"/>
      <c r="KF707" s="7"/>
      <c r="KG707" s="7"/>
      <c r="KH707" s="7"/>
      <c r="KI707" s="7"/>
      <c r="KJ707" s="7"/>
      <c r="KK707" s="7"/>
      <c r="KL707" s="7"/>
      <c r="KM707" s="7"/>
      <c r="KN707" s="7"/>
      <c r="KO707" s="7"/>
      <c r="KP707" s="7"/>
      <c r="KQ707" s="7"/>
      <c r="KR707" s="7"/>
      <c r="KS707" s="7"/>
      <c r="KT707" s="7"/>
      <c r="KU707" s="7"/>
      <c r="KV707" s="7"/>
      <c r="KW707" s="7"/>
      <c r="KX707" s="7"/>
      <c r="KY707" s="7"/>
      <c r="KZ707" s="7"/>
      <c r="LA707" s="7"/>
      <c r="LB707" s="7"/>
      <c r="LC707" s="7"/>
      <c r="LD707" s="7"/>
      <c r="LE707" s="7"/>
      <c r="LF707" s="7"/>
      <c r="LG707" s="7"/>
      <c r="LH707" s="7"/>
      <c r="LI707" s="7"/>
      <c r="LJ707" s="7"/>
      <c r="LK707" s="7"/>
      <c r="LL707" s="7"/>
      <c r="LM707" s="7"/>
      <c r="LN707" s="7"/>
      <c r="LO707" s="7"/>
      <c r="LP707" s="7"/>
      <c r="LQ707" s="7"/>
      <c r="LR707" s="7"/>
      <c r="LS707" s="7"/>
      <c r="LT707" s="7"/>
      <c r="LU707" s="7"/>
      <c r="LV707" s="7"/>
      <c r="LW707" s="7"/>
      <c r="LX707" s="7"/>
      <c r="LY707" s="7"/>
      <c r="LZ707" s="7"/>
      <c r="MA707" s="7"/>
      <c r="MB707" s="7"/>
      <c r="MC707" s="7"/>
      <c r="MD707" s="7"/>
      <c r="ME707" s="7"/>
      <c r="MF707" s="7"/>
      <c r="MG707" s="7"/>
      <c r="MH707" s="7"/>
      <c r="MI707" s="7"/>
      <c r="MJ707" s="7"/>
    </row>
    <row r="708" spans="1:348" ht="15.75" customHeight="1">
      <c r="A708" s="80"/>
      <c r="B708" s="80"/>
      <c r="C708" s="80"/>
      <c r="D708" s="80"/>
      <c r="E708" s="80"/>
      <c r="F708" s="80"/>
      <c r="G708" s="80"/>
      <c r="H708" s="80"/>
      <c r="I708" s="81"/>
      <c r="J708" s="81"/>
      <c r="K708" s="81"/>
      <c r="L708" s="81"/>
      <c r="M708" s="80"/>
      <c r="N708" s="80"/>
      <c r="O708" s="82"/>
      <c r="P708" s="82"/>
      <c r="Q708" s="82"/>
      <c r="R708" s="82"/>
      <c r="S708" s="82"/>
      <c r="T708" s="82"/>
      <c r="U708" s="82"/>
      <c r="V708" s="82"/>
      <c r="W708" s="82"/>
      <c r="X708" s="80"/>
      <c r="Y708" s="80"/>
      <c r="Z708" s="80"/>
      <c r="AA708" s="80"/>
      <c r="AB708" s="81"/>
      <c r="AC708" s="81"/>
      <c r="AD708" s="80"/>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c r="KA708" s="7"/>
      <c r="KB708" s="7"/>
      <c r="KC708" s="7"/>
      <c r="KD708" s="7"/>
      <c r="KE708" s="7"/>
      <c r="KF708" s="7"/>
      <c r="KG708" s="7"/>
      <c r="KH708" s="7"/>
      <c r="KI708" s="7"/>
      <c r="KJ708" s="7"/>
      <c r="KK708" s="7"/>
      <c r="KL708" s="7"/>
      <c r="KM708" s="7"/>
      <c r="KN708" s="7"/>
      <c r="KO708" s="7"/>
      <c r="KP708" s="7"/>
      <c r="KQ708" s="7"/>
      <c r="KR708" s="7"/>
      <c r="KS708" s="7"/>
      <c r="KT708" s="7"/>
      <c r="KU708" s="7"/>
      <c r="KV708" s="7"/>
      <c r="KW708" s="7"/>
      <c r="KX708" s="7"/>
      <c r="KY708" s="7"/>
      <c r="KZ708" s="7"/>
      <c r="LA708" s="7"/>
      <c r="LB708" s="7"/>
      <c r="LC708" s="7"/>
      <c r="LD708" s="7"/>
      <c r="LE708" s="7"/>
      <c r="LF708" s="7"/>
      <c r="LG708" s="7"/>
      <c r="LH708" s="7"/>
      <c r="LI708" s="7"/>
      <c r="LJ708" s="7"/>
      <c r="LK708" s="7"/>
      <c r="LL708" s="7"/>
      <c r="LM708" s="7"/>
      <c r="LN708" s="7"/>
      <c r="LO708" s="7"/>
      <c r="LP708" s="7"/>
      <c r="LQ708" s="7"/>
      <c r="LR708" s="7"/>
      <c r="LS708" s="7"/>
      <c r="LT708" s="7"/>
      <c r="LU708" s="7"/>
      <c r="LV708" s="7"/>
      <c r="LW708" s="7"/>
      <c r="LX708" s="7"/>
      <c r="LY708" s="7"/>
      <c r="LZ708" s="7"/>
      <c r="MA708" s="7"/>
      <c r="MB708" s="7"/>
      <c r="MC708" s="7"/>
      <c r="MD708" s="7"/>
      <c r="ME708" s="7"/>
      <c r="MF708" s="7"/>
      <c r="MG708" s="7"/>
      <c r="MH708" s="7"/>
      <c r="MI708" s="7"/>
      <c r="MJ708" s="7"/>
    </row>
    <row r="709" spans="1:348" ht="15.75" customHeight="1">
      <c r="A709" s="80"/>
      <c r="B709" s="80"/>
      <c r="C709" s="80"/>
      <c r="D709" s="80"/>
      <c r="E709" s="80"/>
      <c r="F709" s="80"/>
      <c r="G709" s="80"/>
      <c r="H709" s="80"/>
      <c r="I709" s="81"/>
      <c r="J709" s="81"/>
      <c r="K709" s="81"/>
      <c r="L709" s="81"/>
      <c r="M709" s="80"/>
      <c r="N709" s="80"/>
      <c r="O709" s="82"/>
      <c r="P709" s="82"/>
      <c r="Q709" s="82"/>
      <c r="R709" s="82"/>
      <c r="S709" s="82"/>
      <c r="T709" s="82"/>
      <c r="U709" s="82"/>
      <c r="V709" s="82"/>
      <c r="W709" s="82"/>
      <c r="X709" s="80"/>
      <c r="Y709" s="80"/>
      <c r="Z709" s="80"/>
      <c r="AA709" s="80"/>
      <c r="AB709" s="81"/>
      <c r="AC709" s="81"/>
      <c r="AD709" s="80"/>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c r="KA709" s="7"/>
      <c r="KB709" s="7"/>
      <c r="KC709" s="7"/>
      <c r="KD709" s="7"/>
      <c r="KE709" s="7"/>
      <c r="KF709" s="7"/>
      <c r="KG709" s="7"/>
      <c r="KH709" s="7"/>
      <c r="KI709" s="7"/>
      <c r="KJ709" s="7"/>
      <c r="KK709" s="7"/>
      <c r="KL709" s="7"/>
      <c r="KM709" s="7"/>
      <c r="KN709" s="7"/>
      <c r="KO709" s="7"/>
      <c r="KP709" s="7"/>
      <c r="KQ709" s="7"/>
      <c r="KR709" s="7"/>
      <c r="KS709" s="7"/>
      <c r="KT709" s="7"/>
      <c r="KU709" s="7"/>
      <c r="KV709" s="7"/>
      <c r="KW709" s="7"/>
      <c r="KX709" s="7"/>
      <c r="KY709" s="7"/>
      <c r="KZ709" s="7"/>
      <c r="LA709" s="7"/>
      <c r="LB709" s="7"/>
      <c r="LC709" s="7"/>
      <c r="LD709" s="7"/>
      <c r="LE709" s="7"/>
      <c r="LF709" s="7"/>
      <c r="LG709" s="7"/>
      <c r="LH709" s="7"/>
      <c r="LI709" s="7"/>
      <c r="LJ709" s="7"/>
      <c r="LK709" s="7"/>
      <c r="LL709" s="7"/>
      <c r="LM709" s="7"/>
      <c r="LN709" s="7"/>
      <c r="LO709" s="7"/>
      <c r="LP709" s="7"/>
      <c r="LQ709" s="7"/>
      <c r="LR709" s="7"/>
      <c r="LS709" s="7"/>
      <c r="LT709" s="7"/>
      <c r="LU709" s="7"/>
      <c r="LV709" s="7"/>
      <c r="LW709" s="7"/>
      <c r="LX709" s="7"/>
      <c r="LY709" s="7"/>
      <c r="LZ709" s="7"/>
      <c r="MA709" s="7"/>
      <c r="MB709" s="7"/>
      <c r="MC709" s="7"/>
      <c r="MD709" s="7"/>
      <c r="ME709" s="7"/>
      <c r="MF709" s="7"/>
      <c r="MG709" s="7"/>
      <c r="MH709" s="7"/>
      <c r="MI709" s="7"/>
      <c r="MJ709" s="7"/>
    </row>
    <row r="710" spans="1:348" ht="15.75" customHeight="1">
      <c r="A710" s="80"/>
      <c r="B710" s="80"/>
      <c r="C710" s="80"/>
      <c r="D710" s="80"/>
      <c r="E710" s="80"/>
      <c r="F710" s="80"/>
      <c r="G710" s="80"/>
      <c r="H710" s="80"/>
      <c r="I710" s="81"/>
      <c r="J710" s="81"/>
      <c r="K710" s="81"/>
      <c r="L710" s="81"/>
      <c r="M710" s="80"/>
      <c r="N710" s="80"/>
      <c r="O710" s="82"/>
      <c r="P710" s="82"/>
      <c r="Q710" s="82"/>
      <c r="R710" s="82"/>
      <c r="S710" s="82"/>
      <c r="T710" s="82"/>
      <c r="U710" s="82"/>
      <c r="V710" s="82"/>
      <c r="W710" s="82"/>
      <c r="X710" s="80"/>
      <c r="Y710" s="80"/>
      <c r="Z710" s="80"/>
      <c r="AA710" s="80"/>
      <c r="AB710" s="81"/>
      <c r="AC710" s="81"/>
      <c r="AD710" s="80"/>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c r="KA710" s="7"/>
      <c r="KB710" s="7"/>
      <c r="KC710" s="7"/>
      <c r="KD710" s="7"/>
      <c r="KE710" s="7"/>
      <c r="KF710" s="7"/>
      <c r="KG710" s="7"/>
      <c r="KH710" s="7"/>
      <c r="KI710" s="7"/>
      <c r="KJ710" s="7"/>
      <c r="KK710" s="7"/>
      <c r="KL710" s="7"/>
      <c r="KM710" s="7"/>
      <c r="KN710" s="7"/>
      <c r="KO710" s="7"/>
      <c r="KP710" s="7"/>
      <c r="KQ710" s="7"/>
      <c r="KR710" s="7"/>
      <c r="KS710" s="7"/>
      <c r="KT710" s="7"/>
      <c r="KU710" s="7"/>
      <c r="KV710" s="7"/>
      <c r="KW710" s="7"/>
      <c r="KX710" s="7"/>
      <c r="KY710" s="7"/>
      <c r="KZ710" s="7"/>
      <c r="LA710" s="7"/>
      <c r="LB710" s="7"/>
      <c r="LC710" s="7"/>
      <c r="LD710" s="7"/>
      <c r="LE710" s="7"/>
      <c r="LF710" s="7"/>
      <c r="LG710" s="7"/>
      <c r="LH710" s="7"/>
      <c r="LI710" s="7"/>
      <c r="LJ710" s="7"/>
      <c r="LK710" s="7"/>
      <c r="LL710" s="7"/>
      <c r="LM710" s="7"/>
      <c r="LN710" s="7"/>
      <c r="LO710" s="7"/>
      <c r="LP710" s="7"/>
      <c r="LQ710" s="7"/>
      <c r="LR710" s="7"/>
      <c r="LS710" s="7"/>
      <c r="LT710" s="7"/>
      <c r="LU710" s="7"/>
      <c r="LV710" s="7"/>
      <c r="LW710" s="7"/>
      <c r="LX710" s="7"/>
      <c r="LY710" s="7"/>
      <c r="LZ710" s="7"/>
      <c r="MA710" s="7"/>
      <c r="MB710" s="7"/>
      <c r="MC710" s="7"/>
      <c r="MD710" s="7"/>
      <c r="ME710" s="7"/>
      <c r="MF710" s="7"/>
      <c r="MG710" s="7"/>
      <c r="MH710" s="7"/>
      <c r="MI710" s="7"/>
      <c r="MJ710" s="7"/>
    </row>
    <row r="711" spans="1:348" ht="15.75" customHeight="1">
      <c r="A711" s="80"/>
      <c r="B711" s="80"/>
      <c r="C711" s="80"/>
      <c r="D711" s="80"/>
      <c r="E711" s="80"/>
      <c r="F711" s="80"/>
      <c r="G711" s="80"/>
      <c r="H711" s="80"/>
      <c r="I711" s="81"/>
      <c r="J711" s="81"/>
      <c r="K711" s="81"/>
      <c r="L711" s="81"/>
      <c r="M711" s="80"/>
      <c r="N711" s="80"/>
      <c r="O711" s="82"/>
      <c r="P711" s="82"/>
      <c r="Q711" s="82"/>
      <c r="R711" s="82"/>
      <c r="S711" s="82"/>
      <c r="T711" s="82"/>
      <c r="U711" s="82"/>
      <c r="V711" s="82"/>
      <c r="W711" s="82"/>
      <c r="X711" s="80"/>
      <c r="Y711" s="80"/>
      <c r="Z711" s="80"/>
      <c r="AA711" s="80"/>
      <c r="AB711" s="81"/>
      <c r="AC711" s="81"/>
      <c r="AD711" s="80"/>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c r="KA711" s="7"/>
      <c r="KB711" s="7"/>
      <c r="KC711" s="7"/>
      <c r="KD711" s="7"/>
      <c r="KE711" s="7"/>
      <c r="KF711" s="7"/>
      <c r="KG711" s="7"/>
      <c r="KH711" s="7"/>
      <c r="KI711" s="7"/>
      <c r="KJ711" s="7"/>
      <c r="KK711" s="7"/>
      <c r="KL711" s="7"/>
      <c r="KM711" s="7"/>
      <c r="KN711" s="7"/>
      <c r="KO711" s="7"/>
      <c r="KP711" s="7"/>
      <c r="KQ711" s="7"/>
      <c r="KR711" s="7"/>
      <c r="KS711" s="7"/>
      <c r="KT711" s="7"/>
      <c r="KU711" s="7"/>
      <c r="KV711" s="7"/>
      <c r="KW711" s="7"/>
      <c r="KX711" s="7"/>
      <c r="KY711" s="7"/>
      <c r="KZ711" s="7"/>
      <c r="LA711" s="7"/>
      <c r="LB711" s="7"/>
      <c r="LC711" s="7"/>
      <c r="LD711" s="7"/>
      <c r="LE711" s="7"/>
      <c r="LF711" s="7"/>
      <c r="LG711" s="7"/>
      <c r="LH711" s="7"/>
      <c r="LI711" s="7"/>
      <c r="LJ711" s="7"/>
      <c r="LK711" s="7"/>
      <c r="LL711" s="7"/>
      <c r="LM711" s="7"/>
      <c r="LN711" s="7"/>
      <c r="LO711" s="7"/>
      <c r="LP711" s="7"/>
      <c r="LQ711" s="7"/>
      <c r="LR711" s="7"/>
      <c r="LS711" s="7"/>
      <c r="LT711" s="7"/>
      <c r="LU711" s="7"/>
      <c r="LV711" s="7"/>
      <c r="LW711" s="7"/>
      <c r="LX711" s="7"/>
      <c r="LY711" s="7"/>
      <c r="LZ711" s="7"/>
      <c r="MA711" s="7"/>
      <c r="MB711" s="7"/>
      <c r="MC711" s="7"/>
      <c r="MD711" s="7"/>
      <c r="ME711" s="7"/>
      <c r="MF711" s="7"/>
      <c r="MG711" s="7"/>
      <c r="MH711" s="7"/>
      <c r="MI711" s="7"/>
      <c r="MJ711" s="7"/>
    </row>
    <row r="712" spans="1:348" ht="15.75" customHeight="1">
      <c r="A712" s="80"/>
      <c r="B712" s="80"/>
      <c r="C712" s="80"/>
      <c r="D712" s="80"/>
      <c r="E712" s="80"/>
      <c r="F712" s="80"/>
      <c r="G712" s="80"/>
      <c r="H712" s="80"/>
      <c r="I712" s="81"/>
      <c r="J712" s="81"/>
      <c r="K712" s="81"/>
      <c r="L712" s="81"/>
      <c r="M712" s="80"/>
      <c r="N712" s="80"/>
      <c r="O712" s="82"/>
      <c r="P712" s="82"/>
      <c r="Q712" s="82"/>
      <c r="R712" s="82"/>
      <c r="S712" s="82"/>
      <c r="T712" s="82"/>
      <c r="U712" s="82"/>
      <c r="V712" s="82"/>
      <c r="W712" s="82"/>
      <c r="X712" s="80"/>
      <c r="Y712" s="80"/>
      <c r="Z712" s="80"/>
      <c r="AA712" s="80"/>
      <c r="AB712" s="81"/>
      <c r="AC712" s="81"/>
      <c r="AD712" s="80"/>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c r="KA712" s="7"/>
      <c r="KB712" s="7"/>
      <c r="KC712" s="7"/>
      <c r="KD712" s="7"/>
      <c r="KE712" s="7"/>
      <c r="KF712" s="7"/>
      <c r="KG712" s="7"/>
      <c r="KH712" s="7"/>
      <c r="KI712" s="7"/>
      <c r="KJ712" s="7"/>
      <c r="KK712" s="7"/>
      <c r="KL712" s="7"/>
      <c r="KM712" s="7"/>
      <c r="KN712" s="7"/>
      <c r="KO712" s="7"/>
      <c r="KP712" s="7"/>
      <c r="KQ712" s="7"/>
      <c r="KR712" s="7"/>
      <c r="KS712" s="7"/>
      <c r="KT712" s="7"/>
      <c r="KU712" s="7"/>
      <c r="KV712" s="7"/>
      <c r="KW712" s="7"/>
      <c r="KX712" s="7"/>
      <c r="KY712" s="7"/>
      <c r="KZ712" s="7"/>
      <c r="LA712" s="7"/>
      <c r="LB712" s="7"/>
      <c r="LC712" s="7"/>
      <c r="LD712" s="7"/>
      <c r="LE712" s="7"/>
      <c r="LF712" s="7"/>
      <c r="LG712" s="7"/>
      <c r="LH712" s="7"/>
      <c r="LI712" s="7"/>
      <c r="LJ712" s="7"/>
      <c r="LK712" s="7"/>
      <c r="LL712" s="7"/>
      <c r="LM712" s="7"/>
      <c r="LN712" s="7"/>
      <c r="LO712" s="7"/>
      <c r="LP712" s="7"/>
      <c r="LQ712" s="7"/>
      <c r="LR712" s="7"/>
      <c r="LS712" s="7"/>
      <c r="LT712" s="7"/>
      <c r="LU712" s="7"/>
      <c r="LV712" s="7"/>
      <c r="LW712" s="7"/>
      <c r="LX712" s="7"/>
      <c r="LY712" s="7"/>
      <c r="LZ712" s="7"/>
      <c r="MA712" s="7"/>
      <c r="MB712" s="7"/>
      <c r="MC712" s="7"/>
      <c r="MD712" s="7"/>
      <c r="ME712" s="7"/>
      <c r="MF712" s="7"/>
      <c r="MG712" s="7"/>
      <c r="MH712" s="7"/>
      <c r="MI712" s="7"/>
      <c r="MJ712" s="7"/>
    </row>
    <row r="713" spans="1:348" ht="15.75" customHeight="1">
      <c r="A713" s="80"/>
      <c r="B713" s="80"/>
      <c r="C713" s="80"/>
      <c r="D713" s="80"/>
      <c r="E713" s="80"/>
      <c r="F713" s="80"/>
      <c r="G713" s="80"/>
      <c r="H713" s="80"/>
      <c r="I713" s="81"/>
      <c r="J713" s="81"/>
      <c r="K713" s="81"/>
      <c r="L713" s="81"/>
      <c r="M713" s="80"/>
      <c r="N713" s="80"/>
      <c r="O713" s="82"/>
      <c r="P713" s="82"/>
      <c r="Q713" s="82"/>
      <c r="R713" s="82"/>
      <c r="S713" s="82"/>
      <c r="T713" s="82"/>
      <c r="U713" s="82"/>
      <c r="V713" s="82"/>
      <c r="W713" s="82"/>
      <c r="X713" s="80"/>
      <c r="Y713" s="80"/>
      <c r="Z713" s="80"/>
      <c r="AA713" s="80"/>
      <c r="AB713" s="81"/>
      <c r="AC713" s="81"/>
      <c r="AD713" s="80"/>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c r="KA713" s="7"/>
      <c r="KB713" s="7"/>
      <c r="KC713" s="7"/>
      <c r="KD713" s="7"/>
      <c r="KE713" s="7"/>
      <c r="KF713" s="7"/>
      <c r="KG713" s="7"/>
      <c r="KH713" s="7"/>
      <c r="KI713" s="7"/>
      <c r="KJ713" s="7"/>
      <c r="KK713" s="7"/>
      <c r="KL713" s="7"/>
      <c r="KM713" s="7"/>
      <c r="KN713" s="7"/>
      <c r="KO713" s="7"/>
      <c r="KP713" s="7"/>
      <c r="KQ713" s="7"/>
      <c r="KR713" s="7"/>
      <c r="KS713" s="7"/>
      <c r="KT713" s="7"/>
      <c r="KU713" s="7"/>
      <c r="KV713" s="7"/>
      <c r="KW713" s="7"/>
      <c r="KX713" s="7"/>
      <c r="KY713" s="7"/>
      <c r="KZ713" s="7"/>
      <c r="LA713" s="7"/>
      <c r="LB713" s="7"/>
      <c r="LC713" s="7"/>
      <c r="LD713" s="7"/>
      <c r="LE713" s="7"/>
      <c r="LF713" s="7"/>
      <c r="LG713" s="7"/>
      <c r="LH713" s="7"/>
      <c r="LI713" s="7"/>
      <c r="LJ713" s="7"/>
      <c r="LK713" s="7"/>
      <c r="LL713" s="7"/>
      <c r="LM713" s="7"/>
      <c r="LN713" s="7"/>
      <c r="LO713" s="7"/>
      <c r="LP713" s="7"/>
      <c r="LQ713" s="7"/>
      <c r="LR713" s="7"/>
      <c r="LS713" s="7"/>
      <c r="LT713" s="7"/>
      <c r="LU713" s="7"/>
      <c r="LV713" s="7"/>
      <c r="LW713" s="7"/>
      <c r="LX713" s="7"/>
      <c r="LY713" s="7"/>
      <c r="LZ713" s="7"/>
      <c r="MA713" s="7"/>
      <c r="MB713" s="7"/>
      <c r="MC713" s="7"/>
      <c r="MD713" s="7"/>
      <c r="ME713" s="7"/>
      <c r="MF713" s="7"/>
      <c r="MG713" s="7"/>
      <c r="MH713" s="7"/>
      <c r="MI713" s="7"/>
      <c r="MJ713" s="7"/>
    </row>
    <row r="714" spans="1:348" ht="15.75" customHeight="1">
      <c r="A714" s="80"/>
      <c r="B714" s="80"/>
      <c r="C714" s="80"/>
      <c r="D714" s="80"/>
      <c r="E714" s="80"/>
      <c r="F714" s="80"/>
      <c r="G714" s="80"/>
      <c r="H714" s="80"/>
      <c r="I714" s="81"/>
      <c r="J714" s="81"/>
      <c r="K714" s="81"/>
      <c r="L714" s="81"/>
      <c r="M714" s="80"/>
      <c r="N714" s="80"/>
      <c r="O714" s="82"/>
      <c r="P714" s="82"/>
      <c r="Q714" s="82"/>
      <c r="R714" s="82"/>
      <c r="S714" s="82"/>
      <c r="T714" s="82"/>
      <c r="U714" s="82"/>
      <c r="V714" s="82"/>
      <c r="W714" s="82"/>
      <c r="X714" s="80"/>
      <c r="Y714" s="80"/>
      <c r="Z714" s="80"/>
      <c r="AA714" s="80"/>
      <c r="AB714" s="81"/>
      <c r="AC714" s="81"/>
      <c r="AD714" s="80"/>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c r="KA714" s="7"/>
      <c r="KB714" s="7"/>
      <c r="KC714" s="7"/>
      <c r="KD714" s="7"/>
      <c r="KE714" s="7"/>
      <c r="KF714" s="7"/>
      <c r="KG714" s="7"/>
      <c r="KH714" s="7"/>
      <c r="KI714" s="7"/>
      <c r="KJ714" s="7"/>
      <c r="KK714" s="7"/>
      <c r="KL714" s="7"/>
      <c r="KM714" s="7"/>
      <c r="KN714" s="7"/>
      <c r="KO714" s="7"/>
      <c r="KP714" s="7"/>
      <c r="KQ714" s="7"/>
      <c r="KR714" s="7"/>
      <c r="KS714" s="7"/>
      <c r="KT714" s="7"/>
      <c r="KU714" s="7"/>
      <c r="KV714" s="7"/>
      <c r="KW714" s="7"/>
      <c r="KX714" s="7"/>
      <c r="KY714" s="7"/>
      <c r="KZ714" s="7"/>
      <c r="LA714" s="7"/>
      <c r="LB714" s="7"/>
      <c r="LC714" s="7"/>
      <c r="LD714" s="7"/>
      <c r="LE714" s="7"/>
      <c r="LF714" s="7"/>
      <c r="LG714" s="7"/>
      <c r="LH714" s="7"/>
      <c r="LI714" s="7"/>
      <c r="LJ714" s="7"/>
      <c r="LK714" s="7"/>
      <c r="LL714" s="7"/>
      <c r="LM714" s="7"/>
      <c r="LN714" s="7"/>
      <c r="LO714" s="7"/>
      <c r="LP714" s="7"/>
      <c r="LQ714" s="7"/>
      <c r="LR714" s="7"/>
      <c r="LS714" s="7"/>
      <c r="LT714" s="7"/>
      <c r="LU714" s="7"/>
      <c r="LV714" s="7"/>
      <c r="LW714" s="7"/>
      <c r="LX714" s="7"/>
      <c r="LY714" s="7"/>
      <c r="LZ714" s="7"/>
      <c r="MA714" s="7"/>
      <c r="MB714" s="7"/>
      <c r="MC714" s="7"/>
      <c r="MD714" s="7"/>
      <c r="ME714" s="7"/>
      <c r="MF714" s="7"/>
      <c r="MG714" s="7"/>
      <c r="MH714" s="7"/>
      <c r="MI714" s="7"/>
      <c r="MJ714" s="7"/>
    </row>
    <row r="715" spans="1:348" ht="15.75" customHeight="1">
      <c r="A715" s="80"/>
      <c r="B715" s="80"/>
      <c r="C715" s="80"/>
      <c r="D715" s="80"/>
      <c r="E715" s="80"/>
      <c r="F715" s="80"/>
      <c r="G715" s="80"/>
      <c r="H715" s="80"/>
      <c r="I715" s="81"/>
      <c r="J715" s="81"/>
      <c r="K715" s="81"/>
      <c r="L715" s="81"/>
      <c r="M715" s="80"/>
      <c r="N715" s="80"/>
      <c r="O715" s="82"/>
      <c r="P715" s="82"/>
      <c r="Q715" s="82"/>
      <c r="R715" s="82"/>
      <c r="S715" s="82"/>
      <c r="T715" s="82"/>
      <c r="U715" s="82"/>
      <c r="V715" s="82"/>
      <c r="W715" s="82"/>
      <c r="X715" s="80"/>
      <c r="Y715" s="80"/>
      <c r="Z715" s="80"/>
      <c r="AA715" s="80"/>
      <c r="AB715" s="81"/>
      <c r="AC715" s="81"/>
      <c r="AD715" s="80"/>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c r="KA715" s="7"/>
      <c r="KB715" s="7"/>
      <c r="KC715" s="7"/>
      <c r="KD715" s="7"/>
      <c r="KE715" s="7"/>
      <c r="KF715" s="7"/>
      <c r="KG715" s="7"/>
      <c r="KH715" s="7"/>
      <c r="KI715" s="7"/>
      <c r="KJ715" s="7"/>
      <c r="KK715" s="7"/>
      <c r="KL715" s="7"/>
      <c r="KM715" s="7"/>
      <c r="KN715" s="7"/>
      <c r="KO715" s="7"/>
      <c r="KP715" s="7"/>
      <c r="KQ715" s="7"/>
      <c r="KR715" s="7"/>
      <c r="KS715" s="7"/>
      <c r="KT715" s="7"/>
      <c r="KU715" s="7"/>
      <c r="KV715" s="7"/>
      <c r="KW715" s="7"/>
      <c r="KX715" s="7"/>
      <c r="KY715" s="7"/>
      <c r="KZ715" s="7"/>
      <c r="LA715" s="7"/>
      <c r="LB715" s="7"/>
      <c r="LC715" s="7"/>
      <c r="LD715" s="7"/>
      <c r="LE715" s="7"/>
      <c r="LF715" s="7"/>
      <c r="LG715" s="7"/>
      <c r="LH715" s="7"/>
      <c r="LI715" s="7"/>
      <c r="LJ715" s="7"/>
      <c r="LK715" s="7"/>
      <c r="LL715" s="7"/>
      <c r="LM715" s="7"/>
      <c r="LN715" s="7"/>
      <c r="LO715" s="7"/>
      <c r="LP715" s="7"/>
      <c r="LQ715" s="7"/>
      <c r="LR715" s="7"/>
      <c r="LS715" s="7"/>
      <c r="LT715" s="7"/>
      <c r="LU715" s="7"/>
      <c r="LV715" s="7"/>
      <c r="LW715" s="7"/>
      <c r="LX715" s="7"/>
      <c r="LY715" s="7"/>
      <c r="LZ715" s="7"/>
      <c r="MA715" s="7"/>
      <c r="MB715" s="7"/>
      <c r="MC715" s="7"/>
      <c r="MD715" s="7"/>
      <c r="ME715" s="7"/>
      <c r="MF715" s="7"/>
      <c r="MG715" s="7"/>
      <c r="MH715" s="7"/>
      <c r="MI715" s="7"/>
      <c r="MJ715" s="7"/>
    </row>
    <row r="716" spans="1:348" ht="15.75" customHeight="1">
      <c r="A716" s="80"/>
      <c r="B716" s="80"/>
      <c r="C716" s="80"/>
      <c r="D716" s="80"/>
      <c r="E716" s="80"/>
      <c r="F716" s="80"/>
      <c r="G716" s="80"/>
      <c r="H716" s="80"/>
      <c r="I716" s="81"/>
      <c r="J716" s="81"/>
      <c r="K716" s="81"/>
      <c r="L716" s="81"/>
      <c r="M716" s="80"/>
      <c r="N716" s="80"/>
      <c r="O716" s="82"/>
      <c r="P716" s="82"/>
      <c r="Q716" s="82"/>
      <c r="R716" s="82"/>
      <c r="S716" s="82"/>
      <c r="T716" s="82"/>
      <c r="U716" s="82"/>
      <c r="V716" s="82"/>
      <c r="W716" s="82"/>
      <c r="X716" s="80"/>
      <c r="Y716" s="80"/>
      <c r="Z716" s="80"/>
      <c r="AA716" s="80"/>
      <c r="AB716" s="81"/>
      <c r="AC716" s="81"/>
      <c r="AD716" s="80"/>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c r="KA716" s="7"/>
      <c r="KB716" s="7"/>
      <c r="KC716" s="7"/>
      <c r="KD716" s="7"/>
      <c r="KE716" s="7"/>
      <c r="KF716" s="7"/>
      <c r="KG716" s="7"/>
      <c r="KH716" s="7"/>
      <c r="KI716" s="7"/>
      <c r="KJ716" s="7"/>
      <c r="KK716" s="7"/>
      <c r="KL716" s="7"/>
      <c r="KM716" s="7"/>
      <c r="KN716" s="7"/>
      <c r="KO716" s="7"/>
      <c r="KP716" s="7"/>
      <c r="KQ716" s="7"/>
      <c r="KR716" s="7"/>
      <c r="KS716" s="7"/>
      <c r="KT716" s="7"/>
      <c r="KU716" s="7"/>
      <c r="KV716" s="7"/>
      <c r="KW716" s="7"/>
      <c r="KX716" s="7"/>
      <c r="KY716" s="7"/>
      <c r="KZ716" s="7"/>
      <c r="LA716" s="7"/>
      <c r="LB716" s="7"/>
      <c r="LC716" s="7"/>
      <c r="LD716" s="7"/>
      <c r="LE716" s="7"/>
      <c r="LF716" s="7"/>
      <c r="LG716" s="7"/>
      <c r="LH716" s="7"/>
      <c r="LI716" s="7"/>
      <c r="LJ716" s="7"/>
      <c r="LK716" s="7"/>
      <c r="LL716" s="7"/>
      <c r="LM716" s="7"/>
      <c r="LN716" s="7"/>
      <c r="LO716" s="7"/>
      <c r="LP716" s="7"/>
      <c r="LQ716" s="7"/>
      <c r="LR716" s="7"/>
      <c r="LS716" s="7"/>
      <c r="LT716" s="7"/>
      <c r="LU716" s="7"/>
      <c r="LV716" s="7"/>
      <c r="LW716" s="7"/>
      <c r="LX716" s="7"/>
      <c r="LY716" s="7"/>
      <c r="LZ716" s="7"/>
      <c r="MA716" s="7"/>
      <c r="MB716" s="7"/>
      <c r="MC716" s="7"/>
      <c r="MD716" s="7"/>
      <c r="ME716" s="7"/>
      <c r="MF716" s="7"/>
      <c r="MG716" s="7"/>
      <c r="MH716" s="7"/>
      <c r="MI716" s="7"/>
      <c r="MJ716" s="7"/>
    </row>
    <row r="717" spans="1:348" ht="15.75" customHeight="1">
      <c r="A717" s="80"/>
      <c r="B717" s="80"/>
      <c r="C717" s="80"/>
      <c r="D717" s="80"/>
      <c r="E717" s="80"/>
      <c r="F717" s="80"/>
      <c r="G717" s="80"/>
      <c r="H717" s="80"/>
      <c r="I717" s="81"/>
      <c r="J717" s="81"/>
      <c r="K717" s="81"/>
      <c r="L717" s="81"/>
      <c r="M717" s="80"/>
      <c r="N717" s="80"/>
      <c r="O717" s="82"/>
      <c r="P717" s="82"/>
      <c r="Q717" s="82"/>
      <c r="R717" s="82"/>
      <c r="S717" s="82"/>
      <c r="T717" s="82"/>
      <c r="U717" s="82"/>
      <c r="V717" s="82"/>
      <c r="W717" s="82"/>
      <c r="X717" s="80"/>
      <c r="Y717" s="80"/>
      <c r="Z717" s="80"/>
      <c r="AA717" s="80"/>
      <c r="AB717" s="81"/>
      <c r="AC717" s="81"/>
      <c r="AD717" s="80"/>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c r="KA717" s="7"/>
      <c r="KB717" s="7"/>
      <c r="KC717" s="7"/>
      <c r="KD717" s="7"/>
      <c r="KE717" s="7"/>
      <c r="KF717" s="7"/>
      <c r="KG717" s="7"/>
      <c r="KH717" s="7"/>
      <c r="KI717" s="7"/>
      <c r="KJ717" s="7"/>
      <c r="KK717" s="7"/>
      <c r="KL717" s="7"/>
      <c r="KM717" s="7"/>
      <c r="KN717" s="7"/>
      <c r="KO717" s="7"/>
      <c r="KP717" s="7"/>
      <c r="KQ717" s="7"/>
      <c r="KR717" s="7"/>
      <c r="KS717" s="7"/>
      <c r="KT717" s="7"/>
      <c r="KU717" s="7"/>
      <c r="KV717" s="7"/>
      <c r="KW717" s="7"/>
      <c r="KX717" s="7"/>
      <c r="KY717" s="7"/>
      <c r="KZ717" s="7"/>
      <c r="LA717" s="7"/>
      <c r="LB717" s="7"/>
      <c r="LC717" s="7"/>
      <c r="LD717" s="7"/>
      <c r="LE717" s="7"/>
      <c r="LF717" s="7"/>
      <c r="LG717" s="7"/>
      <c r="LH717" s="7"/>
      <c r="LI717" s="7"/>
      <c r="LJ717" s="7"/>
      <c r="LK717" s="7"/>
      <c r="LL717" s="7"/>
      <c r="LM717" s="7"/>
      <c r="LN717" s="7"/>
      <c r="LO717" s="7"/>
      <c r="LP717" s="7"/>
      <c r="LQ717" s="7"/>
      <c r="LR717" s="7"/>
      <c r="LS717" s="7"/>
      <c r="LT717" s="7"/>
      <c r="LU717" s="7"/>
      <c r="LV717" s="7"/>
      <c r="LW717" s="7"/>
      <c r="LX717" s="7"/>
      <c r="LY717" s="7"/>
      <c r="LZ717" s="7"/>
      <c r="MA717" s="7"/>
      <c r="MB717" s="7"/>
      <c r="MC717" s="7"/>
      <c r="MD717" s="7"/>
      <c r="ME717" s="7"/>
      <c r="MF717" s="7"/>
      <c r="MG717" s="7"/>
      <c r="MH717" s="7"/>
      <c r="MI717" s="7"/>
      <c r="MJ717" s="7"/>
    </row>
    <row r="718" spans="1:348" ht="15.75" customHeight="1">
      <c r="A718" s="80"/>
      <c r="B718" s="80"/>
      <c r="C718" s="80"/>
      <c r="D718" s="80"/>
      <c r="E718" s="80"/>
      <c r="F718" s="80"/>
      <c r="G718" s="80"/>
      <c r="H718" s="80"/>
      <c r="I718" s="81"/>
      <c r="J718" s="81"/>
      <c r="K718" s="81"/>
      <c r="L718" s="81"/>
      <c r="M718" s="80"/>
      <c r="N718" s="80"/>
      <c r="O718" s="82"/>
      <c r="P718" s="82"/>
      <c r="Q718" s="82"/>
      <c r="R718" s="82"/>
      <c r="S718" s="82"/>
      <c r="T718" s="82"/>
      <c r="U718" s="82"/>
      <c r="V718" s="82"/>
      <c r="W718" s="82"/>
      <c r="X718" s="80"/>
      <c r="Y718" s="80"/>
      <c r="Z718" s="80"/>
      <c r="AA718" s="80"/>
      <c r="AB718" s="81"/>
      <c r="AC718" s="81"/>
      <c r="AD718" s="80"/>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c r="KA718" s="7"/>
      <c r="KB718" s="7"/>
      <c r="KC718" s="7"/>
      <c r="KD718" s="7"/>
      <c r="KE718" s="7"/>
      <c r="KF718" s="7"/>
      <c r="KG718" s="7"/>
      <c r="KH718" s="7"/>
      <c r="KI718" s="7"/>
      <c r="KJ718" s="7"/>
      <c r="KK718" s="7"/>
      <c r="KL718" s="7"/>
      <c r="KM718" s="7"/>
      <c r="KN718" s="7"/>
      <c r="KO718" s="7"/>
      <c r="KP718" s="7"/>
      <c r="KQ718" s="7"/>
      <c r="KR718" s="7"/>
      <c r="KS718" s="7"/>
      <c r="KT718" s="7"/>
      <c r="KU718" s="7"/>
      <c r="KV718" s="7"/>
      <c r="KW718" s="7"/>
      <c r="KX718" s="7"/>
      <c r="KY718" s="7"/>
      <c r="KZ718" s="7"/>
      <c r="LA718" s="7"/>
      <c r="LB718" s="7"/>
      <c r="LC718" s="7"/>
      <c r="LD718" s="7"/>
      <c r="LE718" s="7"/>
      <c r="LF718" s="7"/>
      <c r="LG718" s="7"/>
      <c r="LH718" s="7"/>
      <c r="LI718" s="7"/>
      <c r="LJ718" s="7"/>
      <c r="LK718" s="7"/>
      <c r="LL718" s="7"/>
      <c r="LM718" s="7"/>
      <c r="LN718" s="7"/>
      <c r="LO718" s="7"/>
      <c r="LP718" s="7"/>
      <c r="LQ718" s="7"/>
      <c r="LR718" s="7"/>
      <c r="LS718" s="7"/>
      <c r="LT718" s="7"/>
      <c r="LU718" s="7"/>
      <c r="LV718" s="7"/>
      <c r="LW718" s="7"/>
      <c r="LX718" s="7"/>
      <c r="LY718" s="7"/>
      <c r="LZ718" s="7"/>
      <c r="MA718" s="7"/>
      <c r="MB718" s="7"/>
      <c r="MC718" s="7"/>
      <c r="MD718" s="7"/>
      <c r="ME718" s="7"/>
      <c r="MF718" s="7"/>
      <c r="MG718" s="7"/>
      <c r="MH718" s="7"/>
      <c r="MI718" s="7"/>
      <c r="MJ718" s="7"/>
    </row>
    <row r="719" spans="1:348" ht="15.75" customHeight="1">
      <c r="A719" s="80"/>
      <c r="B719" s="80"/>
      <c r="C719" s="80"/>
      <c r="D719" s="80"/>
      <c r="E719" s="80"/>
      <c r="F719" s="80"/>
      <c r="G719" s="80"/>
      <c r="H719" s="80"/>
      <c r="I719" s="81"/>
      <c r="J719" s="81"/>
      <c r="K719" s="81"/>
      <c r="L719" s="81"/>
      <c r="M719" s="80"/>
      <c r="N719" s="80"/>
      <c r="O719" s="82"/>
      <c r="P719" s="82"/>
      <c r="Q719" s="82"/>
      <c r="R719" s="82"/>
      <c r="S719" s="82"/>
      <c r="T719" s="82"/>
      <c r="U719" s="82"/>
      <c r="V719" s="82"/>
      <c r="W719" s="82"/>
      <c r="X719" s="80"/>
      <c r="Y719" s="80"/>
      <c r="Z719" s="80"/>
      <c r="AA719" s="80"/>
      <c r="AB719" s="81"/>
      <c r="AC719" s="81"/>
      <c r="AD719" s="80"/>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c r="KA719" s="7"/>
      <c r="KB719" s="7"/>
      <c r="KC719" s="7"/>
      <c r="KD719" s="7"/>
      <c r="KE719" s="7"/>
      <c r="KF719" s="7"/>
      <c r="KG719" s="7"/>
      <c r="KH719" s="7"/>
      <c r="KI719" s="7"/>
      <c r="KJ719" s="7"/>
      <c r="KK719" s="7"/>
      <c r="KL719" s="7"/>
      <c r="KM719" s="7"/>
      <c r="KN719" s="7"/>
      <c r="KO719" s="7"/>
      <c r="KP719" s="7"/>
      <c r="KQ719" s="7"/>
      <c r="KR719" s="7"/>
      <c r="KS719" s="7"/>
      <c r="KT719" s="7"/>
      <c r="KU719" s="7"/>
      <c r="KV719" s="7"/>
      <c r="KW719" s="7"/>
      <c r="KX719" s="7"/>
      <c r="KY719" s="7"/>
      <c r="KZ719" s="7"/>
      <c r="LA719" s="7"/>
      <c r="LB719" s="7"/>
      <c r="LC719" s="7"/>
      <c r="LD719" s="7"/>
      <c r="LE719" s="7"/>
      <c r="LF719" s="7"/>
      <c r="LG719" s="7"/>
      <c r="LH719" s="7"/>
      <c r="LI719" s="7"/>
      <c r="LJ719" s="7"/>
      <c r="LK719" s="7"/>
      <c r="LL719" s="7"/>
      <c r="LM719" s="7"/>
      <c r="LN719" s="7"/>
      <c r="LO719" s="7"/>
      <c r="LP719" s="7"/>
      <c r="LQ719" s="7"/>
      <c r="LR719" s="7"/>
      <c r="LS719" s="7"/>
      <c r="LT719" s="7"/>
      <c r="LU719" s="7"/>
      <c r="LV719" s="7"/>
      <c r="LW719" s="7"/>
      <c r="LX719" s="7"/>
      <c r="LY719" s="7"/>
      <c r="LZ719" s="7"/>
      <c r="MA719" s="7"/>
      <c r="MB719" s="7"/>
      <c r="MC719" s="7"/>
      <c r="MD719" s="7"/>
      <c r="ME719" s="7"/>
      <c r="MF719" s="7"/>
      <c r="MG719" s="7"/>
      <c r="MH719" s="7"/>
      <c r="MI719" s="7"/>
      <c r="MJ719" s="7"/>
    </row>
    <row r="720" spans="1:348" ht="15.75" customHeight="1">
      <c r="A720" s="80"/>
      <c r="B720" s="80"/>
      <c r="C720" s="80"/>
      <c r="D720" s="80"/>
      <c r="E720" s="80"/>
      <c r="F720" s="80"/>
      <c r="G720" s="80"/>
      <c r="H720" s="80"/>
      <c r="I720" s="81"/>
      <c r="J720" s="81"/>
      <c r="K720" s="81"/>
      <c r="L720" s="81"/>
      <c r="M720" s="80"/>
      <c r="N720" s="80"/>
      <c r="O720" s="82"/>
      <c r="P720" s="82"/>
      <c r="Q720" s="82"/>
      <c r="R720" s="82"/>
      <c r="S720" s="82"/>
      <c r="T720" s="82"/>
      <c r="U720" s="82"/>
      <c r="V720" s="82"/>
      <c r="W720" s="82"/>
      <c r="X720" s="80"/>
      <c r="Y720" s="80"/>
      <c r="Z720" s="80"/>
      <c r="AA720" s="80"/>
      <c r="AB720" s="81"/>
      <c r="AC720" s="81"/>
      <c r="AD720" s="80"/>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c r="KA720" s="7"/>
      <c r="KB720" s="7"/>
      <c r="KC720" s="7"/>
      <c r="KD720" s="7"/>
      <c r="KE720" s="7"/>
      <c r="KF720" s="7"/>
      <c r="KG720" s="7"/>
      <c r="KH720" s="7"/>
      <c r="KI720" s="7"/>
      <c r="KJ720" s="7"/>
      <c r="KK720" s="7"/>
      <c r="KL720" s="7"/>
      <c r="KM720" s="7"/>
      <c r="KN720" s="7"/>
      <c r="KO720" s="7"/>
      <c r="KP720" s="7"/>
      <c r="KQ720" s="7"/>
      <c r="KR720" s="7"/>
      <c r="KS720" s="7"/>
      <c r="KT720" s="7"/>
      <c r="KU720" s="7"/>
      <c r="KV720" s="7"/>
      <c r="KW720" s="7"/>
      <c r="KX720" s="7"/>
      <c r="KY720" s="7"/>
      <c r="KZ720" s="7"/>
      <c r="LA720" s="7"/>
      <c r="LB720" s="7"/>
      <c r="LC720" s="7"/>
      <c r="LD720" s="7"/>
      <c r="LE720" s="7"/>
      <c r="LF720" s="7"/>
      <c r="LG720" s="7"/>
      <c r="LH720" s="7"/>
      <c r="LI720" s="7"/>
      <c r="LJ720" s="7"/>
      <c r="LK720" s="7"/>
      <c r="LL720" s="7"/>
      <c r="LM720" s="7"/>
      <c r="LN720" s="7"/>
      <c r="LO720" s="7"/>
      <c r="LP720" s="7"/>
      <c r="LQ720" s="7"/>
      <c r="LR720" s="7"/>
      <c r="LS720" s="7"/>
      <c r="LT720" s="7"/>
      <c r="LU720" s="7"/>
      <c r="LV720" s="7"/>
      <c r="LW720" s="7"/>
      <c r="LX720" s="7"/>
      <c r="LY720" s="7"/>
      <c r="LZ720" s="7"/>
      <c r="MA720" s="7"/>
      <c r="MB720" s="7"/>
      <c r="MC720" s="7"/>
      <c r="MD720" s="7"/>
      <c r="ME720" s="7"/>
      <c r="MF720" s="7"/>
      <c r="MG720" s="7"/>
      <c r="MH720" s="7"/>
      <c r="MI720" s="7"/>
      <c r="MJ720" s="7"/>
    </row>
    <row r="721" spans="1:348" ht="15.75" customHeight="1">
      <c r="A721" s="80"/>
      <c r="B721" s="80"/>
      <c r="C721" s="80"/>
      <c r="D721" s="80"/>
      <c r="E721" s="80"/>
      <c r="F721" s="80"/>
      <c r="G721" s="80"/>
      <c r="H721" s="80"/>
      <c r="I721" s="81"/>
      <c r="J721" s="81"/>
      <c r="K721" s="81"/>
      <c r="L721" s="81"/>
      <c r="M721" s="80"/>
      <c r="N721" s="80"/>
      <c r="O721" s="82"/>
      <c r="P721" s="82"/>
      <c r="Q721" s="82"/>
      <c r="R721" s="82"/>
      <c r="S721" s="82"/>
      <c r="T721" s="82"/>
      <c r="U721" s="82"/>
      <c r="V721" s="82"/>
      <c r="W721" s="82"/>
      <c r="X721" s="80"/>
      <c r="Y721" s="80"/>
      <c r="Z721" s="80"/>
      <c r="AA721" s="80"/>
      <c r="AB721" s="81"/>
      <c r="AC721" s="81"/>
      <c r="AD721" s="80"/>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c r="KA721" s="7"/>
      <c r="KB721" s="7"/>
      <c r="KC721" s="7"/>
      <c r="KD721" s="7"/>
      <c r="KE721" s="7"/>
      <c r="KF721" s="7"/>
      <c r="KG721" s="7"/>
      <c r="KH721" s="7"/>
      <c r="KI721" s="7"/>
      <c r="KJ721" s="7"/>
      <c r="KK721" s="7"/>
      <c r="KL721" s="7"/>
      <c r="KM721" s="7"/>
      <c r="KN721" s="7"/>
      <c r="KO721" s="7"/>
      <c r="KP721" s="7"/>
      <c r="KQ721" s="7"/>
      <c r="KR721" s="7"/>
      <c r="KS721" s="7"/>
      <c r="KT721" s="7"/>
      <c r="KU721" s="7"/>
      <c r="KV721" s="7"/>
      <c r="KW721" s="7"/>
      <c r="KX721" s="7"/>
      <c r="KY721" s="7"/>
      <c r="KZ721" s="7"/>
      <c r="LA721" s="7"/>
      <c r="LB721" s="7"/>
      <c r="LC721" s="7"/>
      <c r="LD721" s="7"/>
      <c r="LE721" s="7"/>
      <c r="LF721" s="7"/>
      <c r="LG721" s="7"/>
      <c r="LH721" s="7"/>
      <c r="LI721" s="7"/>
      <c r="LJ721" s="7"/>
      <c r="LK721" s="7"/>
      <c r="LL721" s="7"/>
      <c r="LM721" s="7"/>
      <c r="LN721" s="7"/>
      <c r="LO721" s="7"/>
      <c r="LP721" s="7"/>
      <c r="LQ721" s="7"/>
      <c r="LR721" s="7"/>
      <c r="LS721" s="7"/>
      <c r="LT721" s="7"/>
      <c r="LU721" s="7"/>
      <c r="LV721" s="7"/>
      <c r="LW721" s="7"/>
      <c r="LX721" s="7"/>
      <c r="LY721" s="7"/>
      <c r="LZ721" s="7"/>
      <c r="MA721" s="7"/>
      <c r="MB721" s="7"/>
      <c r="MC721" s="7"/>
      <c r="MD721" s="7"/>
      <c r="ME721" s="7"/>
      <c r="MF721" s="7"/>
      <c r="MG721" s="7"/>
      <c r="MH721" s="7"/>
      <c r="MI721" s="7"/>
      <c r="MJ721" s="7"/>
    </row>
    <row r="722" spans="1:348" ht="15.75" customHeight="1">
      <c r="A722" s="80"/>
      <c r="B722" s="80"/>
      <c r="C722" s="80"/>
      <c r="D722" s="80"/>
      <c r="E722" s="80"/>
      <c r="F722" s="80"/>
      <c r="G722" s="80"/>
      <c r="H722" s="80"/>
      <c r="I722" s="81"/>
      <c r="J722" s="81"/>
      <c r="K722" s="81"/>
      <c r="L722" s="81"/>
      <c r="M722" s="80"/>
      <c r="N722" s="80"/>
      <c r="O722" s="82"/>
      <c r="P722" s="82"/>
      <c r="Q722" s="82"/>
      <c r="R722" s="82"/>
      <c r="S722" s="82"/>
      <c r="T722" s="82"/>
      <c r="U722" s="82"/>
      <c r="V722" s="82"/>
      <c r="W722" s="82"/>
      <c r="X722" s="80"/>
      <c r="Y722" s="80"/>
      <c r="Z722" s="80"/>
      <c r="AA722" s="80"/>
      <c r="AB722" s="81"/>
      <c r="AC722" s="81"/>
      <c r="AD722" s="80"/>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c r="KA722" s="7"/>
      <c r="KB722" s="7"/>
      <c r="KC722" s="7"/>
      <c r="KD722" s="7"/>
      <c r="KE722" s="7"/>
      <c r="KF722" s="7"/>
      <c r="KG722" s="7"/>
      <c r="KH722" s="7"/>
      <c r="KI722" s="7"/>
      <c r="KJ722" s="7"/>
      <c r="KK722" s="7"/>
      <c r="KL722" s="7"/>
      <c r="KM722" s="7"/>
      <c r="KN722" s="7"/>
      <c r="KO722" s="7"/>
      <c r="KP722" s="7"/>
      <c r="KQ722" s="7"/>
      <c r="KR722" s="7"/>
      <c r="KS722" s="7"/>
      <c r="KT722" s="7"/>
      <c r="KU722" s="7"/>
      <c r="KV722" s="7"/>
      <c r="KW722" s="7"/>
      <c r="KX722" s="7"/>
      <c r="KY722" s="7"/>
      <c r="KZ722" s="7"/>
      <c r="LA722" s="7"/>
      <c r="LB722" s="7"/>
      <c r="LC722" s="7"/>
      <c r="LD722" s="7"/>
      <c r="LE722" s="7"/>
      <c r="LF722" s="7"/>
      <c r="LG722" s="7"/>
      <c r="LH722" s="7"/>
      <c r="LI722" s="7"/>
      <c r="LJ722" s="7"/>
      <c r="LK722" s="7"/>
      <c r="LL722" s="7"/>
      <c r="LM722" s="7"/>
      <c r="LN722" s="7"/>
      <c r="LO722" s="7"/>
      <c r="LP722" s="7"/>
      <c r="LQ722" s="7"/>
      <c r="LR722" s="7"/>
      <c r="LS722" s="7"/>
      <c r="LT722" s="7"/>
      <c r="LU722" s="7"/>
      <c r="LV722" s="7"/>
      <c r="LW722" s="7"/>
      <c r="LX722" s="7"/>
      <c r="LY722" s="7"/>
      <c r="LZ722" s="7"/>
      <c r="MA722" s="7"/>
      <c r="MB722" s="7"/>
      <c r="MC722" s="7"/>
      <c r="MD722" s="7"/>
      <c r="ME722" s="7"/>
      <c r="MF722" s="7"/>
      <c r="MG722" s="7"/>
      <c r="MH722" s="7"/>
      <c r="MI722" s="7"/>
      <c r="MJ722" s="7"/>
    </row>
    <row r="723" spans="1:348" ht="15.75" customHeight="1">
      <c r="A723" s="80"/>
      <c r="B723" s="80"/>
      <c r="C723" s="80"/>
      <c r="D723" s="80"/>
      <c r="E723" s="80"/>
      <c r="F723" s="80"/>
      <c r="G723" s="80"/>
      <c r="H723" s="80"/>
      <c r="I723" s="81"/>
      <c r="J723" s="81"/>
      <c r="K723" s="81"/>
      <c r="L723" s="81"/>
      <c r="M723" s="80"/>
      <c r="N723" s="80"/>
      <c r="O723" s="82"/>
      <c r="P723" s="82"/>
      <c r="Q723" s="82"/>
      <c r="R723" s="82"/>
      <c r="S723" s="82"/>
      <c r="T723" s="82"/>
      <c r="U723" s="82"/>
      <c r="V723" s="82"/>
      <c r="W723" s="82"/>
      <c r="X723" s="80"/>
      <c r="Y723" s="80"/>
      <c r="Z723" s="80"/>
      <c r="AA723" s="80"/>
      <c r="AB723" s="81"/>
      <c r="AC723" s="81"/>
      <c r="AD723" s="80"/>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c r="KA723" s="7"/>
      <c r="KB723" s="7"/>
      <c r="KC723" s="7"/>
      <c r="KD723" s="7"/>
      <c r="KE723" s="7"/>
      <c r="KF723" s="7"/>
      <c r="KG723" s="7"/>
      <c r="KH723" s="7"/>
      <c r="KI723" s="7"/>
      <c r="KJ723" s="7"/>
      <c r="KK723" s="7"/>
      <c r="KL723" s="7"/>
      <c r="KM723" s="7"/>
      <c r="KN723" s="7"/>
      <c r="KO723" s="7"/>
      <c r="KP723" s="7"/>
      <c r="KQ723" s="7"/>
      <c r="KR723" s="7"/>
      <c r="KS723" s="7"/>
      <c r="KT723" s="7"/>
      <c r="KU723" s="7"/>
      <c r="KV723" s="7"/>
      <c r="KW723" s="7"/>
      <c r="KX723" s="7"/>
      <c r="KY723" s="7"/>
      <c r="KZ723" s="7"/>
      <c r="LA723" s="7"/>
      <c r="LB723" s="7"/>
      <c r="LC723" s="7"/>
      <c r="LD723" s="7"/>
      <c r="LE723" s="7"/>
      <c r="LF723" s="7"/>
      <c r="LG723" s="7"/>
      <c r="LH723" s="7"/>
      <c r="LI723" s="7"/>
      <c r="LJ723" s="7"/>
      <c r="LK723" s="7"/>
      <c r="LL723" s="7"/>
      <c r="LM723" s="7"/>
      <c r="LN723" s="7"/>
      <c r="LO723" s="7"/>
      <c r="LP723" s="7"/>
      <c r="LQ723" s="7"/>
      <c r="LR723" s="7"/>
      <c r="LS723" s="7"/>
      <c r="LT723" s="7"/>
      <c r="LU723" s="7"/>
      <c r="LV723" s="7"/>
      <c r="LW723" s="7"/>
      <c r="LX723" s="7"/>
      <c r="LY723" s="7"/>
      <c r="LZ723" s="7"/>
      <c r="MA723" s="7"/>
      <c r="MB723" s="7"/>
      <c r="MC723" s="7"/>
      <c r="MD723" s="7"/>
      <c r="ME723" s="7"/>
      <c r="MF723" s="7"/>
      <c r="MG723" s="7"/>
      <c r="MH723" s="7"/>
      <c r="MI723" s="7"/>
      <c r="MJ723" s="7"/>
    </row>
    <row r="724" spans="1:348" ht="15.75" customHeight="1">
      <c r="A724" s="80"/>
      <c r="B724" s="80"/>
      <c r="C724" s="80"/>
      <c r="D724" s="80"/>
      <c r="E724" s="80"/>
      <c r="F724" s="80"/>
      <c r="G724" s="80"/>
      <c r="H724" s="80"/>
      <c r="I724" s="81"/>
      <c r="J724" s="81"/>
      <c r="K724" s="81"/>
      <c r="L724" s="81"/>
      <c r="M724" s="80"/>
      <c r="N724" s="80"/>
      <c r="O724" s="82"/>
      <c r="P724" s="82"/>
      <c r="Q724" s="82"/>
      <c r="R724" s="82"/>
      <c r="S724" s="82"/>
      <c r="T724" s="82"/>
      <c r="U724" s="82"/>
      <c r="V724" s="82"/>
      <c r="W724" s="82"/>
      <c r="X724" s="80"/>
      <c r="Y724" s="80"/>
      <c r="Z724" s="80"/>
      <c r="AA724" s="80"/>
      <c r="AB724" s="81"/>
      <c r="AC724" s="81"/>
      <c r="AD724" s="80"/>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c r="KA724" s="7"/>
      <c r="KB724" s="7"/>
      <c r="KC724" s="7"/>
      <c r="KD724" s="7"/>
      <c r="KE724" s="7"/>
      <c r="KF724" s="7"/>
      <c r="KG724" s="7"/>
      <c r="KH724" s="7"/>
      <c r="KI724" s="7"/>
      <c r="KJ724" s="7"/>
      <c r="KK724" s="7"/>
      <c r="KL724" s="7"/>
      <c r="KM724" s="7"/>
      <c r="KN724" s="7"/>
      <c r="KO724" s="7"/>
      <c r="KP724" s="7"/>
      <c r="KQ724" s="7"/>
      <c r="KR724" s="7"/>
      <c r="KS724" s="7"/>
      <c r="KT724" s="7"/>
      <c r="KU724" s="7"/>
      <c r="KV724" s="7"/>
      <c r="KW724" s="7"/>
      <c r="KX724" s="7"/>
      <c r="KY724" s="7"/>
      <c r="KZ724" s="7"/>
      <c r="LA724" s="7"/>
      <c r="LB724" s="7"/>
      <c r="LC724" s="7"/>
      <c r="LD724" s="7"/>
      <c r="LE724" s="7"/>
      <c r="LF724" s="7"/>
      <c r="LG724" s="7"/>
      <c r="LH724" s="7"/>
      <c r="LI724" s="7"/>
      <c r="LJ724" s="7"/>
      <c r="LK724" s="7"/>
      <c r="LL724" s="7"/>
      <c r="LM724" s="7"/>
      <c r="LN724" s="7"/>
      <c r="LO724" s="7"/>
      <c r="LP724" s="7"/>
      <c r="LQ724" s="7"/>
      <c r="LR724" s="7"/>
      <c r="LS724" s="7"/>
      <c r="LT724" s="7"/>
      <c r="LU724" s="7"/>
      <c r="LV724" s="7"/>
      <c r="LW724" s="7"/>
      <c r="LX724" s="7"/>
      <c r="LY724" s="7"/>
      <c r="LZ724" s="7"/>
      <c r="MA724" s="7"/>
      <c r="MB724" s="7"/>
      <c r="MC724" s="7"/>
      <c r="MD724" s="7"/>
      <c r="ME724" s="7"/>
      <c r="MF724" s="7"/>
      <c r="MG724" s="7"/>
      <c r="MH724" s="7"/>
      <c r="MI724" s="7"/>
      <c r="MJ724" s="7"/>
    </row>
    <row r="725" spans="1:348" ht="15.75" customHeight="1">
      <c r="A725" s="80"/>
      <c r="B725" s="80"/>
      <c r="C725" s="80"/>
      <c r="D725" s="80"/>
      <c r="E725" s="80"/>
      <c r="F725" s="80"/>
      <c r="G725" s="80"/>
      <c r="H725" s="80"/>
      <c r="I725" s="81"/>
      <c r="J725" s="81"/>
      <c r="K725" s="81"/>
      <c r="L725" s="81"/>
      <c r="M725" s="80"/>
      <c r="N725" s="80"/>
      <c r="O725" s="82"/>
      <c r="P725" s="82"/>
      <c r="Q725" s="82"/>
      <c r="R725" s="82"/>
      <c r="S725" s="82"/>
      <c r="T725" s="82"/>
      <c r="U725" s="82"/>
      <c r="V725" s="82"/>
      <c r="W725" s="82"/>
      <c r="X725" s="80"/>
      <c r="Y725" s="80"/>
      <c r="Z725" s="80"/>
      <c r="AA725" s="80"/>
      <c r="AB725" s="81"/>
      <c r="AC725" s="81"/>
      <c r="AD725" s="80"/>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c r="KA725" s="7"/>
      <c r="KB725" s="7"/>
      <c r="KC725" s="7"/>
      <c r="KD725" s="7"/>
      <c r="KE725" s="7"/>
      <c r="KF725" s="7"/>
      <c r="KG725" s="7"/>
      <c r="KH725" s="7"/>
      <c r="KI725" s="7"/>
      <c r="KJ725" s="7"/>
      <c r="KK725" s="7"/>
      <c r="KL725" s="7"/>
      <c r="KM725" s="7"/>
      <c r="KN725" s="7"/>
      <c r="KO725" s="7"/>
      <c r="KP725" s="7"/>
      <c r="KQ725" s="7"/>
      <c r="KR725" s="7"/>
      <c r="KS725" s="7"/>
      <c r="KT725" s="7"/>
      <c r="KU725" s="7"/>
      <c r="KV725" s="7"/>
      <c r="KW725" s="7"/>
      <c r="KX725" s="7"/>
      <c r="KY725" s="7"/>
      <c r="KZ725" s="7"/>
      <c r="LA725" s="7"/>
      <c r="LB725" s="7"/>
      <c r="LC725" s="7"/>
      <c r="LD725" s="7"/>
      <c r="LE725" s="7"/>
      <c r="LF725" s="7"/>
      <c r="LG725" s="7"/>
      <c r="LH725" s="7"/>
      <c r="LI725" s="7"/>
      <c r="LJ725" s="7"/>
      <c r="LK725" s="7"/>
      <c r="LL725" s="7"/>
      <c r="LM725" s="7"/>
      <c r="LN725" s="7"/>
      <c r="LO725" s="7"/>
      <c r="LP725" s="7"/>
      <c r="LQ725" s="7"/>
      <c r="LR725" s="7"/>
      <c r="LS725" s="7"/>
      <c r="LT725" s="7"/>
      <c r="LU725" s="7"/>
      <c r="LV725" s="7"/>
      <c r="LW725" s="7"/>
      <c r="LX725" s="7"/>
      <c r="LY725" s="7"/>
      <c r="LZ725" s="7"/>
      <c r="MA725" s="7"/>
      <c r="MB725" s="7"/>
      <c r="MC725" s="7"/>
      <c r="MD725" s="7"/>
      <c r="ME725" s="7"/>
      <c r="MF725" s="7"/>
      <c r="MG725" s="7"/>
      <c r="MH725" s="7"/>
      <c r="MI725" s="7"/>
      <c r="MJ725" s="7"/>
    </row>
    <row r="726" spans="1:348" ht="15.75" customHeight="1">
      <c r="A726" s="80"/>
      <c r="B726" s="80"/>
      <c r="C726" s="80"/>
      <c r="D726" s="80"/>
      <c r="E726" s="80"/>
      <c r="F726" s="80"/>
      <c r="G726" s="80"/>
      <c r="H726" s="80"/>
      <c r="I726" s="81"/>
      <c r="J726" s="81"/>
      <c r="K726" s="81"/>
      <c r="L726" s="81"/>
      <c r="M726" s="80"/>
      <c r="N726" s="80"/>
      <c r="O726" s="82"/>
      <c r="P726" s="82"/>
      <c r="Q726" s="82"/>
      <c r="R726" s="82"/>
      <c r="S726" s="82"/>
      <c r="T726" s="82"/>
      <c r="U726" s="82"/>
      <c r="V726" s="82"/>
      <c r="W726" s="82"/>
      <c r="X726" s="80"/>
      <c r="Y726" s="80"/>
      <c r="Z726" s="80"/>
      <c r="AA726" s="80"/>
      <c r="AB726" s="81"/>
      <c r="AC726" s="81"/>
      <c r="AD726" s="80"/>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c r="KA726" s="7"/>
      <c r="KB726" s="7"/>
      <c r="KC726" s="7"/>
      <c r="KD726" s="7"/>
      <c r="KE726" s="7"/>
      <c r="KF726" s="7"/>
      <c r="KG726" s="7"/>
      <c r="KH726" s="7"/>
      <c r="KI726" s="7"/>
      <c r="KJ726" s="7"/>
      <c r="KK726" s="7"/>
      <c r="KL726" s="7"/>
      <c r="KM726" s="7"/>
      <c r="KN726" s="7"/>
      <c r="KO726" s="7"/>
      <c r="KP726" s="7"/>
      <c r="KQ726" s="7"/>
      <c r="KR726" s="7"/>
      <c r="KS726" s="7"/>
      <c r="KT726" s="7"/>
      <c r="KU726" s="7"/>
      <c r="KV726" s="7"/>
      <c r="KW726" s="7"/>
      <c r="KX726" s="7"/>
      <c r="KY726" s="7"/>
      <c r="KZ726" s="7"/>
      <c r="LA726" s="7"/>
      <c r="LB726" s="7"/>
      <c r="LC726" s="7"/>
      <c r="LD726" s="7"/>
      <c r="LE726" s="7"/>
      <c r="LF726" s="7"/>
      <c r="LG726" s="7"/>
      <c r="LH726" s="7"/>
      <c r="LI726" s="7"/>
      <c r="LJ726" s="7"/>
      <c r="LK726" s="7"/>
      <c r="LL726" s="7"/>
      <c r="LM726" s="7"/>
      <c r="LN726" s="7"/>
      <c r="LO726" s="7"/>
      <c r="LP726" s="7"/>
      <c r="LQ726" s="7"/>
      <c r="LR726" s="7"/>
      <c r="LS726" s="7"/>
      <c r="LT726" s="7"/>
      <c r="LU726" s="7"/>
      <c r="LV726" s="7"/>
      <c r="LW726" s="7"/>
      <c r="LX726" s="7"/>
      <c r="LY726" s="7"/>
      <c r="LZ726" s="7"/>
      <c r="MA726" s="7"/>
      <c r="MB726" s="7"/>
      <c r="MC726" s="7"/>
      <c r="MD726" s="7"/>
      <c r="ME726" s="7"/>
      <c r="MF726" s="7"/>
      <c r="MG726" s="7"/>
      <c r="MH726" s="7"/>
      <c r="MI726" s="7"/>
      <c r="MJ726" s="7"/>
    </row>
    <row r="727" spans="1:348" ht="15.75" customHeight="1">
      <c r="A727" s="80"/>
      <c r="B727" s="80"/>
      <c r="C727" s="80"/>
      <c r="D727" s="80"/>
      <c r="E727" s="80"/>
      <c r="F727" s="80"/>
      <c r="G727" s="80"/>
      <c r="H727" s="80"/>
      <c r="I727" s="81"/>
      <c r="J727" s="81"/>
      <c r="K727" s="81"/>
      <c r="L727" s="81"/>
      <c r="M727" s="80"/>
      <c r="N727" s="80"/>
      <c r="O727" s="82"/>
      <c r="P727" s="82"/>
      <c r="Q727" s="82"/>
      <c r="R727" s="82"/>
      <c r="S727" s="82"/>
      <c r="T727" s="82"/>
      <c r="U727" s="82"/>
      <c r="V727" s="82"/>
      <c r="W727" s="82"/>
      <c r="X727" s="80"/>
      <c r="Y727" s="80"/>
      <c r="Z727" s="80"/>
      <c r="AA727" s="80"/>
      <c r="AB727" s="81"/>
      <c r="AC727" s="81"/>
      <c r="AD727" s="80"/>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c r="KA727" s="7"/>
      <c r="KB727" s="7"/>
      <c r="KC727" s="7"/>
      <c r="KD727" s="7"/>
      <c r="KE727" s="7"/>
      <c r="KF727" s="7"/>
      <c r="KG727" s="7"/>
      <c r="KH727" s="7"/>
      <c r="KI727" s="7"/>
      <c r="KJ727" s="7"/>
      <c r="KK727" s="7"/>
      <c r="KL727" s="7"/>
      <c r="KM727" s="7"/>
      <c r="KN727" s="7"/>
      <c r="KO727" s="7"/>
      <c r="KP727" s="7"/>
      <c r="KQ727" s="7"/>
      <c r="KR727" s="7"/>
      <c r="KS727" s="7"/>
      <c r="KT727" s="7"/>
      <c r="KU727" s="7"/>
      <c r="KV727" s="7"/>
      <c r="KW727" s="7"/>
      <c r="KX727" s="7"/>
      <c r="KY727" s="7"/>
      <c r="KZ727" s="7"/>
      <c r="LA727" s="7"/>
      <c r="LB727" s="7"/>
      <c r="LC727" s="7"/>
      <c r="LD727" s="7"/>
      <c r="LE727" s="7"/>
      <c r="LF727" s="7"/>
      <c r="LG727" s="7"/>
      <c r="LH727" s="7"/>
      <c r="LI727" s="7"/>
      <c r="LJ727" s="7"/>
      <c r="LK727" s="7"/>
      <c r="LL727" s="7"/>
      <c r="LM727" s="7"/>
      <c r="LN727" s="7"/>
      <c r="LO727" s="7"/>
      <c r="LP727" s="7"/>
      <c r="LQ727" s="7"/>
      <c r="LR727" s="7"/>
      <c r="LS727" s="7"/>
      <c r="LT727" s="7"/>
      <c r="LU727" s="7"/>
      <c r="LV727" s="7"/>
      <c r="LW727" s="7"/>
      <c r="LX727" s="7"/>
      <c r="LY727" s="7"/>
      <c r="LZ727" s="7"/>
      <c r="MA727" s="7"/>
      <c r="MB727" s="7"/>
      <c r="MC727" s="7"/>
      <c r="MD727" s="7"/>
      <c r="ME727" s="7"/>
      <c r="MF727" s="7"/>
      <c r="MG727" s="7"/>
      <c r="MH727" s="7"/>
      <c r="MI727" s="7"/>
      <c r="MJ727" s="7"/>
    </row>
    <row r="728" spans="1:348" ht="15.75" customHeight="1">
      <c r="A728" s="80"/>
      <c r="B728" s="80"/>
      <c r="C728" s="80"/>
      <c r="D728" s="80"/>
      <c r="E728" s="80"/>
      <c r="F728" s="80"/>
      <c r="G728" s="80"/>
      <c r="H728" s="80"/>
      <c r="I728" s="81"/>
      <c r="J728" s="81"/>
      <c r="K728" s="81"/>
      <c r="L728" s="81"/>
      <c r="M728" s="80"/>
      <c r="N728" s="80"/>
      <c r="O728" s="82"/>
      <c r="P728" s="82"/>
      <c r="Q728" s="82"/>
      <c r="R728" s="82"/>
      <c r="S728" s="82"/>
      <c r="T728" s="82"/>
      <c r="U728" s="82"/>
      <c r="V728" s="82"/>
      <c r="W728" s="82"/>
      <c r="X728" s="80"/>
      <c r="Y728" s="80"/>
      <c r="Z728" s="80"/>
      <c r="AA728" s="80"/>
      <c r="AB728" s="81"/>
      <c r="AC728" s="81"/>
      <c r="AD728" s="80"/>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c r="KA728" s="7"/>
      <c r="KB728" s="7"/>
      <c r="KC728" s="7"/>
      <c r="KD728" s="7"/>
      <c r="KE728" s="7"/>
      <c r="KF728" s="7"/>
      <c r="KG728" s="7"/>
      <c r="KH728" s="7"/>
      <c r="KI728" s="7"/>
      <c r="KJ728" s="7"/>
      <c r="KK728" s="7"/>
      <c r="KL728" s="7"/>
      <c r="KM728" s="7"/>
      <c r="KN728" s="7"/>
      <c r="KO728" s="7"/>
      <c r="KP728" s="7"/>
      <c r="KQ728" s="7"/>
      <c r="KR728" s="7"/>
      <c r="KS728" s="7"/>
      <c r="KT728" s="7"/>
      <c r="KU728" s="7"/>
      <c r="KV728" s="7"/>
      <c r="KW728" s="7"/>
      <c r="KX728" s="7"/>
      <c r="KY728" s="7"/>
      <c r="KZ728" s="7"/>
      <c r="LA728" s="7"/>
      <c r="LB728" s="7"/>
      <c r="LC728" s="7"/>
      <c r="LD728" s="7"/>
      <c r="LE728" s="7"/>
      <c r="LF728" s="7"/>
      <c r="LG728" s="7"/>
      <c r="LH728" s="7"/>
      <c r="LI728" s="7"/>
      <c r="LJ728" s="7"/>
      <c r="LK728" s="7"/>
      <c r="LL728" s="7"/>
      <c r="LM728" s="7"/>
      <c r="LN728" s="7"/>
      <c r="LO728" s="7"/>
      <c r="LP728" s="7"/>
      <c r="LQ728" s="7"/>
      <c r="LR728" s="7"/>
      <c r="LS728" s="7"/>
      <c r="LT728" s="7"/>
      <c r="LU728" s="7"/>
      <c r="LV728" s="7"/>
      <c r="LW728" s="7"/>
      <c r="LX728" s="7"/>
      <c r="LY728" s="7"/>
      <c r="LZ728" s="7"/>
      <c r="MA728" s="7"/>
      <c r="MB728" s="7"/>
      <c r="MC728" s="7"/>
      <c r="MD728" s="7"/>
      <c r="ME728" s="7"/>
      <c r="MF728" s="7"/>
      <c r="MG728" s="7"/>
      <c r="MH728" s="7"/>
      <c r="MI728" s="7"/>
      <c r="MJ728" s="7"/>
    </row>
    <row r="729" spans="1:348" ht="15.75" customHeight="1">
      <c r="A729" s="80"/>
      <c r="B729" s="80"/>
      <c r="C729" s="80"/>
      <c r="D729" s="80"/>
      <c r="E729" s="80"/>
      <c r="F729" s="80"/>
      <c r="G729" s="80"/>
      <c r="H729" s="80"/>
      <c r="I729" s="81"/>
      <c r="J729" s="81"/>
      <c r="K729" s="81"/>
      <c r="L729" s="81"/>
      <c r="M729" s="80"/>
      <c r="N729" s="80"/>
      <c r="O729" s="82"/>
      <c r="P729" s="82"/>
      <c r="Q729" s="82"/>
      <c r="R729" s="82"/>
      <c r="S729" s="82"/>
      <c r="T729" s="82"/>
      <c r="U729" s="82"/>
      <c r="V729" s="82"/>
      <c r="W729" s="82"/>
      <c r="X729" s="80"/>
      <c r="Y729" s="80"/>
      <c r="Z729" s="80"/>
      <c r="AA729" s="80"/>
      <c r="AB729" s="81"/>
      <c r="AC729" s="81"/>
      <c r="AD729" s="80"/>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c r="KA729" s="7"/>
      <c r="KB729" s="7"/>
      <c r="KC729" s="7"/>
      <c r="KD729" s="7"/>
      <c r="KE729" s="7"/>
      <c r="KF729" s="7"/>
      <c r="KG729" s="7"/>
      <c r="KH729" s="7"/>
      <c r="KI729" s="7"/>
      <c r="KJ729" s="7"/>
      <c r="KK729" s="7"/>
      <c r="KL729" s="7"/>
      <c r="KM729" s="7"/>
      <c r="KN729" s="7"/>
      <c r="KO729" s="7"/>
      <c r="KP729" s="7"/>
      <c r="KQ729" s="7"/>
      <c r="KR729" s="7"/>
      <c r="KS729" s="7"/>
      <c r="KT729" s="7"/>
      <c r="KU729" s="7"/>
      <c r="KV729" s="7"/>
      <c r="KW729" s="7"/>
      <c r="KX729" s="7"/>
      <c r="KY729" s="7"/>
      <c r="KZ729" s="7"/>
      <c r="LA729" s="7"/>
      <c r="LB729" s="7"/>
      <c r="LC729" s="7"/>
      <c r="LD729" s="7"/>
      <c r="LE729" s="7"/>
      <c r="LF729" s="7"/>
      <c r="LG729" s="7"/>
      <c r="LH729" s="7"/>
      <c r="LI729" s="7"/>
      <c r="LJ729" s="7"/>
      <c r="LK729" s="7"/>
      <c r="LL729" s="7"/>
      <c r="LM729" s="7"/>
      <c r="LN729" s="7"/>
      <c r="LO729" s="7"/>
      <c r="LP729" s="7"/>
      <c r="LQ729" s="7"/>
      <c r="LR729" s="7"/>
      <c r="LS729" s="7"/>
      <c r="LT729" s="7"/>
      <c r="LU729" s="7"/>
      <c r="LV729" s="7"/>
      <c r="LW729" s="7"/>
      <c r="LX729" s="7"/>
      <c r="LY729" s="7"/>
      <c r="LZ729" s="7"/>
      <c r="MA729" s="7"/>
      <c r="MB729" s="7"/>
      <c r="MC729" s="7"/>
      <c r="MD729" s="7"/>
      <c r="ME729" s="7"/>
      <c r="MF729" s="7"/>
      <c r="MG729" s="7"/>
      <c r="MH729" s="7"/>
      <c r="MI729" s="7"/>
      <c r="MJ729" s="7"/>
    </row>
    <row r="730" spans="1:348" ht="15.75" customHeight="1">
      <c r="A730" s="80"/>
      <c r="B730" s="80"/>
      <c r="C730" s="80"/>
      <c r="D730" s="80"/>
      <c r="E730" s="80"/>
      <c r="F730" s="80"/>
      <c r="G730" s="80"/>
      <c r="H730" s="80"/>
      <c r="I730" s="81"/>
      <c r="J730" s="81"/>
      <c r="K730" s="81"/>
      <c r="L730" s="81"/>
      <c r="M730" s="80"/>
      <c r="N730" s="80"/>
      <c r="O730" s="82"/>
      <c r="P730" s="82"/>
      <c r="Q730" s="82"/>
      <c r="R730" s="82"/>
      <c r="S730" s="82"/>
      <c r="T730" s="82"/>
      <c r="U730" s="82"/>
      <c r="V730" s="82"/>
      <c r="W730" s="82"/>
      <c r="X730" s="80"/>
      <c r="Y730" s="80"/>
      <c r="Z730" s="80"/>
      <c r="AA730" s="80"/>
      <c r="AB730" s="81"/>
      <c r="AC730" s="81"/>
      <c r="AD730" s="80"/>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c r="KA730" s="7"/>
      <c r="KB730" s="7"/>
      <c r="KC730" s="7"/>
      <c r="KD730" s="7"/>
      <c r="KE730" s="7"/>
      <c r="KF730" s="7"/>
      <c r="KG730" s="7"/>
      <c r="KH730" s="7"/>
      <c r="KI730" s="7"/>
      <c r="KJ730" s="7"/>
      <c r="KK730" s="7"/>
      <c r="KL730" s="7"/>
      <c r="KM730" s="7"/>
      <c r="KN730" s="7"/>
      <c r="KO730" s="7"/>
      <c r="KP730" s="7"/>
      <c r="KQ730" s="7"/>
      <c r="KR730" s="7"/>
      <c r="KS730" s="7"/>
      <c r="KT730" s="7"/>
      <c r="KU730" s="7"/>
      <c r="KV730" s="7"/>
      <c r="KW730" s="7"/>
      <c r="KX730" s="7"/>
      <c r="KY730" s="7"/>
      <c r="KZ730" s="7"/>
      <c r="LA730" s="7"/>
      <c r="LB730" s="7"/>
      <c r="LC730" s="7"/>
      <c r="LD730" s="7"/>
      <c r="LE730" s="7"/>
      <c r="LF730" s="7"/>
      <c r="LG730" s="7"/>
      <c r="LH730" s="7"/>
      <c r="LI730" s="7"/>
      <c r="LJ730" s="7"/>
      <c r="LK730" s="7"/>
      <c r="LL730" s="7"/>
      <c r="LM730" s="7"/>
      <c r="LN730" s="7"/>
      <c r="LO730" s="7"/>
      <c r="LP730" s="7"/>
      <c r="LQ730" s="7"/>
      <c r="LR730" s="7"/>
      <c r="LS730" s="7"/>
      <c r="LT730" s="7"/>
      <c r="LU730" s="7"/>
      <c r="LV730" s="7"/>
      <c r="LW730" s="7"/>
      <c r="LX730" s="7"/>
      <c r="LY730" s="7"/>
      <c r="LZ730" s="7"/>
      <c r="MA730" s="7"/>
      <c r="MB730" s="7"/>
      <c r="MC730" s="7"/>
      <c r="MD730" s="7"/>
      <c r="ME730" s="7"/>
      <c r="MF730" s="7"/>
      <c r="MG730" s="7"/>
      <c r="MH730" s="7"/>
      <c r="MI730" s="7"/>
      <c r="MJ730" s="7"/>
    </row>
    <row r="731" spans="1:348" ht="15.75" customHeight="1">
      <c r="A731" s="80"/>
      <c r="B731" s="80"/>
      <c r="C731" s="80"/>
      <c r="D731" s="80"/>
      <c r="E731" s="80"/>
      <c r="F731" s="80"/>
      <c r="G731" s="80"/>
      <c r="H731" s="80"/>
      <c r="I731" s="81"/>
      <c r="J731" s="81"/>
      <c r="K731" s="81"/>
      <c r="L731" s="81"/>
      <c r="M731" s="80"/>
      <c r="N731" s="80"/>
      <c r="O731" s="82"/>
      <c r="P731" s="82"/>
      <c r="Q731" s="82"/>
      <c r="R731" s="82"/>
      <c r="S731" s="82"/>
      <c r="T731" s="82"/>
      <c r="U731" s="82"/>
      <c r="V731" s="82"/>
      <c r="W731" s="82"/>
      <c r="X731" s="80"/>
      <c r="Y731" s="80"/>
      <c r="Z731" s="80"/>
      <c r="AA731" s="80"/>
      <c r="AB731" s="81"/>
      <c r="AC731" s="81"/>
      <c r="AD731" s="80"/>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c r="KA731" s="7"/>
      <c r="KB731" s="7"/>
      <c r="KC731" s="7"/>
      <c r="KD731" s="7"/>
      <c r="KE731" s="7"/>
      <c r="KF731" s="7"/>
      <c r="KG731" s="7"/>
      <c r="KH731" s="7"/>
      <c r="KI731" s="7"/>
      <c r="KJ731" s="7"/>
      <c r="KK731" s="7"/>
      <c r="KL731" s="7"/>
      <c r="KM731" s="7"/>
      <c r="KN731" s="7"/>
      <c r="KO731" s="7"/>
      <c r="KP731" s="7"/>
      <c r="KQ731" s="7"/>
      <c r="KR731" s="7"/>
      <c r="KS731" s="7"/>
      <c r="KT731" s="7"/>
      <c r="KU731" s="7"/>
      <c r="KV731" s="7"/>
      <c r="KW731" s="7"/>
      <c r="KX731" s="7"/>
      <c r="KY731" s="7"/>
      <c r="KZ731" s="7"/>
      <c r="LA731" s="7"/>
      <c r="LB731" s="7"/>
      <c r="LC731" s="7"/>
      <c r="LD731" s="7"/>
      <c r="LE731" s="7"/>
      <c r="LF731" s="7"/>
      <c r="LG731" s="7"/>
      <c r="LH731" s="7"/>
      <c r="LI731" s="7"/>
      <c r="LJ731" s="7"/>
      <c r="LK731" s="7"/>
      <c r="LL731" s="7"/>
      <c r="LM731" s="7"/>
      <c r="LN731" s="7"/>
      <c r="LO731" s="7"/>
      <c r="LP731" s="7"/>
      <c r="LQ731" s="7"/>
      <c r="LR731" s="7"/>
      <c r="LS731" s="7"/>
      <c r="LT731" s="7"/>
      <c r="LU731" s="7"/>
      <c r="LV731" s="7"/>
      <c r="LW731" s="7"/>
      <c r="LX731" s="7"/>
      <c r="LY731" s="7"/>
      <c r="LZ731" s="7"/>
      <c r="MA731" s="7"/>
      <c r="MB731" s="7"/>
      <c r="MC731" s="7"/>
      <c r="MD731" s="7"/>
      <c r="ME731" s="7"/>
      <c r="MF731" s="7"/>
      <c r="MG731" s="7"/>
      <c r="MH731" s="7"/>
      <c r="MI731" s="7"/>
      <c r="MJ731" s="7"/>
    </row>
    <row r="732" spans="1:348" ht="15.75" customHeight="1">
      <c r="A732" s="80"/>
      <c r="B732" s="80"/>
      <c r="C732" s="80"/>
      <c r="D732" s="80"/>
      <c r="E732" s="80"/>
      <c r="F732" s="80"/>
      <c r="G732" s="80"/>
      <c r="H732" s="80"/>
      <c r="I732" s="81"/>
      <c r="J732" s="81"/>
      <c r="K732" s="81"/>
      <c r="L732" s="81"/>
      <c r="M732" s="80"/>
      <c r="N732" s="80"/>
      <c r="O732" s="82"/>
      <c r="P732" s="82"/>
      <c r="Q732" s="82"/>
      <c r="R732" s="82"/>
      <c r="S732" s="82"/>
      <c r="T732" s="82"/>
      <c r="U732" s="82"/>
      <c r="V732" s="82"/>
      <c r="W732" s="82"/>
      <c r="X732" s="80"/>
      <c r="Y732" s="80"/>
      <c r="Z732" s="80"/>
      <c r="AA732" s="80"/>
      <c r="AB732" s="81"/>
      <c r="AC732" s="81"/>
      <c r="AD732" s="80"/>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c r="KA732" s="7"/>
      <c r="KB732" s="7"/>
      <c r="KC732" s="7"/>
      <c r="KD732" s="7"/>
      <c r="KE732" s="7"/>
      <c r="KF732" s="7"/>
      <c r="KG732" s="7"/>
      <c r="KH732" s="7"/>
      <c r="KI732" s="7"/>
      <c r="KJ732" s="7"/>
      <c r="KK732" s="7"/>
      <c r="KL732" s="7"/>
      <c r="KM732" s="7"/>
      <c r="KN732" s="7"/>
      <c r="KO732" s="7"/>
      <c r="KP732" s="7"/>
      <c r="KQ732" s="7"/>
      <c r="KR732" s="7"/>
      <c r="KS732" s="7"/>
      <c r="KT732" s="7"/>
      <c r="KU732" s="7"/>
      <c r="KV732" s="7"/>
      <c r="KW732" s="7"/>
      <c r="KX732" s="7"/>
      <c r="KY732" s="7"/>
      <c r="KZ732" s="7"/>
      <c r="LA732" s="7"/>
      <c r="LB732" s="7"/>
      <c r="LC732" s="7"/>
      <c r="LD732" s="7"/>
      <c r="LE732" s="7"/>
      <c r="LF732" s="7"/>
      <c r="LG732" s="7"/>
      <c r="LH732" s="7"/>
      <c r="LI732" s="7"/>
      <c r="LJ732" s="7"/>
      <c r="LK732" s="7"/>
      <c r="LL732" s="7"/>
      <c r="LM732" s="7"/>
      <c r="LN732" s="7"/>
      <c r="LO732" s="7"/>
      <c r="LP732" s="7"/>
      <c r="LQ732" s="7"/>
      <c r="LR732" s="7"/>
      <c r="LS732" s="7"/>
      <c r="LT732" s="7"/>
      <c r="LU732" s="7"/>
      <c r="LV732" s="7"/>
      <c r="LW732" s="7"/>
      <c r="LX732" s="7"/>
      <c r="LY732" s="7"/>
      <c r="LZ732" s="7"/>
      <c r="MA732" s="7"/>
      <c r="MB732" s="7"/>
      <c r="MC732" s="7"/>
      <c r="MD732" s="7"/>
      <c r="ME732" s="7"/>
      <c r="MF732" s="7"/>
      <c r="MG732" s="7"/>
      <c r="MH732" s="7"/>
      <c r="MI732" s="7"/>
      <c r="MJ732" s="7"/>
    </row>
    <row r="733" spans="1:348" ht="15.75" customHeight="1">
      <c r="A733" s="80"/>
      <c r="B733" s="80"/>
      <c r="C733" s="80"/>
      <c r="D733" s="80"/>
      <c r="E733" s="80"/>
      <c r="F733" s="80"/>
      <c r="G733" s="80"/>
      <c r="H733" s="80"/>
      <c r="I733" s="81"/>
      <c r="J733" s="81"/>
      <c r="K733" s="81"/>
      <c r="L733" s="81"/>
      <c r="M733" s="80"/>
      <c r="N733" s="80"/>
      <c r="O733" s="82"/>
      <c r="P733" s="82"/>
      <c r="Q733" s="82"/>
      <c r="R733" s="82"/>
      <c r="S733" s="82"/>
      <c r="T733" s="82"/>
      <c r="U733" s="82"/>
      <c r="V733" s="82"/>
      <c r="W733" s="82"/>
      <c r="X733" s="80"/>
      <c r="Y733" s="80"/>
      <c r="Z733" s="80"/>
      <c r="AA733" s="80"/>
      <c r="AB733" s="81"/>
      <c r="AC733" s="81"/>
      <c r="AD733" s="80"/>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c r="KA733" s="7"/>
      <c r="KB733" s="7"/>
      <c r="KC733" s="7"/>
      <c r="KD733" s="7"/>
      <c r="KE733" s="7"/>
      <c r="KF733" s="7"/>
      <c r="KG733" s="7"/>
      <c r="KH733" s="7"/>
      <c r="KI733" s="7"/>
      <c r="KJ733" s="7"/>
      <c r="KK733" s="7"/>
      <c r="KL733" s="7"/>
      <c r="KM733" s="7"/>
      <c r="KN733" s="7"/>
      <c r="KO733" s="7"/>
      <c r="KP733" s="7"/>
      <c r="KQ733" s="7"/>
      <c r="KR733" s="7"/>
      <c r="KS733" s="7"/>
      <c r="KT733" s="7"/>
      <c r="KU733" s="7"/>
      <c r="KV733" s="7"/>
      <c r="KW733" s="7"/>
      <c r="KX733" s="7"/>
      <c r="KY733" s="7"/>
      <c r="KZ733" s="7"/>
      <c r="LA733" s="7"/>
      <c r="LB733" s="7"/>
      <c r="LC733" s="7"/>
      <c r="LD733" s="7"/>
      <c r="LE733" s="7"/>
      <c r="LF733" s="7"/>
      <c r="LG733" s="7"/>
      <c r="LH733" s="7"/>
      <c r="LI733" s="7"/>
      <c r="LJ733" s="7"/>
      <c r="LK733" s="7"/>
      <c r="LL733" s="7"/>
      <c r="LM733" s="7"/>
      <c r="LN733" s="7"/>
      <c r="LO733" s="7"/>
      <c r="LP733" s="7"/>
      <c r="LQ733" s="7"/>
      <c r="LR733" s="7"/>
      <c r="LS733" s="7"/>
      <c r="LT733" s="7"/>
      <c r="LU733" s="7"/>
      <c r="LV733" s="7"/>
      <c r="LW733" s="7"/>
      <c r="LX733" s="7"/>
      <c r="LY733" s="7"/>
      <c r="LZ733" s="7"/>
      <c r="MA733" s="7"/>
      <c r="MB733" s="7"/>
      <c r="MC733" s="7"/>
      <c r="MD733" s="7"/>
      <c r="ME733" s="7"/>
      <c r="MF733" s="7"/>
      <c r="MG733" s="7"/>
      <c r="MH733" s="7"/>
      <c r="MI733" s="7"/>
      <c r="MJ733" s="7"/>
    </row>
    <row r="734" spans="1:348" ht="15.75" customHeight="1">
      <c r="A734" s="80"/>
      <c r="B734" s="80"/>
      <c r="C734" s="80"/>
      <c r="D734" s="80"/>
      <c r="E734" s="80"/>
      <c r="F734" s="80"/>
      <c r="G734" s="80"/>
      <c r="H734" s="80"/>
      <c r="I734" s="81"/>
      <c r="J734" s="81"/>
      <c r="K734" s="81"/>
      <c r="L734" s="81"/>
      <c r="M734" s="80"/>
      <c r="N734" s="80"/>
      <c r="O734" s="82"/>
      <c r="P734" s="82"/>
      <c r="Q734" s="82"/>
      <c r="R734" s="82"/>
      <c r="S734" s="82"/>
      <c r="T734" s="82"/>
      <c r="U734" s="82"/>
      <c r="V734" s="82"/>
      <c r="W734" s="82"/>
      <c r="X734" s="80"/>
      <c r="Y734" s="80"/>
      <c r="Z734" s="80"/>
      <c r="AA734" s="80"/>
      <c r="AB734" s="81"/>
      <c r="AC734" s="81"/>
      <c r="AD734" s="80"/>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c r="KA734" s="7"/>
      <c r="KB734" s="7"/>
      <c r="KC734" s="7"/>
      <c r="KD734" s="7"/>
      <c r="KE734" s="7"/>
      <c r="KF734" s="7"/>
      <c r="KG734" s="7"/>
      <c r="KH734" s="7"/>
      <c r="KI734" s="7"/>
      <c r="KJ734" s="7"/>
      <c r="KK734" s="7"/>
      <c r="KL734" s="7"/>
      <c r="KM734" s="7"/>
      <c r="KN734" s="7"/>
      <c r="KO734" s="7"/>
      <c r="KP734" s="7"/>
      <c r="KQ734" s="7"/>
      <c r="KR734" s="7"/>
      <c r="KS734" s="7"/>
      <c r="KT734" s="7"/>
      <c r="KU734" s="7"/>
      <c r="KV734" s="7"/>
      <c r="KW734" s="7"/>
      <c r="KX734" s="7"/>
      <c r="KY734" s="7"/>
      <c r="KZ734" s="7"/>
      <c r="LA734" s="7"/>
      <c r="LB734" s="7"/>
      <c r="LC734" s="7"/>
      <c r="LD734" s="7"/>
      <c r="LE734" s="7"/>
      <c r="LF734" s="7"/>
      <c r="LG734" s="7"/>
      <c r="LH734" s="7"/>
      <c r="LI734" s="7"/>
      <c r="LJ734" s="7"/>
      <c r="LK734" s="7"/>
      <c r="LL734" s="7"/>
      <c r="LM734" s="7"/>
      <c r="LN734" s="7"/>
      <c r="LO734" s="7"/>
      <c r="LP734" s="7"/>
      <c r="LQ734" s="7"/>
      <c r="LR734" s="7"/>
      <c r="LS734" s="7"/>
      <c r="LT734" s="7"/>
      <c r="LU734" s="7"/>
      <c r="LV734" s="7"/>
      <c r="LW734" s="7"/>
      <c r="LX734" s="7"/>
      <c r="LY734" s="7"/>
      <c r="LZ734" s="7"/>
      <c r="MA734" s="7"/>
      <c r="MB734" s="7"/>
      <c r="MC734" s="7"/>
      <c r="MD734" s="7"/>
      <c r="ME734" s="7"/>
      <c r="MF734" s="7"/>
      <c r="MG734" s="7"/>
      <c r="MH734" s="7"/>
      <c r="MI734" s="7"/>
      <c r="MJ734" s="7"/>
    </row>
    <row r="735" spans="1:348" ht="15.75" customHeight="1">
      <c r="A735" s="80"/>
      <c r="B735" s="80"/>
      <c r="C735" s="80"/>
      <c r="D735" s="80"/>
      <c r="E735" s="80"/>
      <c r="F735" s="80"/>
      <c r="G735" s="80"/>
      <c r="H735" s="80"/>
      <c r="I735" s="81"/>
      <c r="J735" s="81"/>
      <c r="K735" s="81"/>
      <c r="L735" s="81"/>
      <c r="M735" s="80"/>
      <c r="N735" s="80"/>
      <c r="O735" s="82"/>
      <c r="P735" s="82"/>
      <c r="Q735" s="82"/>
      <c r="R735" s="82"/>
      <c r="S735" s="82"/>
      <c r="T735" s="82"/>
      <c r="U735" s="82"/>
      <c r="V735" s="82"/>
      <c r="W735" s="82"/>
      <c r="X735" s="80"/>
      <c r="Y735" s="80"/>
      <c r="Z735" s="80"/>
      <c r="AA735" s="80"/>
      <c r="AB735" s="81"/>
      <c r="AC735" s="81"/>
      <c r="AD735" s="80"/>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c r="KA735" s="7"/>
      <c r="KB735" s="7"/>
      <c r="KC735" s="7"/>
      <c r="KD735" s="7"/>
      <c r="KE735" s="7"/>
      <c r="KF735" s="7"/>
      <c r="KG735" s="7"/>
      <c r="KH735" s="7"/>
      <c r="KI735" s="7"/>
      <c r="KJ735" s="7"/>
      <c r="KK735" s="7"/>
      <c r="KL735" s="7"/>
      <c r="KM735" s="7"/>
      <c r="KN735" s="7"/>
      <c r="KO735" s="7"/>
      <c r="KP735" s="7"/>
      <c r="KQ735" s="7"/>
      <c r="KR735" s="7"/>
      <c r="KS735" s="7"/>
      <c r="KT735" s="7"/>
      <c r="KU735" s="7"/>
      <c r="KV735" s="7"/>
      <c r="KW735" s="7"/>
      <c r="KX735" s="7"/>
      <c r="KY735" s="7"/>
      <c r="KZ735" s="7"/>
      <c r="LA735" s="7"/>
      <c r="LB735" s="7"/>
      <c r="LC735" s="7"/>
      <c r="LD735" s="7"/>
      <c r="LE735" s="7"/>
      <c r="LF735" s="7"/>
      <c r="LG735" s="7"/>
      <c r="LH735" s="7"/>
      <c r="LI735" s="7"/>
      <c r="LJ735" s="7"/>
      <c r="LK735" s="7"/>
      <c r="LL735" s="7"/>
      <c r="LM735" s="7"/>
      <c r="LN735" s="7"/>
      <c r="LO735" s="7"/>
      <c r="LP735" s="7"/>
      <c r="LQ735" s="7"/>
      <c r="LR735" s="7"/>
      <c r="LS735" s="7"/>
      <c r="LT735" s="7"/>
      <c r="LU735" s="7"/>
      <c r="LV735" s="7"/>
      <c r="LW735" s="7"/>
      <c r="LX735" s="7"/>
      <c r="LY735" s="7"/>
      <c r="LZ735" s="7"/>
      <c r="MA735" s="7"/>
      <c r="MB735" s="7"/>
      <c r="MC735" s="7"/>
      <c r="MD735" s="7"/>
      <c r="ME735" s="7"/>
      <c r="MF735" s="7"/>
      <c r="MG735" s="7"/>
      <c r="MH735" s="7"/>
      <c r="MI735" s="7"/>
      <c r="MJ735" s="7"/>
    </row>
    <row r="736" spans="1:348" ht="15.75" customHeight="1">
      <c r="A736" s="80"/>
      <c r="B736" s="80"/>
      <c r="C736" s="80"/>
      <c r="D736" s="80"/>
      <c r="E736" s="80"/>
      <c r="F736" s="80"/>
      <c r="G736" s="80"/>
      <c r="H736" s="80"/>
      <c r="I736" s="81"/>
      <c r="J736" s="81"/>
      <c r="K736" s="81"/>
      <c r="L736" s="81"/>
      <c r="M736" s="80"/>
      <c r="N736" s="80"/>
      <c r="O736" s="82"/>
      <c r="P736" s="82"/>
      <c r="Q736" s="82"/>
      <c r="R736" s="82"/>
      <c r="S736" s="82"/>
      <c r="T736" s="82"/>
      <c r="U736" s="82"/>
      <c r="V736" s="82"/>
      <c r="W736" s="82"/>
      <c r="X736" s="80"/>
      <c r="Y736" s="80"/>
      <c r="Z736" s="80"/>
      <c r="AA736" s="80"/>
      <c r="AB736" s="81"/>
      <c r="AC736" s="81"/>
      <c r="AD736" s="80"/>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c r="KA736" s="7"/>
      <c r="KB736" s="7"/>
      <c r="KC736" s="7"/>
      <c r="KD736" s="7"/>
      <c r="KE736" s="7"/>
      <c r="KF736" s="7"/>
      <c r="KG736" s="7"/>
      <c r="KH736" s="7"/>
      <c r="KI736" s="7"/>
      <c r="KJ736" s="7"/>
      <c r="KK736" s="7"/>
      <c r="KL736" s="7"/>
      <c r="KM736" s="7"/>
      <c r="KN736" s="7"/>
      <c r="KO736" s="7"/>
      <c r="KP736" s="7"/>
      <c r="KQ736" s="7"/>
      <c r="KR736" s="7"/>
      <c r="KS736" s="7"/>
      <c r="KT736" s="7"/>
      <c r="KU736" s="7"/>
      <c r="KV736" s="7"/>
      <c r="KW736" s="7"/>
      <c r="KX736" s="7"/>
      <c r="KY736" s="7"/>
      <c r="KZ736" s="7"/>
      <c r="LA736" s="7"/>
      <c r="LB736" s="7"/>
      <c r="LC736" s="7"/>
      <c r="LD736" s="7"/>
      <c r="LE736" s="7"/>
      <c r="LF736" s="7"/>
      <c r="LG736" s="7"/>
      <c r="LH736" s="7"/>
      <c r="LI736" s="7"/>
      <c r="LJ736" s="7"/>
      <c r="LK736" s="7"/>
      <c r="LL736" s="7"/>
      <c r="LM736" s="7"/>
      <c r="LN736" s="7"/>
      <c r="LO736" s="7"/>
      <c r="LP736" s="7"/>
      <c r="LQ736" s="7"/>
      <c r="LR736" s="7"/>
      <c r="LS736" s="7"/>
      <c r="LT736" s="7"/>
      <c r="LU736" s="7"/>
      <c r="LV736" s="7"/>
      <c r="LW736" s="7"/>
      <c r="LX736" s="7"/>
      <c r="LY736" s="7"/>
      <c r="LZ736" s="7"/>
      <c r="MA736" s="7"/>
      <c r="MB736" s="7"/>
      <c r="MC736" s="7"/>
      <c r="MD736" s="7"/>
      <c r="ME736" s="7"/>
      <c r="MF736" s="7"/>
      <c r="MG736" s="7"/>
      <c r="MH736" s="7"/>
      <c r="MI736" s="7"/>
      <c r="MJ736" s="7"/>
    </row>
    <row r="737" spans="1:348" ht="15.75" customHeight="1">
      <c r="A737" s="80"/>
      <c r="B737" s="80"/>
      <c r="C737" s="80"/>
      <c r="D737" s="80"/>
      <c r="E737" s="80"/>
      <c r="F737" s="80"/>
      <c r="G737" s="80"/>
      <c r="H737" s="80"/>
      <c r="I737" s="81"/>
      <c r="J737" s="81"/>
      <c r="K737" s="81"/>
      <c r="L737" s="81"/>
      <c r="M737" s="80"/>
      <c r="N737" s="80"/>
      <c r="O737" s="82"/>
      <c r="P737" s="82"/>
      <c r="Q737" s="82"/>
      <c r="R737" s="82"/>
      <c r="S737" s="82"/>
      <c r="T737" s="82"/>
      <c r="U737" s="82"/>
      <c r="V737" s="82"/>
      <c r="W737" s="82"/>
      <c r="X737" s="80"/>
      <c r="Y737" s="80"/>
      <c r="Z737" s="80"/>
      <c r="AA737" s="80"/>
      <c r="AB737" s="81"/>
      <c r="AC737" s="81"/>
      <c r="AD737" s="80"/>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c r="KA737" s="7"/>
      <c r="KB737" s="7"/>
      <c r="KC737" s="7"/>
      <c r="KD737" s="7"/>
      <c r="KE737" s="7"/>
      <c r="KF737" s="7"/>
      <c r="KG737" s="7"/>
      <c r="KH737" s="7"/>
      <c r="KI737" s="7"/>
      <c r="KJ737" s="7"/>
      <c r="KK737" s="7"/>
      <c r="KL737" s="7"/>
      <c r="KM737" s="7"/>
      <c r="KN737" s="7"/>
      <c r="KO737" s="7"/>
      <c r="KP737" s="7"/>
      <c r="KQ737" s="7"/>
      <c r="KR737" s="7"/>
      <c r="KS737" s="7"/>
      <c r="KT737" s="7"/>
      <c r="KU737" s="7"/>
      <c r="KV737" s="7"/>
      <c r="KW737" s="7"/>
      <c r="KX737" s="7"/>
      <c r="KY737" s="7"/>
      <c r="KZ737" s="7"/>
      <c r="LA737" s="7"/>
      <c r="LB737" s="7"/>
      <c r="LC737" s="7"/>
      <c r="LD737" s="7"/>
      <c r="LE737" s="7"/>
      <c r="LF737" s="7"/>
      <c r="LG737" s="7"/>
      <c r="LH737" s="7"/>
      <c r="LI737" s="7"/>
      <c r="LJ737" s="7"/>
      <c r="LK737" s="7"/>
      <c r="LL737" s="7"/>
      <c r="LM737" s="7"/>
      <c r="LN737" s="7"/>
      <c r="LO737" s="7"/>
      <c r="LP737" s="7"/>
      <c r="LQ737" s="7"/>
      <c r="LR737" s="7"/>
      <c r="LS737" s="7"/>
      <c r="LT737" s="7"/>
      <c r="LU737" s="7"/>
      <c r="LV737" s="7"/>
      <c r="LW737" s="7"/>
      <c r="LX737" s="7"/>
      <c r="LY737" s="7"/>
      <c r="LZ737" s="7"/>
      <c r="MA737" s="7"/>
      <c r="MB737" s="7"/>
      <c r="MC737" s="7"/>
      <c r="MD737" s="7"/>
      <c r="ME737" s="7"/>
      <c r="MF737" s="7"/>
      <c r="MG737" s="7"/>
      <c r="MH737" s="7"/>
      <c r="MI737" s="7"/>
      <c r="MJ737" s="7"/>
    </row>
    <row r="738" spans="1:348" ht="15.75" customHeight="1">
      <c r="A738" s="80"/>
      <c r="B738" s="80"/>
      <c r="C738" s="80"/>
      <c r="D738" s="80"/>
      <c r="E738" s="80"/>
      <c r="F738" s="80"/>
      <c r="G738" s="80"/>
      <c r="H738" s="80"/>
      <c r="I738" s="81"/>
      <c r="J738" s="81"/>
      <c r="K738" s="81"/>
      <c r="L738" s="81"/>
      <c r="M738" s="80"/>
      <c r="N738" s="80"/>
      <c r="O738" s="82"/>
      <c r="P738" s="82"/>
      <c r="Q738" s="82"/>
      <c r="R738" s="82"/>
      <c r="S738" s="82"/>
      <c r="T738" s="82"/>
      <c r="U738" s="82"/>
      <c r="V738" s="82"/>
      <c r="W738" s="82"/>
      <c r="X738" s="80"/>
      <c r="Y738" s="80"/>
      <c r="Z738" s="80"/>
      <c r="AA738" s="80"/>
      <c r="AB738" s="81"/>
      <c r="AC738" s="81"/>
      <c r="AD738" s="80"/>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c r="KA738" s="7"/>
      <c r="KB738" s="7"/>
      <c r="KC738" s="7"/>
      <c r="KD738" s="7"/>
      <c r="KE738" s="7"/>
      <c r="KF738" s="7"/>
      <c r="KG738" s="7"/>
      <c r="KH738" s="7"/>
      <c r="KI738" s="7"/>
      <c r="KJ738" s="7"/>
      <c r="KK738" s="7"/>
      <c r="KL738" s="7"/>
      <c r="KM738" s="7"/>
      <c r="KN738" s="7"/>
      <c r="KO738" s="7"/>
      <c r="KP738" s="7"/>
      <c r="KQ738" s="7"/>
      <c r="KR738" s="7"/>
      <c r="KS738" s="7"/>
      <c r="KT738" s="7"/>
      <c r="KU738" s="7"/>
      <c r="KV738" s="7"/>
      <c r="KW738" s="7"/>
      <c r="KX738" s="7"/>
      <c r="KY738" s="7"/>
      <c r="KZ738" s="7"/>
      <c r="LA738" s="7"/>
      <c r="LB738" s="7"/>
      <c r="LC738" s="7"/>
      <c r="LD738" s="7"/>
      <c r="LE738" s="7"/>
      <c r="LF738" s="7"/>
      <c r="LG738" s="7"/>
      <c r="LH738" s="7"/>
      <c r="LI738" s="7"/>
      <c r="LJ738" s="7"/>
      <c r="LK738" s="7"/>
      <c r="LL738" s="7"/>
      <c r="LM738" s="7"/>
      <c r="LN738" s="7"/>
      <c r="LO738" s="7"/>
      <c r="LP738" s="7"/>
      <c r="LQ738" s="7"/>
      <c r="LR738" s="7"/>
      <c r="LS738" s="7"/>
      <c r="LT738" s="7"/>
      <c r="LU738" s="7"/>
      <c r="LV738" s="7"/>
      <c r="LW738" s="7"/>
      <c r="LX738" s="7"/>
      <c r="LY738" s="7"/>
      <c r="LZ738" s="7"/>
      <c r="MA738" s="7"/>
      <c r="MB738" s="7"/>
      <c r="MC738" s="7"/>
      <c r="MD738" s="7"/>
      <c r="ME738" s="7"/>
      <c r="MF738" s="7"/>
      <c r="MG738" s="7"/>
      <c r="MH738" s="7"/>
      <c r="MI738" s="7"/>
      <c r="MJ738" s="7"/>
    </row>
    <row r="739" spans="1:348" ht="15.75" customHeight="1">
      <c r="A739" s="80"/>
      <c r="B739" s="80"/>
      <c r="C739" s="80"/>
      <c r="D739" s="80"/>
      <c r="E739" s="80"/>
      <c r="F739" s="80"/>
      <c r="G739" s="80"/>
      <c r="H739" s="80"/>
      <c r="I739" s="81"/>
      <c r="J739" s="81"/>
      <c r="K739" s="81"/>
      <c r="L739" s="81"/>
      <c r="M739" s="80"/>
      <c r="N739" s="80"/>
      <c r="O739" s="82"/>
      <c r="P739" s="82"/>
      <c r="Q739" s="82"/>
      <c r="R739" s="82"/>
      <c r="S739" s="82"/>
      <c r="T739" s="82"/>
      <c r="U739" s="82"/>
      <c r="V739" s="82"/>
      <c r="W739" s="82"/>
      <c r="X739" s="80"/>
      <c r="Y739" s="80"/>
      <c r="Z739" s="80"/>
      <c r="AA739" s="80"/>
      <c r="AB739" s="81"/>
      <c r="AC739" s="81"/>
      <c r="AD739" s="80"/>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c r="KA739" s="7"/>
      <c r="KB739" s="7"/>
      <c r="KC739" s="7"/>
      <c r="KD739" s="7"/>
      <c r="KE739" s="7"/>
      <c r="KF739" s="7"/>
      <c r="KG739" s="7"/>
      <c r="KH739" s="7"/>
      <c r="KI739" s="7"/>
      <c r="KJ739" s="7"/>
      <c r="KK739" s="7"/>
      <c r="KL739" s="7"/>
      <c r="KM739" s="7"/>
      <c r="KN739" s="7"/>
      <c r="KO739" s="7"/>
      <c r="KP739" s="7"/>
      <c r="KQ739" s="7"/>
      <c r="KR739" s="7"/>
      <c r="KS739" s="7"/>
      <c r="KT739" s="7"/>
      <c r="KU739" s="7"/>
      <c r="KV739" s="7"/>
      <c r="KW739" s="7"/>
      <c r="KX739" s="7"/>
      <c r="KY739" s="7"/>
      <c r="KZ739" s="7"/>
      <c r="LA739" s="7"/>
      <c r="LB739" s="7"/>
      <c r="LC739" s="7"/>
      <c r="LD739" s="7"/>
      <c r="LE739" s="7"/>
      <c r="LF739" s="7"/>
      <c r="LG739" s="7"/>
      <c r="LH739" s="7"/>
      <c r="LI739" s="7"/>
      <c r="LJ739" s="7"/>
      <c r="LK739" s="7"/>
      <c r="LL739" s="7"/>
      <c r="LM739" s="7"/>
      <c r="LN739" s="7"/>
      <c r="LO739" s="7"/>
      <c r="LP739" s="7"/>
      <c r="LQ739" s="7"/>
      <c r="LR739" s="7"/>
      <c r="LS739" s="7"/>
      <c r="LT739" s="7"/>
      <c r="LU739" s="7"/>
      <c r="LV739" s="7"/>
      <c r="LW739" s="7"/>
      <c r="LX739" s="7"/>
      <c r="LY739" s="7"/>
      <c r="LZ739" s="7"/>
      <c r="MA739" s="7"/>
      <c r="MB739" s="7"/>
      <c r="MC739" s="7"/>
      <c r="MD739" s="7"/>
      <c r="ME739" s="7"/>
      <c r="MF739" s="7"/>
      <c r="MG739" s="7"/>
      <c r="MH739" s="7"/>
      <c r="MI739" s="7"/>
      <c r="MJ739" s="7"/>
    </row>
    <row r="740" spans="1:348" ht="15.75" customHeight="1">
      <c r="A740" s="80"/>
      <c r="B740" s="80"/>
      <c r="C740" s="80"/>
      <c r="D740" s="80"/>
      <c r="E740" s="80"/>
      <c r="F740" s="80"/>
      <c r="G740" s="80"/>
      <c r="H740" s="80"/>
      <c r="I740" s="81"/>
      <c r="J740" s="81"/>
      <c r="K740" s="81"/>
      <c r="L740" s="81"/>
      <c r="M740" s="80"/>
      <c r="N740" s="80"/>
      <c r="O740" s="82"/>
      <c r="P740" s="82"/>
      <c r="Q740" s="82"/>
      <c r="R740" s="82"/>
      <c r="S740" s="82"/>
      <c r="T740" s="82"/>
      <c r="U740" s="82"/>
      <c r="V740" s="82"/>
      <c r="W740" s="82"/>
      <c r="X740" s="80"/>
      <c r="Y740" s="80"/>
      <c r="Z740" s="80"/>
      <c r="AA740" s="80"/>
      <c r="AB740" s="81"/>
      <c r="AC740" s="81"/>
      <c r="AD740" s="80"/>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c r="KA740" s="7"/>
      <c r="KB740" s="7"/>
      <c r="KC740" s="7"/>
      <c r="KD740" s="7"/>
      <c r="KE740" s="7"/>
      <c r="KF740" s="7"/>
      <c r="KG740" s="7"/>
      <c r="KH740" s="7"/>
      <c r="KI740" s="7"/>
      <c r="KJ740" s="7"/>
      <c r="KK740" s="7"/>
      <c r="KL740" s="7"/>
      <c r="KM740" s="7"/>
      <c r="KN740" s="7"/>
      <c r="KO740" s="7"/>
      <c r="KP740" s="7"/>
      <c r="KQ740" s="7"/>
      <c r="KR740" s="7"/>
      <c r="KS740" s="7"/>
      <c r="KT740" s="7"/>
      <c r="KU740" s="7"/>
      <c r="KV740" s="7"/>
      <c r="KW740" s="7"/>
      <c r="KX740" s="7"/>
      <c r="KY740" s="7"/>
      <c r="KZ740" s="7"/>
      <c r="LA740" s="7"/>
      <c r="LB740" s="7"/>
      <c r="LC740" s="7"/>
      <c r="LD740" s="7"/>
      <c r="LE740" s="7"/>
      <c r="LF740" s="7"/>
      <c r="LG740" s="7"/>
      <c r="LH740" s="7"/>
      <c r="LI740" s="7"/>
      <c r="LJ740" s="7"/>
      <c r="LK740" s="7"/>
      <c r="LL740" s="7"/>
      <c r="LM740" s="7"/>
      <c r="LN740" s="7"/>
      <c r="LO740" s="7"/>
      <c r="LP740" s="7"/>
      <c r="LQ740" s="7"/>
      <c r="LR740" s="7"/>
      <c r="LS740" s="7"/>
      <c r="LT740" s="7"/>
      <c r="LU740" s="7"/>
      <c r="LV740" s="7"/>
      <c r="LW740" s="7"/>
      <c r="LX740" s="7"/>
      <c r="LY740" s="7"/>
      <c r="LZ740" s="7"/>
      <c r="MA740" s="7"/>
      <c r="MB740" s="7"/>
      <c r="MC740" s="7"/>
      <c r="MD740" s="7"/>
      <c r="ME740" s="7"/>
      <c r="MF740" s="7"/>
      <c r="MG740" s="7"/>
      <c r="MH740" s="7"/>
      <c r="MI740" s="7"/>
      <c r="MJ740" s="7"/>
    </row>
    <row r="741" spans="1:348" ht="15.75" customHeight="1">
      <c r="A741" s="80"/>
      <c r="B741" s="80"/>
      <c r="C741" s="80"/>
      <c r="D741" s="80"/>
      <c r="E741" s="80"/>
      <c r="F741" s="80"/>
      <c r="G741" s="80"/>
      <c r="H741" s="80"/>
      <c r="I741" s="81"/>
      <c r="J741" s="81"/>
      <c r="K741" s="81"/>
      <c r="L741" s="81"/>
      <c r="M741" s="80"/>
      <c r="N741" s="80"/>
      <c r="O741" s="82"/>
      <c r="P741" s="82"/>
      <c r="Q741" s="82"/>
      <c r="R741" s="82"/>
      <c r="S741" s="82"/>
      <c r="T741" s="82"/>
      <c r="U741" s="82"/>
      <c r="V741" s="82"/>
      <c r="W741" s="82"/>
      <c r="X741" s="80"/>
      <c r="Y741" s="80"/>
      <c r="Z741" s="80"/>
      <c r="AA741" s="80"/>
      <c r="AB741" s="81"/>
      <c r="AC741" s="81"/>
      <c r="AD741" s="80"/>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c r="KA741" s="7"/>
      <c r="KB741" s="7"/>
      <c r="KC741" s="7"/>
      <c r="KD741" s="7"/>
      <c r="KE741" s="7"/>
      <c r="KF741" s="7"/>
      <c r="KG741" s="7"/>
      <c r="KH741" s="7"/>
      <c r="KI741" s="7"/>
      <c r="KJ741" s="7"/>
      <c r="KK741" s="7"/>
      <c r="KL741" s="7"/>
      <c r="KM741" s="7"/>
      <c r="KN741" s="7"/>
      <c r="KO741" s="7"/>
      <c r="KP741" s="7"/>
      <c r="KQ741" s="7"/>
      <c r="KR741" s="7"/>
      <c r="KS741" s="7"/>
      <c r="KT741" s="7"/>
      <c r="KU741" s="7"/>
      <c r="KV741" s="7"/>
      <c r="KW741" s="7"/>
      <c r="KX741" s="7"/>
      <c r="KY741" s="7"/>
      <c r="KZ741" s="7"/>
      <c r="LA741" s="7"/>
      <c r="LB741" s="7"/>
      <c r="LC741" s="7"/>
      <c r="LD741" s="7"/>
      <c r="LE741" s="7"/>
      <c r="LF741" s="7"/>
      <c r="LG741" s="7"/>
      <c r="LH741" s="7"/>
      <c r="LI741" s="7"/>
      <c r="LJ741" s="7"/>
      <c r="LK741" s="7"/>
      <c r="LL741" s="7"/>
      <c r="LM741" s="7"/>
      <c r="LN741" s="7"/>
      <c r="LO741" s="7"/>
      <c r="LP741" s="7"/>
      <c r="LQ741" s="7"/>
      <c r="LR741" s="7"/>
      <c r="LS741" s="7"/>
      <c r="LT741" s="7"/>
      <c r="LU741" s="7"/>
      <c r="LV741" s="7"/>
      <c r="LW741" s="7"/>
      <c r="LX741" s="7"/>
      <c r="LY741" s="7"/>
      <c r="LZ741" s="7"/>
      <c r="MA741" s="7"/>
      <c r="MB741" s="7"/>
      <c r="MC741" s="7"/>
      <c r="MD741" s="7"/>
      <c r="ME741" s="7"/>
      <c r="MF741" s="7"/>
      <c r="MG741" s="7"/>
      <c r="MH741" s="7"/>
      <c r="MI741" s="7"/>
      <c r="MJ741" s="7"/>
    </row>
    <row r="742" spans="1:348" ht="15.75" customHeight="1">
      <c r="A742" s="80"/>
      <c r="B742" s="80"/>
      <c r="C742" s="80"/>
      <c r="D742" s="80"/>
      <c r="E742" s="80"/>
      <c r="F742" s="80"/>
      <c r="G742" s="80"/>
      <c r="H742" s="80"/>
      <c r="I742" s="81"/>
      <c r="J742" s="81"/>
      <c r="K742" s="81"/>
      <c r="L742" s="81"/>
      <c r="M742" s="80"/>
      <c r="N742" s="80"/>
      <c r="O742" s="82"/>
      <c r="P742" s="82"/>
      <c r="Q742" s="82"/>
      <c r="R742" s="82"/>
      <c r="S742" s="82"/>
      <c r="T742" s="82"/>
      <c r="U742" s="82"/>
      <c r="V742" s="82"/>
      <c r="W742" s="82"/>
      <c r="X742" s="80"/>
      <c r="Y742" s="80"/>
      <c r="Z742" s="80"/>
      <c r="AA742" s="80"/>
      <c r="AB742" s="81"/>
      <c r="AC742" s="81"/>
      <c r="AD742" s="80"/>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c r="KA742" s="7"/>
      <c r="KB742" s="7"/>
      <c r="KC742" s="7"/>
      <c r="KD742" s="7"/>
      <c r="KE742" s="7"/>
      <c r="KF742" s="7"/>
      <c r="KG742" s="7"/>
      <c r="KH742" s="7"/>
      <c r="KI742" s="7"/>
      <c r="KJ742" s="7"/>
      <c r="KK742" s="7"/>
      <c r="KL742" s="7"/>
      <c r="KM742" s="7"/>
      <c r="KN742" s="7"/>
      <c r="KO742" s="7"/>
      <c r="KP742" s="7"/>
      <c r="KQ742" s="7"/>
      <c r="KR742" s="7"/>
      <c r="KS742" s="7"/>
      <c r="KT742" s="7"/>
      <c r="KU742" s="7"/>
      <c r="KV742" s="7"/>
      <c r="KW742" s="7"/>
      <c r="KX742" s="7"/>
      <c r="KY742" s="7"/>
      <c r="KZ742" s="7"/>
      <c r="LA742" s="7"/>
      <c r="LB742" s="7"/>
      <c r="LC742" s="7"/>
      <c r="LD742" s="7"/>
      <c r="LE742" s="7"/>
      <c r="LF742" s="7"/>
      <c r="LG742" s="7"/>
      <c r="LH742" s="7"/>
      <c r="LI742" s="7"/>
      <c r="LJ742" s="7"/>
      <c r="LK742" s="7"/>
      <c r="LL742" s="7"/>
      <c r="LM742" s="7"/>
      <c r="LN742" s="7"/>
      <c r="LO742" s="7"/>
      <c r="LP742" s="7"/>
      <c r="LQ742" s="7"/>
      <c r="LR742" s="7"/>
      <c r="LS742" s="7"/>
      <c r="LT742" s="7"/>
      <c r="LU742" s="7"/>
      <c r="LV742" s="7"/>
      <c r="LW742" s="7"/>
      <c r="LX742" s="7"/>
      <c r="LY742" s="7"/>
      <c r="LZ742" s="7"/>
      <c r="MA742" s="7"/>
      <c r="MB742" s="7"/>
      <c r="MC742" s="7"/>
      <c r="MD742" s="7"/>
      <c r="ME742" s="7"/>
      <c r="MF742" s="7"/>
      <c r="MG742" s="7"/>
      <c r="MH742" s="7"/>
      <c r="MI742" s="7"/>
      <c r="MJ742" s="7"/>
    </row>
    <row r="743" spans="1:348" ht="15.75" customHeight="1">
      <c r="A743" s="80"/>
      <c r="B743" s="80"/>
      <c r="C743" s="80"/>
      <c r="D743" s="80"/>
      <c r="E743" s="80"/>
      <c r="F743" s="80"/>
      <c r="G743" s="80"/>
      <c r="H743" s="80"/>
      <c r="I743" s="81"/>
      <c r="J743" s="81"/>
      <c r="K743" s="81"/>
      <c r="L743" s="81"/>
      <c r="M743" s="80"/>
      <c r="N743" s="80"/>
      <c r="O743" s="82"/>
      <c r="P743" s="82"/>
      <c r="Q743" s="82"/>
      <c r="R743" s="82"/>
      <c r="S743" s="82"/>
      <c r="T743" s="82"/>
      <c r="U743" s="82"/>
      <c r="V743" s="82"/>
      <c r="W743" s="82"/>
      <c r="X743" s="80"/>
      <c r="Y743" s="80"/>
      <c r="Z743" s="80"/>
      <c r="AA743" s="80"/>
      <c r="AB743" s="81"/>
      <c r="AC743" s="81"/>
      <c r="AD743" s="80"/>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c r="KA743" s="7"/>
      <c r="KB743" s="7"/>
      <c r="KC743" s="7"/>
      <c r="KD743" s="7"/>
      <c r="KE743" s="7"/>
      <c r="KF743" s="7"/>
      <c r="KG743" s="7"/>
      <c r="KH743" s="7"/>
      <c r="KI743" s="7"/>
      <c r="KJ743" s="7"/>
      <c r="KK743" s="7"/>
      <c r="KL743" s="7"/>
      <c r="KM743" s="7"/>
      <c r="KN743" s="7"/>
      <c r="KO743" s="7"/>
      <c r="KP743" s="7"/>
      <c r="KQ743" s="7"/>
      <c r="KR743" s="7"/>
      <c r="KS743" s="7"/>
      <c r="KT743" s="7"/>
      <c r="KU743" s="7"/>
      <c r="KV743" s="7"/>
      <c r="KW743" s="7"/>
      <c r="KX743" s="7"/>
      <c r="KY743" s="7"/>
      <c r="KZ743" s="7"/>
      <c r="LA743" s="7"/>
      <c r="LB743" s="7"/>
      <c r="LC743" s="7"/>
      <c r="LD743" s="7"/>
      <c r="LE743" s="7"/>
      <c r="LF743" s="7"/>
      <c r="LG743" s="7"/>
      <c r="LH743" s="7"/>
      <c r="LI743" s="7"/>
      <c r="LJ743" s="7"/>
      <c r="LK743" s="7"/>
      <c r="LL743" s="7"/>
      <c r="LM743" s="7"/>
      <c r="LN743" s="7"/>
      <c r="LO743" s="7"/>
      <c r="LP743" s="7"/>
      <c r="LQ743" s="7"/>
      <c r="LR743" s="7"/>
      <c r="LS743" s="7"/>
      <c r="LT743" s="7"/>
      <c r="LU743" s="7"/>
      <c r="LV743" s="7"/>
      <c r="LW743" s="7"/>
      <c r="LX743" s="7"/>
      <c r="LY743" s="7"/>
      <c r="LZ743" s="7"/>
      <c r="MA743" s="7"/>
      <c r="MB743" s="7"/>
      <c r="MC743" s="7"/>
      <c r="MD743" s="7"/>
      <c r="ME743" s="7"/>
      <c r="MF743" s="7"/>
      <c r="MG743" s="7"/>
      <c r="MH743" s="7"/>
      <c r="MI743" s="7"/>
      <c r="MJ743" s="7"/>
    </row>
    <row r="744" spans="1:348" ht="15.75" customHeight="1">
      <c r="A744" s="80"/>
      <c r="B744" s="80"/>
      <c r="C744" s="80"/>
      <c r="D744" s="80"/>
      <c r="E744" s="80"/>
      <c r="F744" s="80"/>
      <c r="G744" s="80"/>
      <c r="H744" s="80"/>
      <c r="I744" s="81"/>
      <c r="J744" s="81"/>
      <c r="K744" s="81"/>
      <c r="L744" s="81"/>
      <c r="M744" s="80"/>
      <c r="N744" s="80"/>
      <c r="O744" s="82"/>
      <c r="P744" s="82"/>
      <c r="Q744" s="82"/>
      <c r="R744" s="82"/>
      <c r="S744" s="82"/>
      <c r="T744" s="82"/>
      <c r="U744" s="82"/>
      <c r="V744" s="82"/>
      <c r="W744" s="82"/>
      <c r="X744" s="80"/>
      <c r="Y744" s="80"/>
      <c r="Z744" s="80"/>
      <c r="AA744" s="80"/>
      <c r="AB744" s="81"/>
      <c r="AC744" s="81"/>
      <c r="AD744" s="80"/>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c r="KA744" s="7"/>
      <c r="KB744" s="7"/>
      <c r="KC744" s="7"/>
      <c r="KD744" s="7"/>
      <c r="KE744" s="7"/>
      <c r="KF744" s="7"/>
      <c r="KG744" s="7"/>
      <c r="KH744" s="7"/>
      <c r="KI744" s="7"/>
      <c r="KJ744" s="7"/>
      <c r="KK744" s="7"/>
      <c r="KL744" s="7"/>
      <c r="KM744" s="7"/>
      <c r="KN744" s="7"/>
      <c r="KO744" s="7"/>
      <c r="KP744" s="7"/>
      <c r="KQ744" s="7"/>
      <c r="KR744" s="7"/>
      <c r="KS744" s="7"/>
      <c r="KT744" s="7"/>
      <c r="KU744" s="7"/>
      <c r="KV744" s="7"/>
      <c r="KW744" s="7"/>
      <c r="KX744" s="7"/>
      <c r="KY744" s="7"/>
      <c r="KZ744" s="7"/>
      <c r="LA744" s="7"/>
      <c r="LB744" s="7"/>
      <c r="LC744" s="7"/>
      <c r="LD744" s="7"/>
      <c r="LE744" s="7"/>
      <c r="LF744" s="7"/>
      <c r="LG744" s="7"/>
      <c r="LH744" s="7"/>
      <c r="LI744" s="7"/>
      <c r="LJ744" s="7"/>
      <c r="LK744" s="7"/>
      <c r="LL744" s="7"/>
      <c r="LM744" s="7"/>
      <c r="LN744" s="7"/>
      <c r="LO744" s="7"/>
      <c r="LP744" s="7"/>
      <c r="LQ744" s="7"/>
      <c r="LR744" s="7"/>
      <c r="LS744" s="7"/>
      <c r="LT744" s="7"/>
      <c r="LU744" s="7"/>
      <c r="LV744" s="7"/>
      <c r="LW744" s="7"/>
      <c r="LX744" s="7"/>
      <c r="LY744" s="7"/>
      <c r="LZ744" s="7"/>
      <c r="MA744" s="7"/>
      <c r="MB744" s="7"/>
      <c r="MC744" s="7"/>
      <c r="MD744" s="7"/>
      <c r="ME744" s="7"/>
      <c r="MF744" s="7"/>
      <c r="MG744" s="7"/>
      <c r="MH744" s="7"/>
      <c r="MI744" s="7"/>
      <c r="MJ744" s="7"/>
    </row>
    <row r="745" spans="1:348" ht="15.75" customHeight="1">
      <c r="A745" s="80"/>
      <c r="B745" s="80"/>
      <c r="C745" s="80"/>
      <c r="D745" s="80"/>
      <c r="E745" s="80"/>
      <c r="F745" s="80"/>
      <c r="G745" s="80"/>
      <c r="H745" s="80"/>
      <c r="I745" s="81"/>
      <c r="J745" s="81"/>
      <c r="K745" s="81"/>
      <c r="L745" s="81"/>
      <c r="M745" s="80"/>
      <c r="N745" s="80"/>
      <c r="O745" s="82"/>
      <c r="P745" s="82"/>
      <c r="Q745" s="82"/>
      <c r="R745" s="82"/>
      <c r="S745" s="82"/>
      <c r="T745" s="82"/>
      <c r="U745" s="82"/>
      <c r="V745" s="82"/>
      <c r="W745" s="82"/>
      <c r="X745" s="80"/>
      <c r="Y745" s="80"/>
      <c r="Z745" s="80"/>
      <c r="AA745" s="80"/>
      <c r="AB745" s="81"/>
      <c r="AC745" s="81"/>
      <c r="AD745" s="80"/>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c r="KA745" s="7"/>
      <c r="KB745" s="7"/>
      <c r="KC745" s="7"/>
      <c r="KD745" s="7"/>
      <c r="KE745" s="7"/>
      <c r="KF745" s="7"/>
      <c r="KG745" s="7"/>
      <c r="KH745" s="7"/>
      <c r="KI745" s="7"/>
      <c r="KJ745" s="7"/>
      <c r="KK745" s="7"/>
      <c r="KL745" s="7"/>
      <c r="KM745" s="7"/>
      <c r="KN745" s="7"/>
      <c r="KO745" s="7"/>
      <c r="KP745" s="7"/>
      <c r="KQ745" s="7"/>
      <c r="KR745" s="7"/>
      <c r="KS745" s="7"/>
      <c r="KT745" s="7"/>
      <c r="KU745" s="7"/>
      <c r="KV745" s="7"/>
      <c r="KW745" s="7"/>
      <c r="KX745" s="7"/>
      <c r="KY745" s="7"/>
      <c r="KZ745" s="7"/>
      <c r="LA745" s="7"/>
      <c r="LB745" s="7"/>
      <c r="LC745" s="7"/>
      <c r="LD745" s="7"/>
      <c r="LE745" s="7"/>
      <c r="LF745" s="7"/>
      <c r="LG745" s="7"/>
      <c r="LH745" s="7"/>
      <c r="LI745" s="7"/>
      <c r="LJ745" s="7"/>
      <c r="LK745" s="7"/>
      <c r="LL745" s="7"/>
      <c r="LM745" s="7"/>
      <c r="LN745" s="7"/>
      <c r="LO745" s="7"/>
      <c r="LP745" s="7"/>
      <c r="LQ745" s="7"/>
      <c r="LR745" s="7"/>
      <c r="LS745" s="7"/>
      <c r="LT745" s="7"/>
      <c r="LU745" s="7"/>
      <c r="LV745" s="7"/>
      <c r="LW745" s="7"/>
      <c r="LX745" s="7"/>
      <c r="LY745" s="7"/>
      <c r="LZ745" s="7"/>
      <c r="MA745" s="7"/>
      <c r="MB745" s="7"/>
      <c r="MC745" s="7"/>
      <c r="MD745" s="7"/>
      <c r="ME745" s="7"/>
      <c r="MF745" s="7"/>
      <c r="MG745" s="7"/>
      <c r="MH745" s="7"/>
      <c r="MI745" s="7"/>
      <c r="MJ745" s="7"/>
    </row>
    <row r="746" spans="1:348" ht="15.75" customHeight="1">
      <c r="A746" s="80"/>
      <c r="B746" s="80"/>
      <c r="C746" s="80"/>
      <c r="D746" s="80"/>
      <c r="E746" s="80"/>
      <c r="F746" s="80"/>
      <c r="G746" s="80"/>
      <c r="H746" s="80"/>
      <c r="I746" s="81"/>
      <c r="J746" s="81"/>
      <c r="K746" s="81"/>
      <c r="L746" s="81"/>
      <c r="M746" s="80"/>
      <c r="N746" s="80"/>
      <c r="O746" s="82"/>
      <c r="P746" s="82"/>
      <c r="Q746" s="82"/>
      <c r="R746" s="82"/>
      <c r="S746" s="82"/>
      <c r="T746" s="82"/>
      <c r="U746" s="82"/>
      <c r="V746" s="82"/>
      <c r="W746" s="82"/>
      <c r="X746" s="80"/>
      <c r="Y746" s="80"/>
      <c r="Z746" s="80"/>
      <c r="AA746" s="80"/>
      <c r="AB746" s="81"/>
      <c r="AC746" s="81"/>
      <c r="AD746" s="80"/>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c r="KA746" s="7"/>
      <c r="KB746" s="7"/>
      <c r="KC746" s="7"/>
      <c r="KD746" s="7"/>
      <c r="KE746" s="7"/>
      <c r="KF746" s="7"/>
      <c r="KG746" s="7"/>
      <c r="KH746" s="7"/>
      <c r="KI746" s="7"/>
      <c r="KJ746" s="7"/>
      <c r="KK746" s="7"/>
      <c r="KL746" s="7"/>
      <c r="KM746" s="7"/>
      <c r="KN746" s="7"/>
      <c r="KO746" s="7"/>
      <c r="KP746" s="7"/>
      <c r="KQ746" s="7"/>
      <c r="KR746" s="7"/>
      <c r="KS746" s="7"/>
      <c r="KT746" s="7"/>
      <c r="KU746" s="7"/>
      <c r="KV746" s="7"/>
      <c r="KW746" s="7"/>
      <c r="KX746" s="7"/>
      <c r="KY746" s="7"/>
      <c r="KZ746" s="7"/>
      <c r="LA746" s="7"/>
      <c r="LB746" s="7"/>
      <c r="LC746" s="7"/>
      <c r="LD746" s="7"/>
      <c r="LE746" s="7"/>
      <c r="LF746" s="7"/>
      <c r="LG746" s="7"/>
      <c r="LH746" s="7"/>
      <c r="LI746" s="7"/>
      <c r="LJ746" s="7"/>
      <c r="LK746" s="7"/>
      <c r="LL746" s="7"/>
      <c r="LM746" s="7"/>
      <c r="LN746" s="7"/>
      <c r="LO746" s="7"/>
      <c r="LP746" s="7"/>
      <c r="LQ746" s="7"/>
      <c r="LR746" s="7"/>
      <c r="LS746" s="7"/>
      <c r="LT746" s="7"/>
      <c r="LU746" s="7"/>
      <c r="LV746" s="7"/>
      <c r="LW746" s="7"/>
      <c r="LX746" s="7"/>
      <c r="LY746" s="7"/>
      <c r="LZ746" s="7"/>
      <c r="MA746" s="7"/>
      <c r="MB746" s="7"/>
      <c r="MC746" s="7"/>
      <c r="MD746" s="7"/>
      <c r="ME746" s="7"/>
      <c r="MF746" s="7"/>
      <c r="MG746" s="7"/>
      <c r="MH746" s="7"/>
      <c r="MI746" s="7"/>
      <c r="MJ746" s="7"/>
    </row>
    <row r="747" spans="1:348" ht="15.75" customHeight="1">
      <c r="A747" s="80"/>
      <c r="B747" s="80"/>
      <c r="C747" s="80"/>
      <c r="D747" s="80"/>
      <c r="E747" s="80"/>
      <c r="F747" s="80"/>
      <c r="G747" s="80"/>
      <c r="H747" s="80"/>
      <c r="I747" s="81"/>
      <c r="J747" s="81"/>
      <c r="K747" s="81"/>
      <c r="L747" s="81"/>
      <c r="M747" s="80"/>
      <c r="N747" s="80"/>
      <c r="O747" s="82"/>
      <c r="P747" s="82"/>
      <c r="Q747" s="82"/>
      <c r="R747" s="82"/>
      <c r="S747" s="82"/>
      <c r="T747" s="82"/>
      <c r="U747" s="82"/>
      <c r="V747" s="82"/>
      <c r="W747" s="82"/>
      <c r="X747" s="80"/>
      <c r="Y747" s="80"/>
      <c r="Z747" s="80"/>
      <c r="AA747" s="80"/>
      <c r="AB747" s="81"/>
      <c r="AC747" s="81"/>
      <c r="AD747" s="80"/>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c r="KA747" s="7"/>
      <c r="KB747" s="7"/>
      <c r="KC747" s="7"/>
      <c r="KD747" s="7"/>
      <c r="KE747" s="7"/>
      <c r="KF747" s="7"/>
      <c r="KG747" s="7"/>
      <c r="KH747" s="7"/>
      <c r="KI747" s="7"/>
      <c r="KJ747" s="7"/>
      <c r="KK747" s="7"/>
      <c r="KL747" s="7"/>
      <c r="KM747" s="7"/>
      <c r="KN747" s="7"/>
      <c r="KO747" s="7"/>
      <c r="KP747" s="7"/>
      <c r="KQ747" s="7"/>
      <c r="KR747" s="7"/>
      <c r="KS747" s="7"/>
      <c r="KT747" s="7"/>
      <c r="KU747" s="7"/>
      <c r="KV747" s="7"/>
      <c r="KW747" s="7"/>
      <c r="KX747" s="7"/>
      <c r="KY747" s="7"/>
      <c r="KZ747" s="7"/>
      <c r="LA747" s="7"/>
      <c r="LB747" s="7"/>
      <c r="LC747" s="7"/>
      <c r="LD747" s="7"/>
      <c r="LE747" s="7"/>
      <c r="LF747" s="7"/>
      <c r="LG747" s="7"/>
      <c r="LH747" s="7"/>
      <c r="LI747" s="7"/>
      <c r="LJ747" s="7"/>
      <c r="LK747" s="7"/>
      <c r="LL747" s="7"/>
      <c r="LM747" s="7"/>
      <c r="LN747" s="7"/>
      <c r="LO747" s="7"/>
      <c r="LP747" s="7"/>
      <c r="LQ747" s="7"/>
      <c r="LR747" s="7"/>
      <c r="LS747" s="7"/>
      <c r="LT747" s="7"/>
      <c r="LU747" s="7"/>
      <c r="LV747" s="7"/>
      <c r="LW747" s="7"/>
      <c r="LX747" s="7"/>
      <c r="LY747" s="7"/>
      <c r="LZ747" s="7"/>
      <c r="MA747" s="7"/>
      <c r="MB747" s="7"/>
      <c r="MC747" s="7"/>
      <c r="MD747" s="7"/>
      <c r="ME747" s="7"/>
      <c r="MF747" s="7"/>
      <c r="MG747" s="7"/>
      <c r="MH747" s="7"/>
      <c r="MI747" s="7"/>
      <c r="MJ747" s="7"/>
    </row>
    <row r="748" spans="1:348" ht="15.75" customHeight="1">
      <c r="A748" s="80"/>
      <c r="B748" s="80"/>
      <c r="C748" s="80"/>
      <c r="D748" s="80"/>
      <c r="E748" s="80"/>
      <c r="F748" s="80"/>
      <c r="G748" s="80"/>
      <c r="H748" s="80"/>
      <c r="I748" s="81"/>
      <c r="J748" s="81"/>
      <c r="K748" s="81"/>
      <c r="L748" s="81"/>
      <c r="M748" s="80"/>
      <c r="N748" s="80"/>
      <c r="O748" s="82"/>
      <c r="P748" s="82"/>
      <c r="Q748" s="82"/>
      <c r="R748" s="82"/>
      <c r="S748" s="82"/>
      <c r="T748" s="82"/>
      <c r="U748" s="82"/>
      <c r="V748" s="82"/>
      <c r="W748" s="82"/>
      <c r="X748" s="80"/>
      <c r="Y748" s="80"/>
      <c r="Z748" s="80"/>
      <c r="AA748" s="80"/>
      <c r="AB748" s="81"/>
      <c r="AC748" s="81"/>
      <c r="AD748" s="80"/>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c r="KA748" s="7"/>
      <c r="KB748" s="7"/>
      <c r="KC748" s="7"/>
      <c r="KD748" s="7"/>
      <c r="KE748" s="7"/>
      <c r="KF748" s="7"/>
      <c r="KG748" s="7"/>
      <c r="KH748" s="7"/>
      <c r="KI748" s="7"/>
      <c r="KJ748" s="7"/>
      <c r="KK748" s="7"/>
      <c r="KL748" s="7"/>
      <c r="KM748" s="7"/>
      <c r="KN748" s="7"/>
      <c r="KO748" s="7"/>
      <c r="KP748" s="7"/>
      <c r="KQ748" s="7"/>
      <c r="KR748" s="7"/>
      <c r="KS748" s="7"/>
      <c r="KT748" s="7"/>
      <c r="KU748" s="7"/>
      <c r="KV748" s="7"/>
      <c r="KW748" s="7"/>
      <c r="KX748" s="7"/>
      <c r="KY748" s="7"/>
      <c r="KZ748" s="7"/>
      <c r="LA748" s="7"/>
      <c r="LB748" s="7"/>
      <c r="LC748" s="7"/>
      <c r="LD748" s="7"/>
      <c r="LE748" s="7"/>
      <c r="LF748" s="7"/>
      <c r="LG748" s="7"/>
      <c r="LH748" s="7"/>
      <c r="LI748" s="7"/>
      <c r="LJ748" s="7"/>
      <c r="LK748" s="7"/>
      <c r="LL748" s="7"/>
      <c r="LM748" s="7"/>
      <c r="LN748" s="7"/>
      <c r="LO748" s="7"/>
      <c r="LP748" s="7"/>
      <c r="LQ748" s="7"/>
      <c r="LR748" s="7"/>
      <c r="LS748" s="7"/>
      <c r="LT748" s="7"/>
      <c r="LU748" s="7"/>
      <c r="LV748" s="7"/>
      <c r="LW748" s="7"/>
      <c r="LX748" s="7"/>
      <c r="LY748" s="7"/>
      <c r="LZ748" s="7"/>
      <c r="MA748" s="7"/>
      <c r="MB748" s="7"/>
      <c r="MC748" s="7"/>
      <c r="MD748" s="7"/>
      <c r="ME748" s="7"/>
      <c r="MF748" s="7"/>
      <c r="MG748" s="7"/>
      <c r="MH748" s="7"/>
      <c r="MI748" s="7"/>
      <c r="MJ748" s="7"/>
    </row>
    <row r="749" spans="1:348" ht="15.75" customHeight="1">
      <c r="A749" s="80"/>
      <c r="B749" s="80"/>
      <c r="C749" s="80"/>
      <c r="D749" s="80"/>
      <c r="E749" s="80"/>
      <c r="F749" s="80"/>
      <c r="G749" s="80"/>
      <c r="H749" s="80"/>
      <c r="I749" s="81"/>
      <c r="J749" s="81"/>
      <c r="K749" s="81"/>
      <c r="L749" s="81"/>
      <c r="M749" s="80"/>
      <c r="N749" s="80"/>
      <c r="O749" s="82"/>
      <c r="P749" s="82"/>
      <c r="Q749" s="82"/>
      <c r="R749" s="82"/>
      <c r="S749" s="82"/>
      <c r="T749" s="82"/>
      <c r="U749" s="82"/>
      <c r="V749" s="82"/>
      <c r="W749" s="82"/>
      <c r="X749" s="80"/>
      <c r="Y749" s="80"/>
      <c r="Z749" s="80"/>
      <c r="AA749" s="80"/>
      <c r="AB749" s="81"/>
      <c r="AC749" s="81"/>
      <c r="AD749" s="80"/>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c r="KA749" s="7"/>
      <c r="KB749" s="7"/>
      <c r="KC749" s="7"/>
      <c r="KD749" s="7"/>
      <c r="KE749" s="7"/>
      <c r="KF749" s="7"/>
      <c r="KG749" s="7"/>
      <c r="KH749" s="7"/>
      <c r="KI749" s="7"/>
      <c r="KJ749" s="7"/>
      <c r="KK749" s="7"/>
      <c r="KL749" s="7"/>
      <c r="KM749" s="7"/>
      <c r="KN749" s="7"/>
      <c r="KO749" s="7"/>
      <c r="KP749" s="7"/>
      <c r="KQ749" s="7"/>
      <c r="KR749" s="7"/>
      <c r="KS749" s="7"/>
      <c r="KT749" s="7"/>
      <c r="KU749" s="7"/>
      <c r="KV749" s="7"/>
      <c r="KW749" s="7"/>
      <c r="KX749" s="7"/>
      <c r="KY749" s="7"/>
      <c r="KZ749" s="7"/>
      <c r="LA749" s="7"/>
      <c r="LB749" s="7"/>
      <c r="LC749" s="7"/>
      <c r="LD749" s="7"/>
      <c r="LE749" s="7"/>
      <c r="LF749" s="7"/>
      <c r="LG749" s="7"/>
      <c r="LH749" s="7"/>
      <c r="LI749" s="7"/>
      <c r="LJ749" s="7"/>
      <c r="LK749" s="7"/>
      <c r="LL749" s="7"/>
      <c r="LM749" s="7"/>
      <c r="LN749" s="7"/>
      <c r="LO749" s="7"/>
      <c r="LP749" s="7"/>
      <c r="LQ749" s="7"/>
      <c r="LR749" s="7"/>
      <c r="LS749" s="7"/>
      <c r="LT749" s="7"/>
      <c r="LU749" s="7"/>
      <c r="LV749" s="7"/>
      <c r="LW749" s="7"/>
      <c r="LX749" s="7"/>
      <c r="LY749" s="7"/>
      <c r="LZ749" s="7"/>
      <c r="MA749" s="7"/>
      <c r="MB749" s="7"/>
      <c r="MC749" s="7"/>
      <c r="MD749" s="7"/>
      <c r="ME749" s="7"/>
      <c r="MF749" s="7"/>
      <c r="MG749" s="7"/>
      <c r="MH749" s="7"/>
      <c r="MI749" s="7"/>
      <c r="MJ749" s="7"/>
    </row>
    <row r="750" spans="1:348" ht="15.75" customHeight="1">
      <c r="A750" s="80"/>
      <c r="B750" s="80"/>
      <c r="C750" s="80"/>
      <c r="D750" s="80"/>
      <c r="E750" s="80"/>
      <c r="F750" s="80"/>
      <c r="G750" s="80"/>
      <c r="H750" s="80"/>
      <c r="I750" s="81"/>
      <c r="J750" s="81"/>
      <c r="K750" s="81"/>
      <c r="L750" s="81"/>
      <c r="M750" s="80"/>
      <c r="N750" s="80"/>
      <c r="O750" s="82"/>
      <c r="P750" s="82"/>
      <c r="Q750" s="82"/>
      <c r="R750" s="82"/>
      <c r="S750" s="82"/>
      <c r="T750" s="82"/>
      <c r="U750" s="82"/>
      <c r="V750" s="82"/>
      <c r="W750" s="82"/>
      <c r="X750" s="80"/>
      <c r="Y750" s="80"/>
      <c r="Z750" s="80"/>
      <c r="AA750" s="80"/>
      <c r="AB750" s="81"/>
      <c r="AC750" s="81"/>
      <c r="AD750" s="80"/>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c r="KA750" s="7"/>
      <c r="KB750" s="7"/>
      <c r="KC750" s="7"/>
      <c r="KD750" s="7"/>
      <c r="KE750" s="7"/>
      <c r="KF750" s="7"/>
      <c r="KG750" s="7"/>
      <c r="KH750" s="7"/>
      <c r="KI750" s="7"/>
      <c r="KJ750" s="7"/>
      <c r="KK750" s="7"/>
      <c r="KL750" s="7"/>
      <c r="KM750" s="7"/>
      <c r="KN750" s="7"/>
      <c r="KO750" s="7"/>
      <c r="KP750" s="7"/>
      <c r="KQ750" s="7"/>
      <c r="KR750" s="7"/>
      <c r="KS750" s="7"/>
      <c r="KT750" s="7"/>
      <c r="KU750" s="7"/>
      <c r="KV750" s="7"/>
      <c r="KW750" s="7"/>
      <c r="KX750" s="7"/>
      <c r="KY750" s="7"/>
      <c r="KZ750" s="7"/>
      <c r="LA750" s="7"/>
      <c r="LB750" s="7"/>
      <c r="LC750" s="7"/>
      <c r="LD750" s="7"/>
      <c r="LE750" s="7"/>
      <c r="LF750" s="7"/>
      <c r="LG750" s="7"/>
      <c r="LH750" s="7"/>
      <c r="LI750" s="7"/>
      <c r="LJ750" s="7"/>
      <c r="LK750" s="7"/>
      <c r="LL750" s="7"/>
      <c r="LM750" s="7"/>
      <c r="LN750" s="7"/>
      <c r="LO750" s="7"/>
      <c r="LP750" s="7"/>
      <c r="LQ750" s="7"/>
      <c r="LR750" s="7"/>
      <c r="LS750" s="7"/>
      <c r="LT750" s="7"/>
      <c r="LU750" s="7"/>
      <c r="LV750" s="7"/>
      <c r="LW750" s="7"/>
      <c r="LX750" s="7"/>
      <c r="LY750" s="7"/>
      <c r="LZ750" s="7"/>
      <c r="MA750" s="7"/>
      <c r="MB750" s="7"/>
      <c r="MC750" s="7"/>
      <c r="MD750" s="7"/>
      <c r="ME750" s="7"/>
      <c r="MF750" s="7"/>
      <c r="MG750" s="7"/>
      <c r="MH750" s="7"/>
      <c r="MI750" s="7"/>
      <c r="MJ750" s="7"/>
    </row>
    <row r="751" spans="1:348" ht="15.75" customHeight="1">
      <c r="A751" s="80"/>
      <c r="B751" s="80"/>
      <c r="C751" s="80"/>
      <c r="D751" s="80"/>
      <c r="E751" s="80"/>
      <c r="F751" s="80"/>
      <c r="G751" s="80"/>
      <c r="H751" s="80"/>
      <c r="I751" s="81"/>
      <c r="J751" s="81"/>
      <c r="K751" s="81"/>
      <c r="L751" s="81"/>
      <c r="M751" s="80"/>
      <c r="N751" s="80"/>
      <c r="O751" s="82"/>
      <c r="P751" s="82"/>
      <c r="Q751" s="82"/>
      <c r="R751" s="82"/>
      <c r="S751" s="82"/>
      <c r="T751" s="82"/>
      <c r="U751" s="82"/>
      <c r="V751" s="82"/>
      <c r="W751" s="82"/>
      <c r="X751" s="80"/>
      <c r="Y751" s="80"/>
      <c r="Z751" s="80"/>
      <c r="AA751" s="80"/>
      <c r="AB751" s="81"/>
      <c r="AC751" s="81"/>
      <c r="AD751" s="80"/>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c r="KA751" s="7"/>
      <c r="KB751" s="7"/>
      <c r="KC751" s="7"/>
      <c r="KD751" s="7"/>
      <c r="KE751" s="7"/>
      <c r="KF751" s="7"/>
      <c r="KG751" s="7"/>
      <c r="KH751" s="7"/>
      <c r="KI751" s="7"/>
      <c r="KJ751" s="7"/>
      <c r="KK751" s="7"/>
      <c r="KL751" s="7"/>
      <c r="KM751" s="7"/>
      <c r="KN751" s="7"/>
      <c r="KO751" s="7"/>
      <c r="KP751" s="7"/>
      <c r="KQ751" s="7"/>
      <c r="KR751" s="7"/>
      <c r="KS751" s="7"/>
      <c r="KT751" s="7"/>
      <c r="KU751" s="7"/>
      <c r="KV751" s="7"/>
      <c r="KW751" s="7"/>
      <c r="KX751" s="7"/>
      <c r="KY751" s="7"/>
      <c r="KZ751" s="7"/>
      <c r="LA751" s="7"/>
      <c r="LB751" s="7"/>
      <c r="LC751" s="7"/>
      <c r="LD751" s="7"/>
      <c r="LE751" s="7"/>
      <c r="LF751" s="7"/>
      <c r="LG751" s="7"/>
      <c r="LH751" s="7"/>
      <c r="LI751" s="7"/>
      <c r="LJ751" s="7"/>
      <c r="LK751" s="7"/>
      <c r="LL751" s="7"/>
      <c r="LM751" s="7"/>
      <c r="LN751" s="7"/>
      <c r="LO751" s="7"/>
      <c r="LP751" s="7"/>
      <c r="LQ751" s="7"/>
      <c r="LR751" s="7"/>
      <c r="LS751" s="7"/>
      <c r="LT751" s="7"/>
      <c r="LU751" s="7"/>
      <c r="LV751" s="7"/>
      <c r="LW751" s="7"/>
      <c r="LX751" s="7"/>
      <c r="LY751" s="7"/>
      <c r="LZ751" s="7"/>
      <c r="MA751" s="7"/>
      <c r="MB751" s="7"/>
      <c r="MC751" s="7"/>
      <c r="MD751" s="7"/>
      <c r="ME751" s="7"/>
      <c r="MF751" s="7"/>
      <c r="MG751" s="7"/>
      <c r="MH751" s="7"/>
      <c r="MI751" s="7"/>
      <c r="MJ751" s="7"/>
    </row>
    <row r="752" spans="1:348" ht="15.75" customHeight="1">
      <c r="A752" s="80"/>
      <c r="B752" s="80"/>
      <c r="C752" s="80"/>
      <c r="D752" s="80"/>
      <c r="E752" s="80"/>
      <c r="F752" s="80"/>
      <c r="G752" s="80"/>
      <c r="H752" s="80"/>
      <c r="I752" s="81"/>
      <c r="J752" s="81"/>
      <c r="K752" s="81"/>
      <c r="L752" s="81"/>
      <c r="M752" s="80"/>
      <c r="N752" s="80"/>
      <c r="O752" s="82"/>
      <c r="P752" s="82"/>
      <c r="Q752" s="82"/>
      <c r="R752" s="82"/>
      <c r="S752" s="82"/>
      <c r="T752" s="82"/>
      <c r="U752" s="82"/>
      <c r="V752" s="82"/>
      <c r="W752" s="82"/>
      <c r="X752" s="80"/>
      <c r="Y752" s="80"/>
      <c r="Z752" s="80"/>
      <c r="AA752" s="80"/>
      <c r="AB752" s="81"/>
      <c r="AC752" s="81"/>
      <c r="AD752" s="80"/>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c r="KA752" s="7"/>
      <c r="KB752" s="7"/>
      <c r="KC752" s="7"/>
      <c r="KD752" s="7"/>
      <c r="KE752" s="7"/>
      <c r="KF752" s="7"/>
      <c r="KG752" s="7"/>
      <c r="KH752" s="7"/>
      <c r="KI752" s="7"/>
      <c r="KJ752" s="7"/>
      <c r="KK752" s="7"/>
      <c r="KL752" s="7"/>
      <c r="KM752" s="7"/>
      <c r="KN752" s="7"/>
      <c r="KO752" s="7"/>
      <c r="KP752" s="7"/>
      <c r="KQ752" s="7"/>
      <c r="KR752" s="7"/>
      <c r="KS752" s="7"/>
      <c r="KT752" s="7"/>
      <c r="KU752" s="7"/>
      <c r="KV752" s="7"/>
      <c r="KW752" s="7"/>
      <c r="KX752" s="7"/>
      <c r="KY752" s="7"/>
      <c r="KZ752" s="7"/>
      <c r="LA752" s="7"/>
      <c r="LB752" s="7"/>
      <c r="LC752" s="7"/>
      <c r="LD752" s="7"/>
      <c r="LE752" s="7"/>
      <c r="LF752" s="7"/>
      <c r="LG752" s="7"/>
      <c r="LH752" s="7"/>
      <c r="LI752" s="7"/>
      <c r="LJ752" s="7"/>
      <c r="LK752" s="7"/>
      <c r="LL752" s="7"/>
      <c r="LM752" s="7"/>
      <c r="LN752" s="7"/>
      <c r="LO752" s="7"/>
      <c r="LP752" s="7"/>
      <c r="LQ752" s="7"/>
      <c r="LR752" s="7"/>
      <c r="LS752" s="7"/>
      <c r="LT752" s="7"/>
      <c r="LU752" s="7"/>
      <c r="LV752" s="7"/>
      <c r="LW752" s="7"/>
      <c r="LX752" s="7"/>
      <c r="LY752" s="7"/>
      <c r="LZ752" s="7"/>
      <c r="MA752" s="7"/>
      <c r="MB752" s="7"/>
      <c r="MC752" s="7"/>
      <c r="MD752" s="7"/>
      <c r="ME752" s="7"/>
      <c r="MF752" s="7"/>
      <c r="MG752" s="7"/>
      <c r="MH752" s="7"/>
      <c r="MI752" s="7"/>
      <c r="MJ752" s="7"/>
    </row>
    <row r="753" spans="1:348" ht="15.75" customHeight="1">
      <c r="A753" s="80"/>
      <c r="B753" s="80"/>
      <c r="C753" s="80"/>
      <c r="D753" s="80"/>
      <c r="E753" s="80"/>
      <c r="F753" s="80"/>
      <c r="G753" s="80"/>
      <c r="H753" s="80"/>
      <c r="I753" s="81"/>
      <c r="J753" s="81"/>
      <c r="K753" s="81"/>
      <c r="L753" s="81"/>
      <c r="M753" s="80"/>
      <c r="N753" s="80"/>
      <c r="O753" s="82"/>
      <c r="P753" s="82"/>
      <c r="Q753" s="82"/>
      <c r="R753" s="82"/>
      <c r="S753" s="82"/>
      <c r="T753" s="82"/>
      <c r="U753" s="82"/>
      <c r="V753" s="82"/>
      <c r="W753" s="82"/>
      <c r="X753" s="80"/>
      <c r="Y753" s="80"/>
      <c r="Z753" s="80"/>
      <c r="AA753" s="80"/>
      <c r="AB753" s="81"/>
      <c r="AC753" s="81"/>
      <c r="AD753" s="80"/>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c r="KA753" s="7"/>
      <c r="KB753" s="7"/>
      <c r="KC753" s="7"/>
      <c r="KD753" s="7"/>
      <c r="KE753" s="7"/>
      <c r="KF753" s="7"/>
      <c r="KG753" s="7"/>
      <c r="KH753" s="7"/>
      <c r="KI753" s="7"/>
      <c r="KJ753" s="7"/>
      <c r="KK753" s="7"/>
      <c r="KL753" s="7"/>
      <c r="KM753" s="7"/>
      <c r="KN753" s="7"/>
      <c r="KO753" s="7"/>
      <c r="KP753" s="7"/>
      <c r="KQ753" s="7"/>
      <c r="KR753" s="7"/>
      <c r="KS753" s="7"/>
      <c r="KT753" s="7"/>
      <c r="KU753" s="7"/>
      <c r="KV753" s="7"/>
      <c r="KW753" s="7"/>
      <c r="KX753" s="7"/>
      <c r="KY753" s="7"/>
      <c r="KZ753" s="7"/>
      <c r="LA753" s="7"/>
      <c r="LB753" s="7"/>
      <c r="LC753" s="7"/>
      <c r="LD753" s="7"/>
      <c r="LE753" s="7"/>
      <c r="LF753" s="7"/>
      <c r="LG753" s="7"/>
      <c r="LH753" s="7"/>
      <c r="LI753" s="7"/>
      <c r="LJ753" s="7"/>
      <c r="LK753" s="7"/>
      <c r="LL753" s="7"/>
      <c r="LM753" s="7"/>
      <c r="LN753" s="7"/>
      <c r="LO753" s="7"/>
      <c r="LP753" s="7"/>
      <c r="LQ753" s="7"/>
      <c r="LR753" s="7"/>
      <c r="LS753" s="7"/>
      <c r="LT753" s="7"/>
      <c r="LU753" s="7"/>
      <c r="LV753" s="7"/>
      <c r="LW753" s="7"/>
      <c r="LX753" s="7"/>
      <c r="LY753" s="7"/>
      <c r="LZ753" s="7"/>
      <c r="MA753" s="7"/>
      <c r="MB753" s="7"/>
      <c r="MC753" s="7"/>
      <c r="MD753" s="7"/>
      <c r="ME753" s="7"/>
      <c r="MF753" s="7"/>
      <c r="MG753" s="7"/>
      <c r="MH753" s="7"/>
      <c r="MI753" s="7"/>
      <c r="MJ753" s="7"/>
    </row>
    <row r="754" spans="1:348" ht="15.75" customHeight="1">
      <c r="A754" s="80"/>
      <c r="B754" s="80"/>
      <c r="C754" s="80"/>
      <c r="D754" s="80"/>
      <c r="E754" s="80"/>
      <c r="F754" s="80"/>
      <c r="G754" s="80"/>
      <c r="H754" s="80"/>
      <c r="I754" s="81"/>
      <c r="J754" s="81"/>
      <c r="K754" s="81"/>
      <c r="L754" s="81"/>
      <c r="M754" s="80"/>
      <c r="N754" s="80"/>
      <c r="O754" s="82"/>
      <c r="P754" s="82"/>
      <c r="Q754" s="82"/>
      <c r="R754" s="82"/>
      <c r="S754" s="82"/>
      <c r="T754" s="82"/>
      <c r="U754" s="82"/>
      <c r="V754" s="82"/>
      <c r="W754" s="82"/>
      <c r="X754" s="80"/>
      <c r="Y754" s="80"/>
      <c r="Z754" s="80"/>
      <c r="AA754" s="80"/>
      <c r="AB754" s="81"/>
      <c r="AC754" s="81"/>
      <c r="AD754" s="80"/>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c r="KA754" s="7"/>
      <c r="KB754" s="7"/>
      <c r="KC754" s="7"/>
      <c r="KD754" s="7"/>
      <c r="KE754" s="7"/>
      <c r="KF754" s="7"/>
      <c r="KG754" s="7"/>
      <c r="KH754" s="7"/>
      <c r="KI754" s="7"/>
      <c r="KJ754" s="7"/>
      <c r="KK754" s="7"/>
      <c r="KL754" s="7"/>
      <c r="KM754" s="7"/>
      <c r="KN754" s="7"/>
      <c r="KO754" s="7"/>
      <c r="KP754" s="7"/>
      <c r="KQ754" s="7"/>
      <c r="KR754" s="7"/>
      <c r="KS754" s="7"/>
      <c r="KT754" s="7"/>
      <c r="KU754" s="7"/>
      <c r="KV754" s="7"/>
      <c r="KW754" s="7"/>
      <c r="KX754" s="7"/>
      <c r="KY754" s="7"/>
      <c r="KZ754" s="7"/>
      <c r="LA754" s="7"/>
      <c r="LB754" s="7"/>
      <c r="LC754" s="7"/>
      <c r="LD754" s="7"/>
      <c r="LE754" s="7"/>
      <c r="LF754" s="7"/>
      <c r="LG754" s="7"/>
      <c r="LH754" s="7"/>
      <c r="LI754" s="7"/>
      <c r="LJ754" s="7"/>
      <c r="LK754" s="7"/>
      <c r="LL754" s="7"/>
      <c r="LM754" s="7"/>
      <c r="LN754" s="7"/>
      <c r="LO754" s="7"/>
      <c r="LP754" s="7"/>
      <c r="LQ754" s="7"/>
      <c r="LR754" s="7"/>
      <c r="LS754" s="7"/>
      <c r="LT754" s="7"/>
      <c r="LU754" s="7"/>
      <c r="LV754" s="7"/>
      <c r="LW754" s="7"/>
      <c r="LX754" s="7"/>
      <c r="LY754" s="7"/>
      <c r="LZ754" s="7"/>
      <c r="MA754" s="7"/>
      <c r="MB754" s="7"/>
      <c r="MC754" s="7"/>
      <c r="MD754" s="7"/>
      <c r="ME754" s="7"/>
      <c r="MF754" s="7"/>
      <c r="MG754" s="7"/>
      <c r="MH754" s="7"/>
      <c r="MI754" s="7"/>
      <c r="MJ754" s="7"/>
    </row>
    <row r="755" spans="1:348" ht="15.75" customHeight="1">
      <c r="A755" s="80"/>
      <c r="B755" s="80"/>
      <c r="C755" s="80"/>
      <c r="D755" s="80"/>
      <c r="E755" s="80"/>
      <c r="F755" s="80"/>
      <c r="G755" s="80"/>
      <c r="H755" s="80"/>
      <c r="I755" s="81"/>
      <c r="J755" s="81"/>
      <c r="K755" s="81"/>
      <c r="L755" s="81"/>
      <c r="M755" s="80"/>
      <c r="N755" s="80"/>
      <c r="O755" s="82"/>
      <c r="P755" s="82"/>
      <c r="Q755" s="82"/>
      <c r="R755" s="82"/>
      <c r="S755" s="82"/>
      <c r="T755" s="82"/>
      <c r="U755" s="82"/>
      <c r="V755" s="82"/>
      <c r="W755" s="82"/>
      <c r="X755" s="80"/>
      <c r="Y755" s="80"/>
      <c r="Z755" s="80"/>
      <c r="AA755" s="80"/>
      <c r="AB755" s="81"/>
      <c r="AC755" s="81"/>
      <c r="AD755" s="80"/>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c r="KA755" s="7"/>
      <c r="KB755" s="7"/>
      <c r="KC755" s="7"/>
      <c r="KD755" s="7"/>
      <c r="KE755" s="7"/>
      <c r="KF755" s="7"/>
      <c r="KG755" s="7"/>
      <c r="KH755" s="7"/>
      <c r="KI755" s="7"/>
      <c r="KJ755" s="7"/>
      <c r="KK755" s="7"/>
      <c r="KL755" s="7"/>
      <c r="KM755" s="7"/>
      <c r="KN755" s="7"/>
      <c r="KO755" s="7"/>
      <c r="KP755" s="7"/>
      <c r="KQ755" s="7"/>
      <c r="KR755" s="7"/>
      <c r="KS755" s="7"/>
      <c r="KT755" s="7"/>
      <c r="KU755" s="7"/>
      <c r="KV755" s="7"/>
      <c r="KW755" s="7"/>
      <c r="KX755" s="7"/>
      <c r="KY755" s="7"/>
      <c r="KZ755" s="7"/>
      <c r="LA755" s="7"/>
      <c r="LB755" s="7"/>
      <c r="LC755" s="7"/>
      <c r="LD755" s="7"/>
      <c r="LE755" s="7"/>
      <c r="LF755" s="7"/>
      <c r="LG755" s="7"/>
      <c r="LH755" s="7"/>
      <c r="LI755" s="7"/>
      <c r="LJ755" s="7"/>
      <c r="LK755" s="7"/>
      <c r="LL755" s="7"/>
      <c r="LM755" s="7"/>
      <c r="LN755" s="7"/>
      <c r="LO755" s="7"/>
      <c r="LP755" s="7"/>
      <c r="LQ755" s="7"/>
      <c r="LR755" s="7"/>
      <c r="LS755" s="7"/>
      <c r="LT755" s="7"/>
      <c r="LU755" s="7"/>
      <c r="LV755" s="7"/>
      <c r="LW755" s="7"/>
      <c r="LX755" s="7"/>
      <c r="LY755" s="7"/>
      <c r="LZ755" s="7"/>
      <c r="MA755" s="7"/>
      <c r="MB755" s="7"/>
      <c r="MC755" s="7"/>
      <c r="MD755" s="7"/>
      <c r="ME755" s="7"/>
      <c r="MF755" s="7"/>
      <c r="MG755" s="7"/>
      <c r="MH755" s="7"/>
      <c r="MI755" s="7"/>
      <c r="MJ755" s="7"/>
    </row>
    <row r="756" spans="1:348" ht="15.75" customHeight="1">
      <c r="A756" s="80"/>
      <c r="B756" s="80"/>
      <c r="C756" s="80"/>
      <c r="D756" s="80"/>
      <c r="E756" s="80"/>
      <c r="F756" s="80"/>
      <c r="G756" s="80"/>
      <c r="H756" s="80"/>
      <c r="I756" s="81"/>
      <c r="J756" s="81"/>
      <c r="K756" s="81"/>
      <c r="L756" s="81"/>
      <c r="M756" s="80"/>
      <c r="N756" s="80"/>
      <c r="O756" s="82"/>
      <c r="P756" s="82"/>
      <c r="Q756" s="82"/>
      <c r="R756" s="82"/>
      <c r="S756" s="82"/>
      <c r="T756" s="82"/>
      <c r="U756" s="82"/>
      <c r="V756" s="82"/>
      <c r="W756" s="82"/>
      <c r="X756" s="80"/>
      <c r="Y756" s="80"/>
      <c r="Z756" s="80"/>
      <c r="AA756" s="80"/>
      <c r="AB756" s="81"/>
      <c r="AC756" s="81"/>
      <c r="AD756" s="80"/>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c r="KA756" s="7"/>
      <c r="KB756" s="7"/>
      <c r="KC756" s="7"/>
      <c r="KD756" s="7"/>
      <c r="KE756" s="7"/>
      <c r="KF756" s="7"/>
      <c r="KG756" s="7"/>
      <c r="KH756" s="7"/>
      <c r="KI756" s="7"/>
      <c r="KJ756" s="7"/>
      <c r="KK756" s="7"/>
      <c r="KL756" s="7"/>
      <c r="KM756" s="7"/>
      <c r="KN756" s="7"/>
      <c r="KO756" s="7"/>
      <c r="KP756" s="7"/>
      <c r="KQ756" s="7"/>
      <c r="KR756" s="7"/>
      <c r="KS756" s="7"/>
      <c r="KT756" s="7"/>
      <c r="KU756" s="7"/>
      <c r="KV756" s="7"/>
      <c r="KW756" s="7"/>
      <c r="KX756" s="7"/>
      <c r="KY756" s="7"/>
      <c r="KZ756" s="7"/>
      <c r="LA756" s="7"/>
      <c r="LB756" s="7"/>
      <c r="LC756" s="7"/>
      <c r="LD756" s="7"/>
      <c r="LE756" s="7"/>
      <c r="LF756" s="7"/>
      <c r="LG756" s="7"/>
      <c r="LH756" s="7"/>
      <c r="LI756" s="7"/>
      <c r="LJ756" s="7"/>
      <c r="LK756" s="7"/>
      <c r="LL756" s="7"/>
      <c r="LM756" s="7"/>
      <c r="LN756" s="7"/>
      <c r="LO756" s="7"/>
      <c r="LP756" s="7"/>
      <c r="LQ756" s="7"/>
      <c r="LR756" s="7"/>
      <c r="LS756" s="7"/>
      <c r="LT756" s="7"/>
      <c r="LU756" s="7"/>
      <c r="LV756" s="7"/>
      <c r="LW756" s="7"/>
      <c r="LX756" s="7"/>
      <c r="LY756" s="7"/>
      <c r="LZ756" s="7"/>
      <c r="MA756" s="7"/>
      <c r="MB756" s="7"/>
      <c r="MC756" s="7"/>
      <c r="MD756" s="7"/>
      <c r="ME756" s="7"/>
      <c r="MF756" s="7"/>
      <c r="MG756" s="7"/>
      <c r="MH756" s="7"/>
      <c r="MI756" s="7"/>
      <c r="MJ756" s="7"/>
    </row>
    <row r="757" spans="1:348" ht="15.75" customHeight="1">
      <c r="A757" s="80"/>
      <c r="B757" s="80"/>
      <c r="C757" s="80"/>
      <c r="D757" s="80"/>
      <c r="E757" s="80"/>
      <c r="F757" s="80"/>
      <c r="G757" s="80"/>
      <c r="H757" s="80"/>
      <c r="I757" s="81"/>
      <c r="J757" s="81"/>
      <c r="K757" s="81"/>
      <c r="L757" s="81"/>
      <c r="M757" s="80"/>
      <c r="N757" s="80"/>
      <c r="O757" s="82"/>
      <c r="P757" s="82"/>
      <c r="Q757" s="82"/>
      <c r="R757" s="82"/>
      <c r="S757" s="82"/>
      <c r="T757" s="82"/>
      <c r="U757" s="82"/>
      <c r="V757" s="82"/>
      <c r="W757" s="82"/>
      <c r="X757" s="80"/>
      <c r="Y757" s="80"/>
      <c r="Z757" s="80"/>
      <c r="AA757" s="80"/>
      <c r="AB757" s="81"/>
      <c r="AC757" s="81"/>
      <c r="AD757" s="80"/>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c r="KA757" s="7"/>
      <c r="KB757" s="7"/>
      <c r="KC757" s="7"/>
      <c r="KD757" s="7"/>
      <c r="KE757" s="7"/>
      <c r="KF757" s="7"/>
      <c r="KG757" s="7"/>
      <c r="KH757" s="7"/>
      <c r="KI757" s="7"/>
      <c r="KJ757" s="7"/>
      <c r="KK757" s="7"/>
      <c r="KL757" s="7"/>
      <c r="KM757" s="7"/>
      <c r="KN757" s="7"/>
      <c r="KO757" s="7"/>
      <c r="KP757" s="7"/>
      <c r="KQ757" s="7"/>
      <c r="KR757" s="7"/>
      <c r="KS757" s="7"/>
      <c r="KT757" s="7"/>
      <c r="KU757" s="7"/>
      <c r="KV757" s="7"/>
      <c r="KW757" s="7"/>
      <c r="KX757" s="7"/>
      <c r="KY757" s="7"/>
      <c r="KZ757" s="7"/>
      <c r="LA757" s="7"/>
      <c r="LB757" s="7"/>
      <c r="LC757" s="7"/>
      <c r="LD757" s="7"/>
      <c r="LE757" s="7"/>
      <c r="LF757" s="7"/>
      <c r="LG757" s="7"/>
      <c r="LH757" s="7"/>
      <c r="LI757" s="7"/>
      <c r="LJ757" s="7"/>
      <c r="LK757" s="7"/>
      <c r="LL757" s="7"/>
      <c r="LM757" s="7"/>
      <c r="LN757" s="7"/>
      <c r="LO757" s="7"/>
      <c r="LP757" s="7"/>
      <c r="LQ757" s="7"/>
      <c r="LR757" s="7"/>
      <c r="LS757" s="7"/>
      <c r="LT757" s="7"/>
      <c r="LU757" s="7"/>
      <c r="LV757" s="7"/>
      <c r="LW757" s="7"/>
      <c r="LX757" s="7"/>
      <c r="LY757" s="7"/>
      <c r="LZ757" s="7"/>
      <c r="MA757" s="7"/>
      <c r="MB757" s="7"/>
      <c r="MC757" s="7"/>
      <c r="MD757" s="7"/>
      <c r="ME757" s="7"/>
      <c r="MF757" s="7"/>
      <c r="MG757" s="7"/>
      <c r="MH757" s="7"/>
      <c r="MI757" s="7"/>
      <c r="MJ757" s="7"/>
    </row>
    <row r="758" spans="1:348" ht="15.75" customHeight="1">
      <c r="A758" s="80"/>
      <c r="B758" s="80"/>
      <c r="C758" s="80"/>
      <c r="D758" s="80"/>
      <c r="E758" s="80"/>
      <c r="F758" s="80"/>
      <c r="G758" s="80"/>
      <c r="H758" s="80"/>
      <c r="I758" s="81"/>
      <c r="J758" s="81"/>
      <c r="K758" s="81"/>
      <c r="L758" s="81"/>
      <c r="M758" s="80"/>
      <c r="N758" s="80"/>
      <c r="O758" s="82"/>
      <c r="P758" s="82"/>
      <c r="Q758" s="82"/>
      <c r="R758" s="82"/>
      <c r="S758" s="82"/>
      <c r="T758" s="82"/>
      <c r="U758" s="82"/>
      <c r="V758" s="82"/>
      <c r="W758" s="82"/>
      <c r="X758" s="80"/>
      <c r="Y758" s="80"/>
      <c r="Z758" s="80"/>
      <c r="AA758" s="80"/>
      <c r="AB758" s="81"/>
      <c r="AC758" s="81"/>
      <c r="AD758" s="80"/>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c r="KA758" s="7"/>
      <c r="KB758" s="7"/>
      <c r="KC758" s="7"/>
      <c r="KD758" s="7"/>
      <c r="KE758" s="7"/>
      <c r="KF758" s="7"/>
      <c r="KG758" s="7"/>
      <c r="KH758" s="7"/>
      <c r="KI758" s="7"/>
      <c r="KJ758" s="7"/>
      <c r="KK758" s="7"/>
      <c r="KL758" s="7"/>
      <c r="KM758" s="7"/>
      <c r="KN758" s="7"/>
      <c r="KO758" s="7"/>
      <c r="KP758" s="7"/>
      <c r="KQ758" s="7"/>
      <c r="KR758" s="7"/>
      <c r="KS758" s="7"/>
      <c r="KT758" s="7"/>
      <c r="KU758" s="7"/>
      <c r="KV758" s="7"/>
      <c r="KW758" s="7"/>
      <c r="KX758" s="7"/>
      <c r="KY758" s="7"/>
      <c r="KZ758" s="7"/>
      <c r="LA758" s="7"/>
      <c r="LB758" s="7"/>
      <c r="LC758" s="7"/>
      <c r="LD758" s="7"/>
      <c r="LE758" s="7"/>
      <c r="LF758" s="7"/>
      <c r="LG758" s="7"/>
      <c r="LH758" s="7"/>
      <c r="LI758" s="7"/>
      <c r="LJ758" s="7"/>
      <c r="LK758" s="7"/>
      <c r="LL758" s="7"/>
      <c r="LM758" s="7"/>
      <c r="LN758" s="7"/>
      <c r="LO758" s="7"/>
      <c r="LP758" s="7"/>
      <c r="LQ758" s="7"/>
      <c r="LR758" s="7"/>
      <c r="LS758" s="7"/>
      <c r="LT758" s="7"/>
      <c r="LU758" s="7"/>
      <c r="LV758" s="7"/>
      <c r="LW758" s="7"/>
      <c r="LX758" s="7"/>
      <c r="LY758" s="7"/>
      <c r="LZ758" s="7"/>
      <c r="MA758" s="7"/>
      <c r="MB758" s="7"/>
      <c r="MC758" s="7"/>
      <c r="MD758" s="7"/>
      <c r="ME758" s="7"/>
      <c r="MF758" s="7"/>
      <c r="MG758" s="7"/>
      <c r="MH758" s="7"/>
      <c r="MI758" s="7"/>
      <c r="MJ758" s="7"/>
    </row>
    <row r="759" spans="1:348" ht="15.75" customHeight="1">
      <c r="A759" s="80"/>
      <c r="B759" s="80"/>
      <c r="C759" s="80"/>
      <c r="D759" s="80"/>
      <c r="E759" s="80"/>
      <c r="F759" s="80"/>
      <c r="G759" s="80"/>
      <c r="H759" s="80"/>
      <c r="I759" s="81"/>
      <c r="J759" s="81"/>
      <c r="K759" s="81"/>
      <c r="L759" s="81"/>
      <c r="M759" s="80"/>
      <c r="N759" s="80"/>
      <c r="O759" s="82"/>
      <c r="P759" s="82"/>
      <c r="Q759" s="82"/>
      <c r="R759" s="82"/>
      <c r="S759" s="82"/>
      <c r="T759" s="82"/>
      <c r="U759" s="82"/>
      <c r="V759" s="82"/>
      <c r="W759" s="82"/>
      <c r="X759" s="80"/>
      <c r="Y759" s="80"/>
      <c r="Z759" s="80"/>
      <c r="AA759" s="80"/>
      <c r="AB759" s="81"/>
      <c r="AC759" s="81"/>
      <c r="AD759" s="80"/>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c r="KA759" s="7"/>
      <c r="KB759" s="7"/>
      <c r="KC759" s="7"/>
      <c r="KD759" s="7"/>
      <c r="KE759" s="7"/>
      <c r="KF759" s="7"/>
      <c r="KG759" s="7"/>
      <c r="KH759" s="7"/>
      <c r="KI759" s="7"/>
      <c r="KJ759" s="7"/>
      <c r="KK759" s="7"/>
      <c r="KL759" s="7"/>
      <c r="KM759" s="7"/>
      <c r="KN759" s="7"/>
      <c r="KO759" s="7"/>
      <c r="KP759" s="7"/>
      <c r="KQ759" s="7"/>
      <c r="KR759" s="7"/>
      <c r="KS759" s="7"/>
      <c r="KT759" s="7"/>
      <c r="KU759" s="7"/>
      <c r="KV759" s="7"/>
      <c r="KW759" s="7"/>
      <c r="KX759" s="7"/>
      <c r="KY759" s="7"/>
      <c r="KZ759" s="7"/>
      <c r="LA759" s="7"/>
      <c r="LB759" s="7"/>
      <c r="LC759" s="7"/>
      <c r="LD759" s="7"/>
      <c r="LE759" s="7"/>
      <c r="LF759" s="7"/>
      <c r="LG759" s="7"/>
      <c r="LH759" s="7"/>
      <c r="LI759" s="7"/>
      <c r="LJ759" s="7"/>
      <c r="LK759" s="7"/>
      <c r="LL759" s="7"/>
      <c r="LM759" s="7"/>
      <c r="LN759" s="7"/>
      <c r="LO759" s="7"/>
      <c r="LP759" s="7"/>
      <c r="LQ759" s="7"/>
      <c r="LR759" s="7"/>
      <c r="LS759" s="7"/>
      <c r="LT759" s="7"/>
      <c r="LU759" s="7"/>
      <c r="LV759" s="7"/>
      <c r="LW759" s="7"/>
      <c r="LX759" s="7"/>
      <c r="LY759" s="7"/>
      <c r="LZ759" s="7"/>
      <c r="MA759" s="7"/>
      <c r="MB759" s="7"/>
      <c r="MC759" s="7"/>
      <c r="MD759" s="7"/>
      <c r="ME759" s="7"/>
      <c r="MF759" s="7"/>
      <c r="MG759" s="7"/>
      <c r="MH759" s="7"/>
      <c r="MI759" s="7"/>
      <c r="MJ759" s="7"/>
    </row>
    <row r="760" spans="1:348" ht="15.75" customHeight="1">
      <c r="A760" s="80"/>
      <c r="B760" s="80"/>
      <c r="C760" s="80"/>
      <c r="D760" s="80"/>
      <c r="E760" s="80"/>
      <c r="F760" s="80"/>
      <c r="G760" s="80"/>
      <c r="H760" s="80"/>
      <c r="I760" s="81"/>
      <c r="J760" s="81"/>
      <c r="K760" s="81"/>
      <c r="L760" s="81"/>
      <c r="M760" s="80"/>
      <c r="N760" s="80"/>
      <c r="O760" s="82"/>
      <c r="P760" s="82"/>
      <c r="Q760" s="82"/>
      <c r="R760" s="82"/>
      <c r="S760" s="82"/>
      <c r="T760" s="82"/>
      <c r="U760" s="82"/>
      <c r="V760" s="82"/>
      <c r="W760" s="82"/>
      <c r="X760" s="80"/>
      <c r="Y760" s="80"/>
      <c r="Z760" s="80"/>
      <c r="AA760" s="80"/>
      <c r="AB760" s="81"/>
      <c r="AC760" s="81"/>
      <c r="AD760" s="80"/>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c r="KA760" s="7"/>
      <c r="KB760" s="7"/>
      <c r="KC760" s="7"/>
      <c r="KD760" s="7"/>
      <c r="KE760" s="7"/>
      <c r="KF760" s="7"/>
      <c r="KG760" s="7"/>
      <c r="KH760" s="7"/>
      <c r="KI760" s="7"/>
      <c r="KJ760" s="7"/>
      <c r="KK760" s="7"/>
      <c r="KL760" s="7"/>
      <c r="KM760" s="7"/>
      <c r="KN760" s="7"/>
      <c r="KO760" s="7"/>
      <c r="KP760" s="7"/>
      <c r="KQ760" s="7"/>
      <c r="KR760" s="7"/>
      <c r="KS760" s="7"/>
      <c r="KT760" s="7"/>
      <c r="KU760" s="7"/>
      <c r="KV760" s="7"/>
      <c r="KW760" s="7"/>
      <c r="KX760" s="7"/>
      <c r="KY760" s="7"/>
      <c r="KZ760" s="7"/>
      <c r="LA760" s="7"/>
      <c r="LB760" s="7"/>
      <c r="LC760" s="7"/>
      <c r="LD760" s="7"/>
      <c r="LE760" s="7"/>
      <c r="LF760" s="7"/>
      <c r="LG760" s="7"/>
      <c r="LH760" s="7"/>
      <c r="LI760" s="7"/>
      <c r="LJ760" s="7"/>
      <c r="LK760" s="7"/>
      <c r="LL760" s="7"/>
      <c r="LM760" s="7"/>
      <c r="LN760" s="7"/>
      <c r="LO760" s="7"/>
      <c r="LP760" s="7"/>
      <c r="LQ760" s="7"/>
      <c r="LR760" s="7"/>
      <c r="LS760" s="7"/>
      <c r="LT760" s="7"/>
      <c r="LU760" s="7"/>
      <c r="LV760" s="7"/>
      <c r="LW760" s="7"/>
      <c r="LX760" s="7"/>
      <c r="LY760" s="7"/>
      <c r="LZ760" s="7"/>
      <c r="MA760" s="7"/>
      <c r="MB760" s="7"/>
      <c r="MC760" s="7"/>
      <c r="MD760" s="7"/>
      <c r="ME760" s="7"/>
      <c r="MF760" s="7"/>
      <c r="MG760" s="7"/>
      <c r="MH760" s="7"/>
      <c r="MI760" s="7"/>
      <c r="MJ760" s="7"/>
    </row>
    <row r="761" spans="1:348" ht="15.75" customHeight="1">
      <c r="A761" s="80"/>
      <c r="B761" s="80"/>
      <c r="C761" s="80"/>
      <c r="D761" s="80"/>
      <c r="E761" s="80"/>
      <c r="F761" s="80"/>
      <c r="G761" s="80"/>
      <c r="H761" s="80"/>
      <c r="I761" s="81"/>
      <c r="J761" s="81"/>
      <c r="K761" s="81"/>
      <c r="L761" s="81"/>
      <c r="M761" s="80"/>
      <c r="N761" s="80"/>
      <c r="O761" s="82"/>
      <c r="P761" s="82"/>
      <c r="Q761" s="82"/>
      <c r="R761" s="82"/>
      <c r="S761" s="82"/>
      <c r="T761" s="82"/>
      <c r="U761" s="82"/>
      <c r="V761" s="82"/>
      <c r="W761" s="82"/>
      <c r="X761" s="80"/>
      <c r="Y761" s="80"/>
      <c r="Z761" s="80"/>
      <c r="AA761" s="80"/>
      <c r="AB761" s="81"/>
      <c r="AC761" s="81"/>
      <c r="AD761" s="80"/>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c r="KA761" s="7"/>
      <c r="KB761" s="7"/>
      <c r="KC761" s="7"/>
      <c r="KD761" s="7"/>
      <c r="KE761" s="7"/>
      <c r="KF761" s="7"/>
      <c r="KG761" s="7"/>
      <c r="KH761" s="7"/>
      <c r="KI761" s="7"/>
      <c r="KJ761" s="7"/>
      <c r="KK761" s="7"/>
      <c r="KL761" s="7"/>
      <c r="KM761" s="7"/>
      <c r="KN761" s="7"/>
      <c r="KO761" s="7"/>
      <c r="KP761" s="7"/>
      <c r="KQ761" s="7"/>
      <c r="KR761" s="7"/>
      <c r="KS761" s="7"/>
      <c r="KT761" s="7"/>
      <c r="KU761" s="7"/>
      <c r="KV761" s="7"/>
      <c r="KW761" s="7"/>
      <c r="KX761" s="7"/>
      <c r="KY761" s="7"/>
      <c r="KZ761" s="7"/>
      <c r="LA761" s="7"/>
      <c r="LB761" s="7"/>
      <c r="LC761" s="7"/>
      <c r="LD761" s="7"/>
      <c r="LE761" s="7"/>
      <c r="LF761" s="7"/>
      <c r="LG761" s="7"/>
      <c r="LH761" s="7"/>
      <c r="LI761" s="7"/>
      <c r="LJ761" s="7"/>
      <c r="LK761" s="7"/>
      <c r="LL761" s="7"/>
      <c r="LM761" s="7"/>
      <c r="LN761" s="7"/>
      <c r="LO761" s="7"/>
      <c r="LP761" s="7"/>
      <c r="LQ761" s="7"/>
      <c r="LR761" s="7"/>
      <c r="LS761" s="7"/>
      <c r="LT761" s="7"/>
      <c r="LU761" s="7"/>
      <c r="LV761" s="7"/>
      <c r="LW761" s="7"/>
      <c r="LX761" s="7"/>
      <c r="LY761" s="7"/>
      <c r="LZ761" s="7"/>
      <c r="MA761" s="7"/>
      <c r="MB761" s="7"/>
      <c r="MC761" s="7"/>
      <c r="MD761" s="7"/>
      <c r="ME761" s="7"/>
      <c r="MF761" s="7"/>
      <c r="MG761" s="7"/>
      <c r="MH761" s="7"/>
      <c r="MI761" s="7"/>
      <c r="MJ761" s="7"/>
    </row>
    <row r="762" spans="1:348" ht="15.75" customHeight="1">
      <c r="A762" s="80"/>
      <c r="B762" s="80"/>
      <c r="C762" s="80"/>
      <c r="D762" s="80"/>
      <c r="E762" s="80"/>
      <c r="F762" s="80"/>
      <c r="G762" s="80"/>
      <c r="H762" s="80"/>
      <c r="I762" s="81"/>
      <c r="J762" s="81"/>
      <c r="K762" s="81"/>
      <c r="L762" s="81"/>
      <c r="M762" s="80"/>
      <c r="N762" s="80"/>
      <c r="O762" s="82"/>
      <c r="P762" s="82"/>
      <c r="Q762" s="82"/>
      <c r="R762" s="82"/>
      <c r="S762" s="82"/>
      <c r="T762" s="82"/>
      <c r="U762" s="82"/>
      <c r="V762" s="82"/>
      <c r="W762" s="82"/>
      <c r="X762" s="80"/>
      <c r="Y762" s="80"/>
      <c r="Z762" s="80"/>
      <c r="AA762" s="80"/>
      <c r="AB762" s="81"/>
      <c r="AC762" s="81"/>
      <c r="AD762" s="80"/>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c r="KA762" s="7"/>
      <c r="KB762" s="7"/>
      <c r="KC762" s="7"/>
      <c r="KD762" s="7"/>
      <c r="KE762" s="7"/>
      <c r="KF762" s="7"/>
      <c r="KG762" s="7"/>
      <c r="KH762" s="7"/>
      <c r="KI762" s="7"/>
      <c r="KJ762" s="7"/>
      <c r="KK762" s="7"/>
      <c r="KL762" s="7"/>
      <c r="KM762" s="7"/>
      <c r="KN762" s="7"/>
      <c r="KO762" s="7"/>
      <c r="KP762" s="7"/>
      <c r="KQ762" s="7"/>
      <c r="KR762" s="7"/>
      <c r="KS762" s="7"/>
      <c r="KT762" s="7"/>
      <c r="KU762" s="7"/>
      <c r="KV762" s="7"/>
      <c r="KW762" s="7"/>
      <c r="KX762" s="7"/>
      <c r="KY762" s="7"/>
      <c r="KZ762" s="7"/>
      <c r="LA762" s="7"/>
      <c r="LB762" s="7"/>
      <c r="LC762" s="7"/>
      <c r="LD762" s="7"/>
      <c r="LE762" s="7"/>
      <c r="LF762" s="7"/>
      <c r="LG762" s="7"/>
      <c r="LH762" s="7"/>
      <c r="LI762" s="7"/>
      <c r="LJ762" s="7"/>
      <c r="LK762" s="7"/>
      <c r="LL762" s="7"/>
      <c r="LM762" s="7"/>
      <c r="LN762" s="7"/>
      <c r="LO762" s="7"/>
      <c r="LP762" s="7"/>
      <c r="LQ762" s="7"/>
      <c r="LR762" s="7"/>
      <c r="LS762" s="7"/>
      <c r="LT762" s="7"/>
      <c r="LU762" s="7"/>
      <c r="LV762" s="7"/>
      <c r="LW762" s="7"/>
      <c r="LX762" s="7"/>
      <c r="LY762" s="7"/>
      <c r="LZ762" s="7"/>
      <c r="MA762" s="7"/>
      <c r="MB762" s="7"/>
      <c r="MC762" s="7"/>
      <c r="MD762" s="7"/>
      <c r="ME762" s="7"/>
      <c r="MF762" s="7"/>
      <c r="MG762" s="7"/>
      <c r="MH762" s="7"/>
      <c r="MI762" s="7"/>
      <c r="MJ762" s="7"/>
    </row>
    <row r="763" spans="1:348" ht="15.75" customHeight="1">
      <c r="A763" s="80"/>
      <c r="B763" s="80"/>
      <c r="C763" s="80"/>
      <c r="D763" s="80"/>
      <c r="E763" s="80"/>
      <c r="F763" s="80"/>
      <c r="G763" s="80"/>
      <c r="H763" s="80"/>
      <c r="I763" s="81"/>
      <c r="J763" s="81"/>
      <c r="K763" s="81"/>
      <c r="L763" s="81"/>
      <c r="M763" s="80"/>
      <c r="N763" s="80"/>
      <c r="O763" s="82"/>
      <c r="P763" s="82"/>
      <c r="Q763" s="82"/>
      <c r="R763" s="82"/>
      <c r="S763" s="82"/>
      <c r="T763" s="82"/>
      <c r="U763" s="82"/>
      <c r="V763" s="82"/>
      <c r="W763" s="82"/>
      <c r="X763" s="80"/>
      <c r="Y763" s="80"/>
      <c r="Z763" s="80"/>
      <c r="AA763" s="80"/>
      <c r="AB763" s="81"/>
      <c r="AC763" s="81"/>
      <c r="AD763" s="80"/>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c r="KA763" s="7"/>
      <c r="KB763" s="7"/>
      <c r="KC763" s="7"/>
      <c r="KD763" s="7"/>
      <c r="KE763" s="7"/>
      <c r="KF763" s="7"/>
      <c r="KG763" s="7"/>
      <c r="KH763" s="7"/>
      <c r="KI763" s="7"/>
      <c r="KJ763" s="7"/>
      <c r="KK763" s="7"/>
      <c r="KL763" s="7"/>
      <c r="KM763" s="7"/>
      <c r="KN763" s="7"/>
      <c r="KO763" s="7"/>
      <c r="KP763" s="7"/>
      <c r="KQ763" s="7"/>
      <c r="KR763" s="7"/>
      <c r="KS763" s="7"/>
      <c r="KT763" s="7"/>
      <c r="KU763" s="7"/>
      <c r="KV763" s="7"/>
      <c r="KW763" s="7"/>
      <c r="KX763" s="7"/>
      <c r="KY763" s="7"/>
      <c r="KZ763" s="7"/>
      <c r="LA763" s="7"/>
      <c r="LB763" s="7"/>
      <c r="LC763" s="7"/>
      <c r="LD763" s="7"/>
      <c r="LE763" s="7"/>
      <c r="LF763" s="7"/>
      <c r="LG763" s="7"/>
      <c r="LH763" s="7"/>
      <c r="LI763" s="7"/>
      <c r="LJ763" s="7"/>
      <c r="LK763" s="7"/>
      <c r="LL763" s="7"/>
      <c r="LM763" s="7"/>
      <c r="LN763" s="7"/>
      <c r="LO763" s="7"/>
      <c r="LP763" s="7"/>
      <c r="LQ763" s="7"/>
      <c r="LR763" s="7"/>
      <c r="LS763" s="7"/>
      <c r="LT763" s="7"/>
      <c r="LU763" s="7"/>
      <c r="LV763" s="7"/>
      <c r="LW763" s="7"/>
      <c r="LX763" s="7"/>
      <c r="LY763" s="7"/>
      <c r="LZ763" s="7"/>
      <c r="MA763" s="7"/>
      <c r="MB763" s="7"/>
      <c r="MC763" s="7"/>
      <c r="MD763" s="7"/>
      <c r="ME763" s="7"/>
      <c r="MF763" s="7"/>
      <c r="MG763" s="7"/>
      <c r="MH763" s="7"/>
      <c r="MI763" s="7"/>
      <c r="MJ763" s="7"/>
    </row>
    <row r="764" spans="1:348" ht="15.75" customHeight="1">
      <c r="A764" s="80"/>
      <c r="B764" s="80"/>
      <c r="C764" s="80"/>
      <c r="D764" s="80"/>
      <c r="E764" s="80"/>
      <c r="F764" s="80"/>
      <c r="G764" s="80"/>
      <c r="H764" s="80"/>
      <c r="I764" s="81"/>
      <c r="J764" s="81"/>
      <c r="K764" s="81"/>
      <c r="L764" s="81"/>
      <c r="M764" s="80"/>
      <c r="N764" s="80"/>
      <c r="O764" s="82"/>
      <c r="P764" s="82"/>
      <c r="Q764" s="82"/>
      <c r="R764" s="82"/>
      <c r="S764" s="82"/>
      <c r="T764" s="82"/>
      <c r="U764" s="82"/>
      <c r="V764" s="82"/>
      <c r="W764" s="82"/>
      <c r="X764" s="80"/>
      <c r="Y764" s="80"/>
      <c r="Z764" s="80"/>
      <c r="AA764" s="80"/>
      <c r="AB764" s="81"/>
      <c r="AC764" s="81"/>
      <c r="AD764" s="80"/>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c r="KA764" s="7"/>
      <c r="KB764" s="7"/>
      <c r="KC764" s="7"/>
      <c r="KD764" s="7"/>
      <c r="KE764" s="7"/>
      <c r="KF764" s="7"/>
      <c r="KG764" s="7"/>
      <c r="KH764" s="7"/>
      <c r="KI764" s="7"/>
      <c r="KJ764" s="7"/>
      <c r="KK764" s="7"/>
      <c r="KL764" s="7"/>
      <c r="KM764" s="7"/>
      <c r="KN764" s="7"/>
      <c r="KO764" s="7"/>
      <c r="KP764" s="7"/>
      <c r="KQ764" s="7"/>
      <c r="KR764" s="7"/>
      <c r="KS764" s="7"/>
      <c r="KT764" s="7"/>
      <c r="KU764" s="7"/>
      <c r="KV764" s="7"/>
      <c r="KW764" s="7"/>
      <c r="KX764" s="7"/>
      <c r="KY764" s="7"/>
      <c r="KZ764" s="7"/>
      <c r="LA764" s="7"/>
      <c r="LB764" s="7"/>
      <c r="LC764" s="7"/>
      <c r="LD764" s="7"/>
      <c r="LE764" s="7"/>
      <c r="LF764" s="7"/>
      <c r="LG764" s="7"/>
      <c r="LH764" s="7"/>
      <c r="LI764" s="7"/>
      <c r="LJ764" s="7"/>
      <c r="LK764" s="7"/>
      <c r="LL764" s="7"/>
      <c r="LM764" s="7"/>
      <c r="LN764" s="7"/>
      <c r="LO764" s="7"/>
      <c r="LP764" s="7"/>
      <c r="LQ764" s="7"/>
      <c r="LR764" s="7"/>
      <c r="LS764" s="7"/>
      <c r="LT764" s="7"/>
      <c r="LU764" s="7"/>
      <c r="LV764" s="7"/>
      <c r="LW764" s="7"/>
      <c r="LX764" s="7"/>
      <c r="LY764" s="7"/>
      <c r="LZ764" s="7"/>
      <c r="MA764" s="7"/>
      <c r="MB764" s="7"/>
      <c r="MC764" s="7"/>
      <c r="MD764" s="7"/>
      <c r="ME764" s="7"/>
      <c r="MF764" s="7"/>
      <c r="MG764" s="7"/>
      <c r="MH764" s="7"/>
      <c r="MI764" s="7"/>
      <c r="MJ764" s="7"/>
    </row>
    <row r="765" spans="1:348" ht="15.75" customHeight="1">
      <c r="A765" s="80"/>
      <c r="B765" s="80"/>
      <c r="C765" s="80"/>
      <c r="D765" s="80"/>
      <c r="E765" s="80"/>
      <c r="F765" s="80"/>
      <c r="G765" s="80"/>
      <c r="H765" s="80"/>
      <c r="I765" s="81"/>
      <c r="J765" s="81"/>
      <c r="K765" s="81"/>
      <c r="L765" s="81"/>
      <c r="M765" s="80"/>
      <c r="N765" s="80"/>
      <c r="O765" s="82"/>
      <c r="P765" s="82"/>
      <c r="Q765" s="82"/>
      <c r="R765" s="82"/>
      <c r="S765" s="82"/>
      <c r="T765" s="82"/>
      <c r="U765" s="82"/>
      <c r="V765" s="82"/>
      <c r="W765" s="82"/>
      <c r="X765" s="80"/>
      <c r="Y765" s="80"/>
      <c r="Z765" s="80"/>
      <c r="AA765" s="80"/>
      <c r="AB765" s="81"/>
      <c r="AC765" s="81"/>
      <c r="AD765" s="80"/>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c r="KA765" s="7"/>
      <c r="KB765" s="7"/>
      <c r="KC765" s="7"/>
      <c r="KD765" s="7"/>
      <c r="KE765" s="7"/>
      <c r="KF765" s="7"/>
      <c r="KG765" s="7"/>
      <c r="KH765" s="7"/>
      <c r="KI765" s="7"/>
      <c r="KJ765" s="7"/>
      <c r="KK765" s="7"/>
      <c r="KL765" s="7"/>
      <c r="KM765" s="7"/>
      <c r="KN765" s="7"/>
      <c r="KO765" s="7"/>
      <c r="KP765" s="7"/>
      <c r="KQ765" s="7"/>
      <c r="KR765" s="7"/>
      <c r="KS765" s="7"/>
      <c r="KT765" s="7"/>
      <c r="KU765" s="7"/>
      <c r="KV765" s="7"/>
      <c r="KW765" s="7"/>
      <c r="KX765" s="7"/>
      <c r="KY765" s="7"/>
      <c r="KZ765" s="7"/>
      <c r="LA765" s="7"/>
      <c r="LB765" s="7"/>
      <c r="LC765" s="7"/>
      <c r="LD765" s="7"/>
      <c r="LE765" s="7"/>
      <c r="LF765" s="7"/>
      <c r="LG765" s="7"/>
      <c r="LH765" s="7"/>
      <c r="LI765" s="7"/>
      <c r="LJ765" s="7"/>
      <c r="LK765" s="7"/>
      <c r="LL765" s="7"/>
      <c r="LM765" s="7"/>
      <c r="LN765" s="7"/>
      <c r="LO765" s="7"/>
      <c r="LP765" s="7"/>
      <c r="LQ765" s="7"/>
      <c r="LR765" s="7"/>
      <c r="LS765" s="7"/>
      <c r="LT765" s="7"/>
      <c r="LU765" s="7"/>
      <c r="LV765" s="7"/>
      <c r="LW765" s="7"/>
      <c r="LX765" s="7"/>
      <c r="LY765" s="7"/>
      <c r="LZ765" s="7"/>
      <c r="MA765" s="7"/>
      <c r="MB765" s="7"/>
      <c r="MC765" s="7"/>
      <c r="MD765" s="7"/>
      <c r="ME765" s="7"/>
      <c r="MF765" s="7"/>
      <c r="MG765" s="7"/>
      <c r="MH765" s="7"/>
      <c r="MI765" s="7"/>
      <c r="MJ765" s="7"/>
    </row>
    <row r="766" spans="1:348" ht="15.75" customHeight="1">
      <c r="A766" s="80"/>
      <c r="B766" s="80"/>
      <c r="C766" s="80"/>
      <c r="D766" s="80"/>
      <c r="E766" s="80"/>
      <c r="F766" s="80"/>
      <c r="G766" s="80"/>
      <c r="H766" s="80"/>
      <c r="I766" s="81"/>
      <c r="J766" s="81"/>
      <c r="K766" s="81"/>
      <c r="L766" s="81"/>
      <c r="M766" s="80"/>
      <c r="N766" s="80"/>
      <c r="O766" s="82"/>
      <c r="P766" s="82"/>
      <c r="Q766" s="82"/>
      <c r="R766" s="82"/>
      <c r="S766" s="82"/>
      <c r="T766" s="82"/>
      <c r="U766" s="82"/>
      <c r="V766" s="82"/>
      <c r="W766" s="82"/>
      <c r="X766" s="80"/>
      <c r="Y766" s="80"/>
      <c r="Z766" s="80"/>
      <c r="AA766" s="80"/>
      <c r="AB766" s="81"/>
      <c r="AC766" s="81"/>
      <c r="AD766" s="80"/>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c r="KA766" s="7"/>
      <c r="KB766" s="7"/>
      <c r="KC766" s="7"/>
      <c r="KD766" s="7"/>
      <c r="KE766" s="7"/>
      <c r="KF766" s="7"/>
      <c r="KG766" s="7"/>
      <c r="KH766" s="7"/>
      <c r="KI766" s="7"/>
      <c r="KJ766" s="7"/>
      <c r="KK766" s="7"/>
      <c r="KL766" s="7"/>
      <c r="KM766" s="7"/>
      <c r="KN766" s="7"/>
      <c r="KO766" s="7"/>
      <c r="KP766" s="7"/>
      <c r="KQ766" s="7"/>
      <c r="KR766" s="7"/>
      <c r="KS766" s="7"/>
      <c r="KT766" s="7"/>
      <c r="KU766" s="7"/>
      <c r="KV766" s="7"/>
      <c r="KW766" s="7"/>
      <c r="KX766" s="7"/>
      <c r="KY766" s="7"/>
      <c r="KZ766" s="7"/>
      <c r="LA766" s="7"/>
      <c r="LB766" s="7"/>
      <c r="LC766" s="7"/>
      <c r="LD766" s="7"/>
      <c r="LE766" s="7"/>
      <c r="LF766" s="7"/>
      <c r="LG766" s="7"/>
      <c r="LH766" s="7"/>
      <c r="LI766" s="7"/>
      <c r="LJ766" s="7"/>
      <c r="LK766" s="7"/>
      <c r="LL766" s="7"/>
      <c r="LM766" s="7"/>
      <c r="LN766" s="7"/>
      <c r="LO766" s="7"/>
      <c r="LP766" s="7"/>
      <c r="LQ766" s="7"/>
      <c r="LR766" s="7"/>
      <c r="LS766" s="7"/>
      <c r="LT766" s="7"/>
      <c r="LU766" s="7"/>
      <c r="LV766" s="7"/>
      <c r="LW766" s="7"/>
      <c r="LX766" s="7"/>
      <c r="LY766" s="7"/>
      <c r="LZ766" s="7"/>
      <c r="MA766" s="7"/>
      <c r="MB766" s="7"/>
      <c r="MC766" s="7"/>
      <c r="MD766" s="7"/>
      <c r="ME766" s="7"/>
      <c r="MF766" s="7"/>
      <c r="MG766" s="7"/>
      <c r="MH766" s="7"/>
      <c r="MI766" s="7"/>
      <c r="MJ766" s="7"/>
    </row>
    <row r="767" spans="1:348" ht="15.75" customHeight="1">
      <c r="A767" s="80"/>
      <c r="B767" s="80"/>
      <c r="C767" s="80"/>
      <c r="D767" s="80"/>
      <c r="E767" s="80"/>
      <c r="F767" s="80"/>
      <c r="G767" s="80"/>
      <c r="H767" s="80"/>
      <c r="I767" s="81"/>
      <c r="J767" s="81"/>
      <c r="K767" s="81"/>
      <c r="L767" s="81"/>
      <c r="M767" s="80"/>
      <c r="N767" s="80"/>
      <c r="O767" s="82"/>
      <c r="P767" s="82"/>
      <c r="Q767" s="82"/>
      <c r="R767" s="82"/>
      <c r="S767" s="82"/>
      <c r="T767" s="82"/>
      <c r="U767" s="82"/>
      <c r="V767" s="82"/>
      <c r="W767" s="82"/>
      <c r="X767" s="80"/>
      <c r="Y767" s="80"/>
      <c r="Z767" s="80"/>
      <c r="AA767" s="80"/>
      <c r="AB767" s="81"/>
      <c r="AC767" s="81"/>
      <c r="AD767" s="80"/>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c r="KA767" s="7"/>
      <c r="KB767" s="7"/>
      <c r="KC767" s="7"/>
      <c r="KD767" s="7"/>
      <c r="KE767" s="7"/>
      <c r="KF767" s="7"/>
      <c r="KG767" s="7"/>
      <c r="KH767" s="7"/>
      <c r="KI767" s="7"/>
      <c r="KJ767" s="7"/>
      <c r="KK767" s="7"/>
      <c r="KL767" s="7"/>
      <c r="KM767" s="7"/>
      <c r="KN767" s="7"/>
      <c r="KO767" s="7"/>
      <c r="KP767" s="7"/>
      <c r="KQ767" s="7"/>
      <c r="KR767" s="7"/>
      <c r="KS767" s="7"/>
      <c r="KT767" s="7"/>
      <c r="KU767" s="7"/>
      <c r="KV767" s="7"/>
      <c r="KW767" s="7"/>
      <c r="KX767" s="7"/>
      <c r="KY767" s="7"/>
      <c r="KZ767" s="7"/>
      <c r="LA767" s="7"/>
      <c r="LB767" s="7"/>
      <c r="LC767" s="7"/>
      <c r="LD767" s="7"/>
      <c r="LE767" s="7"/>
      <c r="LF767" s="7"/>
      <c r="LG767" s="7"/>
      <c r="LH767" s="7"/>
      <c r="LI767" s="7"/>
      <c r="LJ767" s="7"/>
      <c r="LK767" s="7"/>
      <c r="LL767" s="7"/>
      <c r="LM767" s="7"/>
      <c r="LN767" s="7"/>
      <c r="LO767" s="7"/>
      <c r="LP767" s="7"/>
      <c r="LQ767" s="7"/>
      <c r="LR767" s="7"/>
      <c r="LS767" s="7"/>
      <c r="LT767" s="7"/>
      <c r="LU767" s="7"/>
      <c r="LV767" s="7"/>
      <c r="LW767" s="7"/>
      <c r="LX767" s="7"/>
      <c r="LY767" s="7"/>
      <c r="LZ767" s="7"/>
      <c r="MA767" s="7"/>
      <c r="MB767" s="7"/>
      <c r="MC767" s="7"/>
      <c r="MD767" s="7"/>
      <c r="ME767" s="7"/>
      <c r="MF767" s="7"/>
      <c r="MG767" s="7"/>
      <c r="MH767" s="7"/>
      <c r="MI767" s="7"/>
      <c r="MJ767" s="7"/>
    </row>
    <row r="768" spans="1:348" ht="15.75" customHeight="1">
      <c r="A768" s="80"/>
      <c r="B768" s="80"/>
      <c r="C768" s="80"/>
      <c r="D768" s="80"/>
      <c r="E768" s="80"/>
      <c r="F768" s="80"/>
      <c r="G768" s="80"/>
      <c r="H768" s="80"/>
      <c r="I768" s="81"/>
      <c r="J768" s="81"/>
      <c r="K768" s="81"/>
      <c r="L768" s="81"/>
      <c r="M768" s="80"/>
      <c r="N768" s="80"/>
      <c r="O768" s="82"/>
      <c r="P768" s="82"/>
      <c r="Q768" s="82"/>
      <c r="R768" s="82"/>
      <c r="S768" s="82"/>
      <c r="T768" s="82"/>
      <c r="U768" s="82"/>
      <c r="V768" s="82"/>
      <c r="W768" s="82"/>
      <c r="X768" s="80"/>
      <c r="Y768" s="80"/>
      <c r="Z768" s="80"/>
      <c r="AA768" s="80"/>
      <c r="AB768" s="81"/>
      <c r="AC768" s="81"/>
      <c r="AD768" s="80"/>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c r="KA768" s="7"/>
      <c r="KB768" s="7"/>
      <c r="KC768" s="7"/>
      <c r="KD768" s="7"/>
      <c r="KE768" s="7"/>
      <c r="KF768" s="7"/>
      <c r="KG768" s="7"/>
      <c r="KH768" s="7"/>
      <c r="KI768" s="7"/>
      <c r="KJ768" s="7"/>
      <c r="KK768" s="7"/>
      <c r="KL768" s="7"/>
      <c r="KM768" s="7"/>
      <c r="KN768" s="7"/>
      <c r="KO768" s="7"/>
      <c r="KP768" s="7"/>
      <c r="KQ768" s="7"/>
      <c r="KR768" s="7"/>
      <c r="KS768" s="7"/>
      <c r="KT768" s="7"/>
      <c r="KU768" s="7"/>
      <c r="KV768" s="7"/>
      <c r="KW768" s="7"/>
      <c r="KX768" s="7"/>
      <c r="KY768" s="7"/>
      <c r="KZ768" s="7"/>
      <c r="LA768" s="7"/>
      <c r="LB768" s="7"/>
      <c r="LC768" s="7"/>
      <c r="LD768" s="7"/>
      <c r="LE768" s="7"/>
      <c r="LF768" s="7"/>
      <c r="LG768" s="7"/>
      <c r="LH768" s="7"/>
      <c r="LI768" s="7"/>
      <c r="LJ768" s="7"/>
      <c r="LK768" s="7"/>
      <c r="LL768" s="7"/>
      <c r="LM768" s="7"/>
      <c r="LN768" s="7"/>
      <c r="LO768" s="7"/>
      <c r="LP768" s="7"/>
      <c r="LQ768" s="7"/>
      <c r="LR768" s="7"/>
      <c r="LS768" s="7"/>
      <c r="LT768" s="7"/>
      <c r="LU768" s="7"/>
      <c r="LV768" s="7"/>
      <c r="LW768" s="7"/>
      <c r="LX768" s="7"/>
      <c r="LY768" s="7"/>
      <c r="LZ768" s="7"/>
      <c r="MA768" s="7"/>
      <c r="MB768" s="7"/>
      <c r="MC768" s="7"/>
      <c r="MD768" s="7"/>
      <c r="ME768" s="7"/>
      <c r="MF768" s="7"/>
      <c r="MG768" s="7"/>
      <c r="MH768" s="7"/>
      <c r="MI768" s="7"/>
      <c r="MJ768" s="7"/>
    </row>
    <row r="769" spans="1:348" ht="15.75" customHeight="1">
      <c r="A769" s="80"/>
      <c r="B769" s="80"/>
      <c r="C769" s="80"/>
      <c r="D769" s="80"/>
      <c r="E769" s="80"/>
      <c r="F769" s="80"/>
      <c r="G769" s="80"/>
      <c r="H769" s="80"/>
      <c r="I769" s="81"/>
      <c r="J769" s="81"/>
      <c r="K769" s="81"/>
      <c r="L769" s="81"/>
      <c r="M769" s="80"/>
      <c r="N769" s="80"/>
      <c r="O769" s="82"/>
      <c r="P769" s="82"/>
      <c r="Q769" s="82"/>
      <c r="R769" s="82"/>
      <c r="S769" s="82"/>
      <c r="T769" s="82"/>
      <c r="U769" s="82"/>
      <c r="V769" s="82"/>
      <c r="W769" s="82"/>
      <c r="X769" s="80"/>
      <c r="Y769" s="80"/>
      <c r="Z769" s="80"/>
      <c r="AA769" s="80"/>
      <c r="AB769" s="81"/>
      <c r="AC769" s="81"/>
      <c r="AD769" s="80"/>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c r="KA769" s="7"/>
      <c r="KB769" s="7"/>
      <c r="KC769" s="7"/>
      <c r="KD769" s="7"/>
      <c r="KE769" s="7"/>
      <c r="KF769" s="7"/>
      <c r="KG769" s="7"/>
      <c r="KH769" s="7"/>
      <c r="KI769" s="7"/>
      <c r="KJ769" s="7"/>
      <c r="KK769" s="7"/>
      <c r="KL769" s="7"/>
      <c r="KM769" s="7"/>
      <c r="KN769" s="7"/>
      <c r="KO769" s="7"/>
      <c r="KP769" s="7"/>
      <c r="KQ769" s="7"/>
      <c r="KR769" s="7"/>
      <c r="KS769" s="7"/>
      <c r="KT769" s="7"/>
      <c r="KU769" s="7"/>
      <c r="KV769" s="7"/>
      <c r="KW769" s="7"/>
      <c r="KX769" s="7"/>
      <c r="KY769" s="7"/>
      <c r="KZ769" s="7"/>
      <c r="LA769" s="7"/>
      <c r="LB769" s="7"/>
      <c r="LC769" s="7"/>
      <c r="LD769" s="7"/>
      <c r="LE769" s="7"/>
      <c r="LF769" s="7"/>
      <c r="LG769" s="7"/>
      <c r="LH769" s="7"/>
      <c r="LI769" s="7"/>
      <c r="LJ769" s="7"/>
      <c r="LK769" s="7"/>
      <c r="LL769" s="7"/>
      <c r="LM769" s="7"/>
      <c r="LN769" s="7"/>
      <c r="LO769" s="7"/>
      <c r="LP769" s="7"/>
      <c r="LQ769" s="7"/>
      <c r="LR769" s="7"/>
      <c r="LS769" s="7"/>
      <c r="LT769" s="7"/>
      <c r="LU769" s="7"/>
      <c r="LV769" s="7"/>
      <c r="LW769" s="7"/>
      <c r="LX769" s="7"/>
      <c r="LY769" s="7"/>
      <c r="LZ769" s="7"/>
      <c r="MA769" s="7"/>
      <c r="MB769" s="7"/>
      <c r="MC769" s="7"/>
      <c r="MD769" s="7"/>
      <c r="ME769" s="7"/>
      <c r="MF769" s="7"/>
      <c r="MG769" s="7"/>
      <c r="MH769" s="7"/>
      <c r="MI769" s="7"/>
      <c r="MJ769" s="7"/>
    </row>
    <row r="770" spans="1:348" ht="15.75" customHeight="1">
      <c r="A770" s="80"/>
      <c r="B770" s="80"/>
      <c r="C770" s="80"/>
      <c r="D770" s="80"/>
      <c r="E770" s="80"/>
      <c r="F770" s="80"/>
      <c r="G770" s="80"/>
      <c r="H770" s="80"/>
      <c r="I770" s="81"/>
      <c r="J770" s="81"/>
      <c r="K770" s="81"/>
      <c r="L770" s="81"/>
      <c r="M770" s="80"/>
      <c r="N770" s="80"/>
      <c r="O770" s="82"/>
      <c r="P770" s="82"/>
      <c r="Q770" s="82"/>
      <c r="R770" s="82"/>
      <c r="S770" s="82"/>
      <c r="T770" s="82"/>
      <c r="U770" s="82"/>
      <c r="V770" s="82"/>
      <c r="W770" s="82"/>
      <c r="X770" s="80"/>
      <c r="Y770" s="80"/>
      <c r="Z770" s="80"/>
      <c r="AA770" s="80"/>
      <c r="AB770" s="81"/>
      <c r="AC770" s="81"/>
      <c r="AD770" s="80"/>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c r="KA770" s="7"/>
      <c r="KB770" s="7"/>
      <c r="KC770" s="7"/>
      <c r="KD770" s="7"/>
      <c r="KE770" s="7"/>
      <c r="KF770" s="7"/>
      <c r="KG770" s="7"/>
      <c r="KH770" s="7"/>
      <c r="KI770" s="7"/>
      <c r="KJ770" s="7"/>
      <c r="KK770" s="7"/>
      <c r="KL770" s="7"/>
      <c r="KM770" s="7"/>
      <c r="KN770" s="7"/>
      <c r="KO770" s="7"/>
      <c r="KP770" s="7"/>
      <c r="KQ770" s="7"/>
      <c r="KR770" s="7"/>
      <c r="KS770" s="7"/>
      <c r="KT770" s="7"/>
      <c r="KU770" s="7"/>
      <c r="KV770" s="7"/>
      <c r="KW770" s="7"/>
      <c r="KX770" s="7"/>
      <c r="KY770" s="7"/>
      <c r="KZ770" s="7"/>
      <c r="LA770" s="7"/>
      <c r="LB770" s="7"/>
      <c r="LC770" s="7"/>
      <c r="LD770" s="7"/>
      <c r="LE770" s="7"/>
      <c r="LF770" s="7"/>
      <c r="LG770" s="7"/>
      <c r="LH770" s="7"/>
      <c r="LI770" s="7"/>
      <c r="LJ770" s="7"/>
      <c r="LK770" s="7"/>
      <c r="LL770" s="7"/>
      <c r="LM770" s="7"/>
      <c r="LN770" s="7"/>
      <c r="LO770" s="7"/>
      <c r="LP770" s="7"/>
      <c r="LQ770" s="7"/>
      <c r="LR770" s="7"/>
      <c r="LS770" s="7"/>
      <c r="LT770" s="7"/>
      <c r="LU770" s="7"/>
      <c r="LV770" s="7"/>
      <c r="LW770" s="7"/>
      <c r="LX770" s="7"/>
      <c r="LY770" s="7"/>
      <c r="LZ770" s="7"/>
      <c r="MA770" s="7"/>
      <c r="MB770" s="7"/>
      <c r="MC770" s="7"/>
      <c r="MD770" s="7"/>
      <c r="ME770" s="7"/>
      <c r="MF770" s="7"/>
      <c r="MG770" s="7"/>
      <c r="MH770" s="7"/>
      <c r="MI770" s="7"/>
      <c r="MJ770" s="7"/>
    </row>
    <row r="771" spans="1:348" ht="15.75" customHeight="1">
      <c r="A771" s="80"/>
      <c r="B771" s="80"/>
      <c r="C771" s="80"/>
      <c r="D771" s="80"/>
      <c r="E771" s="80"/>
      <c r="F771" s="80"/>
      <c r="G771" s="80"/>
      <c r="H771" s="80"/>
      <c r="I771" s="81"/>
      <c r="J771" s="81"/>
      <c r="K771" s="81"/>
      <c r="L771" s="81"/>
      <c r="M771" s="80"/>
      <c r="N771" s="80"/>
      <c r="O771" s="82"/>
      <c r="P771" s="82"/>
      <c r="Q771" s="82"/>
      <c r="R771" s="82"/>
      <c r="S771" s="82"/>
      <c r="T771" s="82"/>
      <c r="U771" s="82"/>
      <c r="V771" s="82"/>
      <c r="W771" s="82"/>
      <c r="X771" s="80"/>
      <c r="Y771" s="80"/>
      <c r="Z771" s="80"/>
      <c r="AA771" s="80"/>
      <c r="AB771" s="81"/>
      <c r="AC771" s="81"/>
      <c r="AD771" s="80"/>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c r="KA771" s="7"/>
      <c r="KB771" s="7"/>
      <c r="KC771" s="7"/>
      <c r="KD771" s="7"/>
      <c r="KE771" s="7"/>
      <c r="KF771" s="7"/>
      <c r="KG771" s="7"/>
      <c r="KH771" s="7"/>
      <c r="KI771" s="7"/>
      <c r="KJ771" s="7"/>
      <c r="KK771" s="7"/>
      <c r="KL771" s="7"/>
      <c r="KM771" s="7"/>
      <c r="KN771" s="7"/>
      <c r="KO771" s="7"/>
      <c r="KP771" s="7"/>
      <c r="KQ771" s="7"/>
      <c r="KR771" s="7"/>
      <c r="KS771" s="7"/>
      <c r="KT771" s="7"/>
      <c r="KU771" s="7"/>
      <c r="KV771" s="7"/>
      <c r="KW771" s="7"/>
      <c r="KX771" s="7"/>
      <c r="KY771" s="7"/>
      <c r="KZ771" s="7"/>
      <c r="LA771" s="7"/>
      <c r="LB771" s="7"/>
      <c r="LC771" s="7"/>
      <c r="LD771" s="7"/>
      <c r="LE771" s="7"/>
      <c r="LF771" s="7"/>
      <c r="LG771" s="7"/>
      <c r="LH771" s="7"/>
      <c r="LI771" s="7"/>
      <c r="LJ771" s="7"/>
      <c r="LK771" s="7"/>
      <c r="LL771" s="7"/>
      <c r="LM771" s="7"/>
      <c r="LN771" s="7"/>
      <c r="LO771" s="7"/>
      <c r="LP771" s="7"/>
      <c r="LQ771" s="7"/>
      <c r="LR771" s="7"/>
      <c r="LS771" s="7"/>
      <c r="LT771" s="7"/>
      <c r="LU771" s="7"/>
      <c r="LV771" s="7"/>
      <c r="LW771" s="7"/>
      <c r="LX771" s="7"/>
      <c r="LY771" s="7"/>
      <c r="LZ771" s="7"/>
      <c r="MA771" s="7"/>
      <c r="MB771" s="7"/>
      <c r="MC771" s="7"/>
      <c r="MD771" s="7"/>
      <c r="ME771" s="7"/>
      <c r="MF771" s="7"/>
      <c r="MG771" s="7"/>
      <c r="MH771" s="7"/>
      <c r="MI771" s="7"/>
      <c r="MJ771" s="7"/>
    </row>
    <row r="772" spans="1:348" ht="15.75" customHeight="1">
      <c r="A772" s="80"/>
      <c r="B772" s="80"/>
      <c r="C772" s="80"/>
      <c r="D772" s="80"/>
      <c r="E772" s="80"/>
      <c r="F772" s="80"/>
      <c r="G772" s="80"/>
      <c r="H772" s="80"/>
      <c r="I772" s="81"/>
      <c r="J772" s="81"/>
      <c r="K772" s="81"/>
      <c r="L772" s="81"/>
      <c r="M772" s="80"/>
      <c r="N772" s="80"/>
      <c r="O772" s="82"/>
      <c r="P772" s="82"/>
      <c r="Q772" s="82"/>
      <c r="R772" s="82"/>
      <c r="S772" s="82"/>
      <c r="T772" s="82"/>
      <c r="U772" s="82"/>
      <c r="V772" s="82"/>
      <c r="W772" s="82"/>
      <c r="X772" s="80"/>
      <c r="Y772" s="80"/>
      <c r="Z772" s="80"/>
      <c r="AA772" s="80"/>
      <c r="AB772" s="81"/>
      <c r="AC772" s="81"/>
      <c r="AD772" s="80"/>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c r="KA772" s="7"/>
      <c r="KB772" s="7"/>
      <c r="KC772" s="7"/>
      <c r="KD772" s="7"/>
      <c r="KE772" s="7"/>
      <c r="KF772" s="7"/>
      <c r="KG772" s="7"/>
      <c r="KH772" s="7"/>
      <c r="KI772" s="7"/>
      <c r="KJ772" s="7"/>
      <c r="KK772" s="7"/>
      <c r="KL772" s="7"/>
      <c r="KM772" s="7"/>
      <c r="KN772" s="7"/>
      <c r="KO772" s="7"/>
      <c r="KP772" s="7"/>
      <c r="KQ772" s="7"/>
      <c r="KR772" s="7"/>
      <c r="KS772" s="7"/>
      <c r="KT772" s="7"/>
      <c r="KU772" s="7"/>
      <c r="KV772" s="7"/>
      <c r="KW772" s="7"/>
      <c r="KX772" s="7"/>
      <c r="KY772" s="7"/>
      <c r="KZ772" s="7"/>
      <c r="LA772" s="7"/>
      <c r="LB772" s="7"/>
      <c r="LC772" s="7"/>
      <c r="LD772" s="7"/>
      <c r="LE772" s="7"/>
      <c r="LF772" s="7"/>
      <c r="LG772" s="7"/>
      <c r="LH772" s="7"/>
      <c r="LI772" s="7"/>
      <c r="LJ772" s="7"/>
      <c r="LK772" s="7"/>
      <c r="LL772" s="7"/>
      <c r="LM772" s="7"/>
      <c r="LN772" s="7"/>
      <c r="LO772" s="7"/>
      <c r="LP772" s="7"/>
      <c r="LQ772" s="7"/>
      <c r="LR772" s="7"/>
      <c r="LS772" s="7"/>
      <c r="LT772" s="7"/>
      <c r="LU772" s="7"/>
      <c r="LV772" s="7"/>
      <c r="LW772" s="7"/>
      <c r="LX772" s="7"/>
      <c r="LY772" s="7"/>
      <c r="LZ772" s="7"/>
      <c r="MA772" s="7"/>
      <c r="MB772" s="7"/>
      <c r="MC772" s="7"/>
      <c r="MD772" s="7"/>
      <c r="ME772" s="7"/>
      <c r="MF772" s="7"/>
      <c r="MG772" s="7"/>
      <c r="MH772" s="7"/>
      <c r="MI772" s="7"/>
      <c r="MJ772" s="7"/>
    </row>
    <row r="773" spans="1:348" ht="15.75" customHeight="1">
      <c r="A773" s="80"/>
      <c r="B773" s="80"/>
      <c r="C773" s="80"/>
      <c r="D773" s="80"/>
      <c r="E773" s="80"/>
      <c r="F773" s="80"/>
      <c r="G773" s="80"/>
      <c r="H773" s="80"/>
      <c r="I773" s="81"/>
      <c r="J773" s="81"/>
      <c r="K773" s="81"/>
      <c r="L773" s="81"/>
      <c r="M773" s="80"/>
      <c r="N773" s="80"/>
      <c r="O773" s="82"/>
      <c r="P773" s="82"/>
      <c r="Q773" s="82"/>
      <c r="R773" s="82"/>
      <c r="S773" s="82"/>
      <c r="T773" s="82"/>
      <c r="U773" s="82"/>
      <c r="V773" s="82"/>
      <c r="W773" s="82"/>
      <c r="X773" s="80"/>
      <c r="Y773" s="80"/>
      <c r="Z773" s="80"/>
      <c r="AA773" s="80"/>
      <c r="AB773" s="81"/>
      <c r="AC773" s="81"/>
      <c r="AD773" s="80"/>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c r="KA773" s="7"/>
      <c r="KB773" s="7"/>
      <c r="KC773" s="7"/>
      <c r="KD773" s="7"/>
      <c r="KE773" s="7"/>
      <c r="KF773" s="7"/>
      <c r="KG773" s="7"/>
      <c r="KH773" s="7"/>
      <c r="KI773" s="7"/>
      <c r="KJ773" s="7"/>
      <c r="KK773" s="7"/>
      <c r="KL773" s="7"/>
      <c r="KM773" s="7"/>
      <c r="KN773" s="7"/>
      <c r="KO773" s="7"/>
      <c r="KP773" s="7"/>
      <c r="KQ773" s="7"/>
      <c r="KR773" s="7"/>
      <c r="KS773" s="7"/>
      <c r="KT773" s="7"/>
      <c r="KU773" s="7"/>
      <c r="KV773" s="7"/>
      <c r="KW773" s="7"/>
      <c r="KX773" s="7"/>
      <c r="KY773" s="7"/>
      <c r="KZ773" s="7"/>
      <c r="LA773" s="7"/>
      <c r="LB773" s="7"/>
      <c r="LC773" s="7"/>
      <c r="LD773" s="7"/>
      <c r="LE773" s="7"/>
      <c r="LF773" s="7"/>
      <c r="LG773" s="7"/>
      <c r="LH773" s="7"/>
      <c r="LI773" s="7"/>
      <c r="LJ773" s="7"/>
      <c r="LK773" s="7"/>
      <c r="LL773" s="7"/>
      <c r="LM773" s="7"/>
      <c r="LN773" s="7"/>
      <c r="LO773" s="7"/>
      <c r="LP773" s="7"/>
      <c r="LQ773" s="7"/>
      <c r="LR773" s="7"/>
      <c r="LS773" s="7"/>
      <c r="LT773" s="7"/>
      <c r="LU773" s="7"/>
      <c r="LV773" s="7"/>
      <c r="LW773" s="7"/>
      <c r="LX773" s="7"/>
      <c r="LY773" s="7"/>
      <c r="LZ773" s="7"/>
      <c r="MA773" s="7"/>
      <c r="MB773" s="7"/>
      <c r="MC773" s="7"/>
      <c r="MD773" s="7"/>
      <c r="ME773" s="7"/>
      <c r="MF773" s="7"/>
      <c r="MG773" s="7"/>
      <c r="MH773" s="7"/>
      <c r="MI773" s="7"/>
      <c r="MJ773" s="7"/>
    </row>
    <row r="774" spans="1:348" ht="15.75" customHeight="1">
      <c r="A774" s="80"/>
      <c r="B774" s="80"/>
      <c r="C774" s="80"/>
      <c r="D774" s="80"/>
      <c r="E774" s="80"/>
      <c r="F774" s="80"/>
      <c r="G774" s="80"/>
      <c r="H774" s="80"/>
      <c r="I774" s="81"/>
      <c r="J774" s="81"/>
      <c r="K774" s="81"/>
      <c r="L774" s="81"/>
      <c r="M774" s="80"/>
      <c r="N774" s="80"/>
      <c r="O774" s="82"/>
      <c r="P774" s="82"/>
      <c r="Q774" s="82"/>
      <c r="R774" s="82"/>
      <c r="S774" s="82"/>
      <c r="T774" s="82"/>
      <c r="U774" s="82"/>
      <c r="V774" s="82"/>
      <c r="W774" s="82"/>
      <c r="X774" s="80"/>
      <c r="Y774" s="80"/>
      <c r="Z774" s="80"/>
      <c r="AA774" s="80"/>
      <c r="AB774" s="81"/>
      <c r="AC774" s="81"/>
      <c r="AD774" s="80"/>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c r="KA774" s="7"/>
      <c r="KB774" s="7"/>
      <c r="KC774" s="7"/>
      <c r="KD774" s="7"/>
      <c r="KE774" s="7"/>
      <c r="KF774" s="7"/>
      <c r="KG774" s="7"/>
      <c r="KH774" s="7"/>
      <c r="KI774" s="7"/>
      <c r="KJ774" s="7"/>
      <c r="KK774" s="7"/>
      <c r="KL774" s="7"/>
      <c r="KM774" s="7"/>
      <c r="KN774" s="7"/>
      <c r="KO774" s="7"/>
      <c r="KP774" s="7"/>
      <c r="KQ774" s="7"/>
      <c r="KR774" s="7"/>
      <c r="KS774" s="7"/>
      <c r="KT774" s="7"/>
      <c r="KU774" s="7"/>
      <c r="KV774" s="7"/>
      <c r="KW774" s="7"/>
      <c r="KX774" s="7"/>
      <c r="KY774" s="7"/>
      <c r="KZ774" s="7"/>
      <c r="LA774" s="7"/>
      <c r="LB774" s="7"/>
      <c r="LC774" s="7"/>
      <c r="LD774" s="7"/>
      <c r="LE774" s="7"/>
      <c r="LF774" s="7"/>
      <c r="LG774" s="7"/>
      <c r="LH774" s="7"/>
      <c r="LI774" s="7"/>
      <c r="LJ774" s="7"/>
      <c r="LK774" s="7"/>
      <c r="LL774" s="7"/>
      <c r="LM774" s="7"/>
      <c r="LN774" s="7"/>
      <c r="LO774" s="7"/>
      <c r="LP774" s="7"/>
      <c r="LQ774" s="7"/>
      <c r="LR774" s="7"/>
      <c r="LS774" s="7"/>
      <c r="LT774" s="7"/>
      <c r="LU774" s="7"/>
      <c r="LV774" s="7"/>
      <c r="LW774" s="7"/>
      <c r="LX774" s="7"/>
      <c r="LY774" s="7"/>
      <c r="LZ774" s="7"/>
      <c r="MA774" s="7"/>
      <c r="MB774" s="7"/>
      <c r="MC774" s="7"/>
      <c r="MD774" s="7"/>
      <c r="ME774" s="7"/>
      <c r="MF774" s="7"/>
      <c r="MG774" s="7"/>
      <c r="MH774" s="7"/>
      <c r="MI774" s="7"/>
      <c r="MJ774" s="7"/>
    </row>
    <row r="775" spans="1:348" ht="15.75" customHeight="1">
      <c r="A775" s="80"/>
      <c r="B775" s="80"/>
      <c r="C775" s="80"/>
      <c r="D775" s="80"/>
      <c r="E775" s="80"/>
      <c r="F775" s="80"/>
      <c r="G775" s="80"/>
      <c r="H775" s="80"/>
      <c r="I775" s="81"/>
      <c r="J775" s="81"/>
      <c r="K775" s="81"/>
      <c r="L775" s="81"/>
      <c r="M775" s="80"/>
      <c r="N775" s="80"/>
      <c r="O775" s="82"/>
      <c r="P775" s="82"/>
      <c r="Q775" s="82"/>
      <c r="R775" s="82"/>
      <c r="S775" s="82"/>
      <c r="T775" s="82"/>
      <c r="U775" s="82"/>
      <c r="V775" s="82"/>
      <c r="W775" s="82"/>
      <c r="X775" s="80"/>
      <c r="Y775" s="80"/>
      <c r="Z775" s="80"/>
      <c r="AA775" s="80"/>
      <c r="AB775" s="81"/>
      <c r="AC775" s="81"/>
      <c r="AD775" s="80"/>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c r="KA775" s="7"/>
      <c r="KB775" s="7"/>
      <c r="KC775" s="7"/>
      <c r="KD775" s="7"/>
      <c r="KE775" s="7"/>
      <c r="KF775" s="7"/>
      <c r="KG775" s="7"/>
      <c r="KH775" s="7"/>
      <c r="KI775" s="7"/>
      <c r="KJ775" s="7"/>
      <c r="KK775" s="7"/>
      <c r="KL775" s="7"/>
      <c r="KM775" s="7"/>
      <c r="KN775" s="7"/>
      <c r="KO775" s="7"/>
      <c r="KP775" s="7"/>
      <c r="KQ775" s="7"/>
      <c r="KR775" s="7"/>
      <c r="KS775" s="7"/>
      <c r="KT775" s="7"/>
      <c r="KU775" s="7"/>
      <c r="KV775" s="7"/>
      <c r="KW775" s="7"/>
      <c r="KX775" s="7"/>
      <c r="KY775" s="7"/>
      <c r="KZ775" s="7"/>
      <c r="LA775" s="7"/>
      <c r="LB775" s="7"/>
      <c r="LC775" s="7"/>
      <c r="LD775" s="7"/>
      <c r="LE775" s="7"/>
      <c r="LF775" s="7"/>
      <c r="LG775" s="7"/>
      <c r="LH775" s="7"/>
      <c r="LI775" s="7"/>
      <c r="LJ775" s="7"/>
      <c r="LK775" s="7"/>
      <c r="LL775" s="7"/>
      <c r="LM775" s="7"/>
      <c r="LN775" s="7"/>
      <c r="LO775" s="7"/>
      <c r="LP775" s="7"/>
      <c r="LQ775" s="7"/>
      <c r="LR775" s="7"/>
      <c r="LS775" s="7"/>
      <c r="LT775" s="7"/>
      <c r="LU775" s="7"/>
      <c r="LV775" s="7"/>
      <c r="LW775" s="7"/>
      <c r="LX775" s="7"/>
      <c r="LY775" s="7"/>
      <c r="LZ775" s="7"/>
      <c r="MA775" s="7"/>
      <c r="MB775" s="7"/>
      <c r="MC775" s="7"/>
      <c r="MD775" s="7"/>
      <c r="ME775" s="7"/>
      <c r="MF775" s="7"/>
      <c r="MG775" s="7"/>
      <c r="MH775" s="7"/>
      <c r="MI775" s="7"/>
      <c r="MJ775" s="7"/>
    </row>
    <row r="776" spans="1:348" ht="15.75" customHeight="1">
      <c r="A776" s="80"/>
      <c r="B776" s="80"/>
      <c r="C776" s="80"/>
      <c r="D776" s="80"/>
      <c r="E776" s="80"/>
      <c r="F776" s="80"/>
      <c r="G776" s="80"/>
      <c r="H776" s="80"/>
      <c r="I776" s="81"/>
      <c r="J776" s="81"/>
      <c r="K776" s="81"/>
      <c r="L776" s="81"/>
      <c r="M776" s="80"/>
      <c r="N776" s="80"/>
      <c r="O776" s="82"/>
      <c r="P776" s="82"/>
      <c r="Q776" s="82"/>
      <c r="R776" s="82"/>
      <c r="S776" s="82"/>
      <c r="T776" s="82"/>
      <c r="U776" s="82"/>
      <c r="V776" s="82"/>
      <c r="W776" s="82"/>
      <c r="X776" s="80"/>
      <c r="Y776" s="80"/>
      <c r="Z776" s="80"/>
      <c r="AA776" s="80"/>
      <c r="AB776" s="81"/>
      <c r="AC776" s="81"/>
      <c r="AD776" s="80"/>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c r="KA776" s="7"/>
      <c r="KB776" s="7"/>
      <c r="KC776" s="7"/>
      <c r="KD776" s="7"/>
      <c r="KE776" s="7"/>
      <c r="KF776" s="7"/>
      <c r="KG776" s="7"/>
      <c r="KH776" s="7"/>
      <c r="KI776" s="7"/>
      <c r="KJ776" s="7"/>
      <c r="KK776" s="7"/>
      <c r="KL776" s="7"/>
      <c r="KM776" s="7"/>
      <c r="KN776" s="7"/>
      <c r="KO776" s="7"/>
      <c r="KP776" s="7"/>
      <c r="KQ776" s="7"/>
      <c r="KR776" s="7"/>
      <c r="KS776" s="7"/>
      <c r="KT776" s="7"/>
      <c r="KU776" s="7"/>
      <c r="KV776" s="7"/>
      <c r="KW776" s="7"/>
      <c r="KX776" s="7"/>
      <c r="KY776" s="7"/>
      <c r="KZ776" s="7"/>
      <c r="LA776" s="7"/>
      <c r="LB776" s="7"/>
      <c r="LC776" s="7"/>
      <c r="LD776" s="7"/>
      <c r="LE776" s="7"/>
      <c r="LF776" s="7"/>
      <c r="LG776" s="7"/>
      <c r="LH776" s="7"/>
      <c r="LI776" s="7"/>
      <c r="LJ776" s="7"/>
      <c r="LK776" s="7"/>
      <c r="LL776" s="7"/>
      <c r="LM776" s="7"/>
      <c r="LN776" s="7"/>
      <c r="LO776" s="7"/>
      <c r="LP776" s="7"/>
      <c r="LQ776" s="7"/>
      <c r="LR776" s="7"/>
      <c r="LS776" s="7"/>
      <c r="LT776" s="7"/>
      <c r="LU776" s="7"/>
      <c r="LV776" s="7"/>
      <c r="LW776" s="7"/>
      <c r="LX776" s="7"/>
      <c r="LY776" s="7"/>
      <c r="LZ776" s="7"/>
      <c r="MA776" s="7"/>
      <c r="MB776" s="7"/>
      <c r="MC776" s="7"/>
      <c r="MD776" s="7"/>
      <c r="ME776" s="7"/>
      <c r="MF776" s="7"/>
      <c r="MG776" s="7"/>
      <c r="MH776" s="7"/>
      <c r="MI776" s="7"/>
      <c r="MJ776" s="7"/>
    </row>
    <row r="777" spans="1:348" ht="15.75" customHeight="1">
      <c r="A777" s="80"/>
      <c r="B777" s="80"/>
      <c r="C777" s="80"/>
      <c r="D777" s="80"/>
      <c r="E777" s="80"/>
      <c r="F777" s="80"/>
      <c r="G777" s="80"/>
      <c r="H777" s="80"/>
      <c r="I777" s="81"/>
      <c r="J777" s="81"/>
      <c r="K777" s="81"/>
      <c r="L777" s="81"/>
      <c r="M777" s="80"/>
      <c r="N777" s="80"/>
      <c r="O777" s="82"/>
      <c r="P777" s="82"/>
      <c r="Q777" s="82"/>
      <c r="R777" s="82"/>
      <c r="S777" s="82"/>
      <c r="T777" s="82"/>
      <c r="U777" s="82"/>
      <c r="V777" s="82"/>
      <c r="W777" s="82"/>
      <c r="X777" s="80"/>
      <c r="Y777" s="80"/>
      <c r="Z777" s="80"/>
      <c r="AA777" s="80"/>
      <c r="AB777" s="81"/>
      <c r="AC777" s="81"/>
      <c r="AD777" s="80"/>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c r="KA777" s="7"/>
      <c r="KB777" s="7"/>
      <c r="KC777" s="7"/>
      <c r="KD777" s="7"/>
      <c r="KE777" s="7"/>
      <c r="KF777" s="7"/>
      <c r="KG777" s="7"/>
      <c r="KH777" s="7"/>
      <c r="KI777" s="7"/>
      <c r="KJ777" s="7"/>
      <c r="KK777" s="7"/>
      <c r="KL777" s="7"/>
      <c r="KM777" s="7"/>
      <c r="KN777" s="7"/>
      <c r="KO777" s="7"/>
      <c r="KP777" s="7"/>
      <c r="KQ777" s="7"/>
      <c r="KR777" s="7"/>
      <c r="KS777" s="7"/>
      <c r="KT777" s="7"/>
      <c r="KU777" s="7"/>
      <c r="KV777" s="7"/>
      <c r="KW777" s="7"/>
      <c r="KX777" s="7"/>
      <c r="KY777" s="7"/>
      <c r="KZ777" s="7"/>
      <c r="LA777" s="7"/>
      <c r="LB777" s="7"/>
      <c r="LC777" s="7"/>
      <c r="LD777" s="7"/>
      <c r="LE777" s="7"/>
      <c r="LF777" s="7"/>
      <c r="LG777" s="7"/>
      <c r="LH777" s="7"/>
      <c r="LI777" s="7"/>
      <c r="LJ777" s="7"/>
      <c r="LK777" s="7"/>
      <c r="LL777" s="7"/>
      <c r="LM777" s="7"/>
      <c r="LN777" s="7"/>
      <c r="LO777" s="7"/>
      <c r="LP777" s="7"/>
      <c r="LQ777" s="7"/>
      <c r="LR777" s="7"/>
      <c r="LS777" s="7"/>
      <c r="LT777" s="7"/>
      <c r="LU777" s="7"/>
      <c r="LV777" s="7"/>
      <c r="LW777" s="7"/>
      <c r="LX777" s="7"/>
      <c r="LY777" s="7"/>
      <c r="LZ777" s="7"/>
      <c r="MA777" s="7"/>
      <c r="MB777" s="7"/>
      <c r="MC777" s="7"/>
      <c r="MD777" s="7"/>
      <c r="ME777" s="7"/>
      <c r="MF777" s="7"/>
      <c r="MG777" s="7"/>
      <c r="MH777" s="7"/>
      <c r="MI777" s="7"/>
      <c r="MJ777" s="7"/>
    </row>
    <row r="778" spans="1:348" ht="15.75" customHeight="1">
      <c r="A778" s="80"/>
      <c r="B778" s="80"/>
      <c r="C778" s="80"/>
      <c r="D778" s="80"/>
      <c r="E778" s="80"/>
      <c r="F778" s="80"/>
      <c r="G778" s="80"/>
      <c r="H778" s="80"/>
      <c r="I778" s="81"/>
      <c r="J778" s="81"/>
      <c r="K778" s="81"/>
      <c r="L778" s="81"/>
      <c r="M778" s="80"/>
      <c r="N778" s="80"/>
      <c r="O778" s="82"/>
      <c r="P778" s="82"/>
      <c r="Q778" s="82"/>
      <c r="R778" s="82"/>
      <c r="S778" s="82"/>
      <c r="T778" s="82"/>
      <c r="U778" s="82"/>
      <c r="V778" s="82"/>
      <c r="W778" s="82"/>
      <c r="X778" s="80"/>
      <c r="Y778" s="80"/>
      <c r="Z778" s="80"/>
      <c r="AA778" s="80"/>
      <c r="AB778" s="81"/>
      <c r="AC778" s="81"/>
      <c r="AD778" s="80"/>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c r="KA778" s="7"/>
      <c r="KB778" s="7"/>
      <c r="KC778" s="7"/>
      <c r="KD778" s="7"/>
      <c r="KE778" s="7"/>
      <c r="KF778" s="7"/>
      <c r="KG778" s="7"/>
      <c r="KH778" s="7"/>
      <c r="KI778" s="7"/>
      <c r="KJ778" s="7"/>
      <c r="KK778" s="7"/>
      <c r="KL778" s="7"/>
      <c r="KM778" s="7"/>
      <c r="KN778" s="7"/>
      <c r="KO778" s="7"/>
      <c r="KP778" s="7"/>
      <c r="KQ778" s="7"/>
      <c r="KR778" s="7"/>
      <c r="KS778" s="7"/>
      <c r="KT778" s="7"/>
      <c r="KU778" s="7"/>
      <c r="KV778" s="7"/>
      <c r="KW778" s="7"/>
      <c r="KX778" s="7"/>
      <c r="KY778" s="7"/>
      <c r="KZ778" s="7"/>
      <c r="LA778" s="7"/>
      <c r="LB778" s="7"/>
      <c r="LC778" s="7"/>
      <c r="LD778" s="7"/>
      <c r="LE778" s="7"/>
      <c r="LF778" s="7"/>
      <c r="LG778" s="7"/>
      <c r="LH778" s="7"/>
      <c r="LI778" s="7"/>
      <c r="LJ778" s="7"/>
      <c r="LK778" s="7"/>
      <c r="LL778" s="7"/>
      <c r="LM778" s="7"/>
      <c r="LN778" s="7"/>
      <c r="LO778" s="7"/>
      <c r="LP778" s="7"/>
      <c r="LQ778" s="7"/>
      <c r="LR778" s="7"/>
      <c r="LS778" s="7"/>
      <c r="LT778" s="7"/>
      <c r="LU778" s="7"/>
      <c r="LV778" s="7"/>
      <c r="LW778" s="7"/>
      <c r="LX778" s="7"/>
      <c r="LY778" s="7"/>
      <c r="LZ778" s="7"/>
      <c r="MA778" s="7"/>
      <c r="MB778" s="7"/>
      <c r="MC778" s="7"/>
      <c r="MD778" s="7"/>
      <c r="ME778" s="7"/>
      <c r="MF778" s="7"/>
      <c r="MG778" s="7"/>
      <c r="MH778" s="7"/>
      <c r="MI778" s="7"/>
      <c r="MJ778" s="7"/>
    </row>
    <row r="779" spans="1:348" ht="15.75" customHeight="1">
      <c r="A779" s="80"/>
      <c r="B779" s="80"/>
      <c r="C779" s="80"/>
      <c r="D779" s="80"/>
      <c r="E779" s="80"/>
      <c r="F779" s="80"/>
      <c r="G779" s="80"/>
      <c r="H779" s="80"/>
      <c r="I779" s="81"/>
      <c r="J779" s="81"/>
      <c r="K779" s="81"/>
      <c r="L779" s="81"/>
      <c r="M779" s="80"/>
      <c r="N779" s="80"/>
      <c r="O779" s="82"/>
      <c r="P779" s="82"/>
      <c r="Q779" s="82"/>
      <c r="R779" s="82"/>
      <c r="S779" s="82"/>
      <c r="T779" s="82"/>
      <c r="U779" s="82"/>
      <c r="V779" s="82"/>
      <c r="W779" s="82"/>
      <c r="X779" s="80"/>
      <c r="Y779" s="80"/>
      <c r="Z779" s="80"/>
      <c r="AA779" s="80"/>
      <c r="AB779" s="81"/>
      <c r="AC779" s="81"/>
      <c r="AD779" s="80"/>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c r="KA779" s="7"/>
      <c r="KB779" s="7"/>
      <c r="KC779" s="7"/>
      <c r="KD779" s="7"/>
      <c r="KE779" s="7"/>
      <c r="KF779" s="7"/>
      <c r="KG779" s="7"/>
      <c r="KH779" s="7"/>
      <c r="KI779" s="7"/>
      <c r="KJ779" s="7"/>
      <c r="KK779" s="7"/>
      <c r="KL779" s="7"/>
      <c r="KM779" s="7"/>
      <c r="KN779" s="7"/>
      <c r="KO779" s="7"/>
      <c r="KP779" s="7"/>
      <c r="KQ779" s="7"/>
      <c r="KR779" s="7"/>
      <c r="KS779" s="7"/>
      <c r="KT779" s="7"/>
      <c r="KU779" s="7"/>
      <c r="KV779" s="7"/>
      <c r="KW779" s="7"/>
      <c r="KX779" s="7"/>
      <c r="KY779" s="7"/>
      <c r="KZ779" s="7"/>
      <c r="LA779" s="7"/>
      <c r="LB779" s="7"/>
      <c r="LC779" s="7"/>
      <c r="LD779" s="7"/>
      <c r="LE779" s="7"/>
      <c r="LF779" s="7"/>
      <c r="LG779" s="7"/>
      <c r="LH779" s="7"/>
      <c r="LI779" s="7"/>
      <c r="LJ779" s="7"/>
      <c r="LK779" s="7"/>
      <c r="LL779" s="7"/>
      <c r="LM779" s="7"/>
      <c r="LN779" s="7"/>
      <c r="LO779" s="7"/>
      <c r="LP779" s="7"/>
      <c r="LQ779" s="7"/>
      <c r="LR779" s="7"/>
      <c r="LS779" s="7"/>
      <c r="LT779" s="7"/>
      <c r="LU779" s="7"/>
      <c r="LV779" s="7"/>
      <c r="LW779" s="7"/>
      <c r="LX779" s="7"/>
      <c r="LY779" s="7"/>
      <c r="LZ779" s="7"/>
      <c r="MA779" s="7"/>
      <c r="MB779" s="7"/>
      <c r="MC779" s="7"/>
      <c r="MD779" s="7"/>
      <c r="ME779" s="7"/>
      <c r="MF779" s="7"/>
      <c r="MG779" s="7"/>
      <c r="MH779" s="7"/>
      <c r="MI779" s="7"/>
      <c r="MJ779" s="7"/>
    </row>
    <row r="780" spans="1:348" ht="15.75" customHeight="1">
      <c r="A780" s="80"/>
      <c r="B780" s="80"/>
      <c r="C780" s="80"/>
      <c r="D780" s="80"/>
      <c r="E780" s="80"/>
      <c r="F780" s="80"/>
      <c r="G780" s="80"/>
      <c r="H780" s="80"/>
      <c r="I780" s="81"/>
      <c r="J780" s="81"/>
      <c r="K780" s="81"/>
      <c r="L780" s="81"/>
      <c r="M780" s="80"/>
      <c r="N780" s="80"/>
      <c r="O780" s="82"/>
      <c r="P780" s="82"/>
      <c r="Q780" s="82"/>
      <c r="R780" s="82"/>
      <c r="S780" s="82"/>
      <c r="T780" s="82"/>
      <c r="U780" s="82"/>
      <c r="V780" s="82"/>
      <c r="W780" s="82"/>
      <c r="X780" s="80"/>
      <c r="Y780" s="80"/>
      <c r="Z780" s="80"/>
      <c r="AA780" s="80"/>
      <c r="AB780" s="81"/>
      <c r="AC780" s="81"/>
      <c r="AD780" s="80"/>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c r="KA780" s="7"/>
      <c r="KB780" s="7"/>
      <c r="KC780" s="7"/>
      <c r="KD780" s="7"/>
      <c r="KE780" s="7"/>
      <c r="KF780" s="7"/>
      <c r="KG780" s="7"/>
      <c r="KH780" s="7"/>
      <c r="KI780" s="7"/>
      <c r="KJ780" s="7"/>
      <c r="KK780" s="7"/>
      <c r="KL780" s="7"/>
      <c r="KM780" s="7"/>
      <c r="KN780" s="7"/>
      <c r="KO780" s="7"/>
      <c r="KP780" s="7"/>
      <c r="KQ780" s="7"/>
      <c r="KR780" s="7"/>
      <c r="KS780" s="7"/>
      <c r="KT780" s="7"/>
      <c r="KU780" s="7"/>
      <c r="KV780" s="7"/>
      <c r="KW780" s="7"/>
      <c r="KX780" s="7"/>
      <c r="KY780" s="7"/>
      <c r="KZ780" s="7"/>
      <c r="LA780" s="7"/>
      <c r="LB780" s="7"/>
      <c r="LC780" s="7"/>
      <c r="LD780" s="7"/>
      <c r="LE780" s="7"/>
      <c r="LF780" s="7"/>
      <c r="LG780" s="7"/>
      <c r="LH780" s="7"/>
      <c r="LI780" s="7"/>
      <c r="LJ780" s="7"/>
      <c r="LK780" s="7"/>
      <c r="LL780" s="7"/>
      <c r="LM780" s="7"/>
      <c r="LN780" s="7"/>
      <c r="LO780" s="7"/>
      <c r="LP780" s="7"/>
      <c r="LQ780" s="7"/>
      <c r="LR780" s="7"/>
      <c r="LS780" s="7"/>
      <c r="LT780" s="7"/>
      <c r="LU780" s="7"/>
      <c r="LV780" s="7"/>
      <c r="LW780" s="7"/>
      <c r="LX780" s="7"/>
      <c r="LY780" s="7"/>
      <c r="LZ780" s="7"/>
      <c r="MA780" s="7"/>
      <c r="MB780" s="7"/>
      <c r="MC780" s="7"/>
      <c r="MD780" s="7"/>
      <c r="ME780" s="7"/>
      <c r="MF780" s="7"/>
      <c r="MG780" s="7"/>
      <c r="MH780" s="7"/>
      <c r="MI780" s="7"/>
      <c r="MJ780" s="7"/>
    </row>
    <row r="781" spans="1:348" ht="15.75" customHeight="1">
      <c r="A781" s="80"/>
      <c r="B781" s="80"/>
      <c r="C781" s="80"/>
      <c r="D781" s="80"/>
      <c r="E781" s="80"/>
      <c r="F781" s="80"/>
      <c r="G781" s="80"/>
      <c r="H781" s="80"/>
      <c r="I781" s="81"/>
      <c r="J781" s="81"/>
      <c r="K781" s="81"/>
      <c r="L781" s="81"/>
      <c r="M781" s="80"/>
      <c r="N781" s="80"/>
      <c r="O781" s="82"/>
      <c r="P781" s="82"/>
      <c r="Q781" s="82"/>
      <c r="R781" s="82"/>
      <c r="S781" s="82"/>
      <c r="T781" s="82"/>
      <c r="U781" s="82"/>
      <c r="V781" s="82"/>
      <c r="W781" s="82"/>
      <c r="X781" s="80"/>
      <c r="Y781" s="80"/>
      <c r="Z781" s="80"/>
      <c r="AA781" s="80"/>
      <c r="AB781" s="81"/>
      <c r="AC781" s="81"/>
      <c r="AD781" s="80"/>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c r="KA781" s="7"/>
      <c r="KB781" s="7"/>
      <c r="KC781" s="7"/>
      <c r="KD781" s="7"/>
      <c r="KE781" s="7"/>
      <c r="KF781" s="7"/>
      <c r="KG781" s="7"/>
      <c r="KH781" s="7"/>
      <c r="KI781" s="7"/>
      <c r="KJ781" s="7"/>
      <c r="KK781" s="7"/>
      <c r="KL781" s="7"/>
      <c r="KM781" s="7"/>
      <c r="KN781" s="7"/>
      <c r="KO781" s="7"/>
      <c r="KP781" s="7"/>
      <c r="KQ781" s="7"/>
      <c r="KR781" s="7"/>
      <c r="KS781" s="7"/>
      <c r="KT781" s="7"/>
      <c r="KU781" s="7"/>
      <c r="KV781" s="7"/>
      <c r="KW781" s="7"/>
      <c r="KX781" s="7"/>
      <c r="KY781" s="7"/>
      <c r="KZ781" s="7"/>
      <c r="LA781" s="7"/>
      <c r="LB781" s="7"/>
      <c r="LC781" s="7"/>
      <c r="LD781" s="7"/>
      <c r="LE781" s="7"/>
      <c r="LF781" s="7"/>
      <c r="LG781" s="7"/>
      <c r="LH781" s="7"/>
      <c r="LI781" s="7"/>
      <c r="LJ781" s="7"/>
      <c r="LK781" s="7"/>
      <c r="LL781" s="7"/>
      <c r="LM781" s="7"/>
      <c r="LN781" s="7"/>
      <c r="LO781" s="7"/>
      <c r="LP781" s="7"/>
      <c r="LQ781" s="7"/>
      <c r="LR781" s="7"/>
      <c r="LS781" s="7"/>
      <c r="LT781" s="7"/>
      <c r="LU781" s="7"/>
      <c r="LV781" s="7"/>
      <c r="LW781" s="7"/>
      <c r="LX781" s="7"/>
      <c r="LY781" s="7"/>
      <c r="LZ781" s="7"/>
      <c r="MA781" s="7"/>
      <c r="MB781" s="7"/>
      <c r="MC781" s="7"/>
      <c r="MD781" s="7"/>
      <c r="ME781" s="7"/>
      <c r="MF781" s="7"/>
      <c r="MG781" s="7"/>
      <c r="MH781" s="7"/>
      <c r="MI781" s="7"/>
      <c r="MJ781" s="7"/>
    </row>
    <row r="782" spans="1:348" ht="15.75" customHeight="1">
      <c r="A782" s="80"/>
      <c r="B782" s="80"/>
      <c r="C782" s="80"/>
      <c r="D782" s="80"/>
      <c r="E782" s="80"/>
      <c r="F782" s="80"/>
      <c r="G782" s="80"/>
      <c r="H782" s="80"/>
      <c r="I782" s="81"/>
      <c r="J782" s="81"/>
      <c r="K782" s="81"/>
      <c r="L782" s="81"/>
      <c r="M782" s="80"/>
      <c r="N782" s="80"/>
      <c r="O782" s="82"/>
      <c r="P782" s="82"/>
      <c r="Q782" s="82"/>
      <c r="R782" s="82"/>
      <c r="S782" s="82"/>
      <c r="T782" s="82"/>
      <c r="U782" s="82"/>
      <c r="V782" s="82"/>
      <c r="W782" s="82"/>
      <c r="X782" s="80"/>
      <c r="Y782" s="80"/>
      <c r="Z782" s="80"/>
      <c r="AA782" s="80"/>
      <c r="AB782" s="81"/>
      <c r="AC782" s="81"/>
      <c r="AD782" s="80"/>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c r="KA782" s="7"/>
      <c r="KB782" s="7"/>
      <c r="KC782" s="7"/>
      <c r="KD782" s="7"/>
      <c r="KE782" s="7"/>
      <c r="KF782" s="7"/>
      <c r="KG782" s="7"/>
      <c r="KH782" s="7"/>
      <c r="KI782" s="7"/>
      <c r="KJ782" s="7"/>
      <c r="KK782" s="7"/>
      <c r="KL782" s="7"/>
      <c r="KM782" s="7"/>
      <c r="KN782" s="7"/>
      <c r="KO782" s="7"/>
      <c r="KP782" s="7"/>
      <c r="KQ782" s="7"/>
      <c r="KR782" s="7"/>
      <c r="KS782" s="7"/>
      <c r="KT782" s="7"/>
      <c r="KU782" s="7"/>
      <c r="KV782" s="7"/>
      <c r="KW782" s="7"/>
      <c r="KX782" s="7"/>
      <c r="KY782" s="7"/>
      <c r="KZ782" s="7"/>
      <c r="LA782" s="7"/>
      <c r="LB782" s="7"/>
      <c r="LC782" s="7"/>
      <c r="LD782" s="7"/>
      <c r="LE782" s="7"/>
      <c r="LF782" s="7"/>
      <c r="LG782" s="7"/>
      <c r="LH782" s="7"/>
      <c r="LI782" s="7"/>
      <c r="LJ782" s="7"/>
      <c r="LK782" s="7"/>
      <c r="LL782" s="7"/>
      <c r="LM782" s="7"/>
      <c r="LN782" s="7"/>
      <c r="LO782" s="7"/>
      <c r="LP782" s="7"/>
      <c r="LQ782" s="7"/>
      <c r="LR782" s="7"/>
      <c r="LS782" s="7"/>
      <c r="LT782" s="7"/>
      <c r="LU782" s="7"/>
      <c r="LV782" s="7"/>
      <c r="LW782" s="7"/>
      <c r="LX782" s="7"/>
      <c r="LY782" s="7"/>
      <c r="LZ782" s="7"/>
      <c r="MA782" s="7"/>
      <c r="MB782" s="7"/>
      <c r="MC782" s="7"/>
      <c r="MD782" s="7"/>
      <c r="ME782" s="7"/>
      <c r="MF782" s="7"/>
      <c r="MG782" s="7"/>
      <c r="MH782" s="7"/>
      <c r="MI782" s="7"/>
      <c r="MJ782" s="7"/>
    </row>
    <row r="783" spans="1:348" ht="15.75" customHeight="1">
      <c r="A783" s="80"/>
      <c r="B783" s="80"/>
      <c r="C783" s="80"/>
      <c r="D783" s="80"/>
      <c r="E783" s="80"/>
      <c r="F783" s="80"/>
      <c r="G783" s="80"/>
      <c r="H783" s="80"/>
      <c r="I783" s="81"/>
      <c r="J783" s="81"/>
      <c r="K783" s="81"/>
      <c r="L783" s="81"/>
      <c r="M783" s="80"/>
      <c r="N783" s="80"/>
      <c r="O783" s="82"/>
      <c r="P783" s="82"/>
      <c r="Q783" s="82"/>
      <c r="R783" s="82"/>
      <c r="S783" s="82"/>
      <c r="T783" s="82"/>
      <c r="U783" s="82"/>
      <c r="V783" s="82"/>
      <c r="W783" s="82"/>
      <c r="X783" s="80"/>
      <c r="Y783" s="80"/>
      <c r="Z783" s="80"/>
      <c r="AA783" s="80"/>
      <c r="AB783" s="81"/>
      <c r="AC783" s="81"/>
      <c r="AD783" s="80"/>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c r="KA783" s="7"/>
      <c r="KB783" s="7"/>
      <c r="KC783" s="7"/>
      <c r="KD783" s="7"/>
      <c r="KE783" s="7"/>
      <c r="KF783" s="7"/>
      <c r="KG783" s="7"/>
      <c r="KH783" s="7"/>
      <c r="KI783" s="7"/>
      <c r="KJ783" s="7"/>
      <c r="KK783" s="7"/>
      <c r="KL783" s="7"/>
      <c r="KM783" s="7"/>
      <c r="KN783" s="7"/>
      <c r="KO783" s="7"/>
      <c r="KP783" s="7"/>
      <c r="KQ783" s="7"/>
      <c r="KR783" s="7"/>
      <c r="KS783" s="7"/>
      <c r="KT783" s="7"/>
      <c r="KU783" s="7"/>
      <c r="KV783" s="7"/>
      <c r="KW783" s="7"/>
      <c r="KX783" s="7"/>
      <c r="KY783" s="7"/>
      <c r="KZ783" s="7"/>
      <c r="LA783" s="7"/>
      <c r="LB783" s="7"/>
      <c r="LC783" s="7"/>
      <c r="LD783" s="7"/>
      <c r="LE783" s="7"/>
      <c r="LF783" s="7"/>
      <c r="LG783" s="7"/>
      <c r="LH783" s="7"/>
      <c r="LI783" s="7"/>
      <c r="LJ783" s="7"/>
      <c r="LK783" s="7"/>
      <c r="LL783" s="7"/>
      <c r="LM783" s="7"/>
      <c r="LN783" s="7"/>
      <c r="LO783" s="7"/>
      <c r="LP783" s="7"/>
      <c r="LQ783" s="7"/>
      <c r="LR783" s="7"/>
      <c r="LS783" s="7"/>
      <c r="LT783" s="7"/>
      <c r="LU783" s="7"/>
      <c r="LV783" s="7"/>
      <c r="LW783" s="7"/>
      <c r="LX783" s="7"/>
      <c r="LY783" s="7"/>
      <c r="LZ783" s="7"/>
      <c r="MA783" s="7"/>
      <c r="MB783" s="7"/>
      <c r="MC783" s="7"/>
      <c r="MD783" s="7"/>
      <c r="ME783" s="7"/>
      <c r="MF783" s="7"/>
      <c r="MG783" s="7"/>
      <c r="MH783" s="7"/>
      <c r="MI783" s="7"/>
      <c r="MJ783" s="7"/>
    </row>
    <row r="784" spans="1:348" ht="15.75" customHeight="1">
      <c r="A784" s="80"/>
      <c r="B784" s="80"/>
      <c r="C784" s="80"/>
      <c r="D784" s="80"/>
      <c r="E784" s="80"/>
      <c r="F784" s="80"/>
      <c r="G784" s="80"/>
      <c r="H784" s="80"/>
      <c r="I784" s="81"/>
      <c r="J784" s="81"/>
      <c r="K784" s="81"/>
      <c r="L784" s="81"/>
      <c r="M784" s="80"/>
      <c r="N784" s="80"/>
      <c r="O784" s="82"/>
      <c r="P784" s="82"/>
      <c r="Q784" s="82"/>
      <c r="R784" s="82"/>
      <c r="S784" s="82"/>
      <c r="T784" s="82"/>
      <c r="U784" s="82"/>
      <c r="V784" s="82"/>
      <c r="W784" s="82"/>
      <c r="X784" s="80"/>
      <c r="Y784" s="80"/>
      <c r="Z784" s="80"/>
      <c r="AA784" s="80"/>
      <c r="AB784" s="81"/>
      <c r="AC784" s="81"/>
      <c r="AD784" s="80"/>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c r="KA784" s="7"/>
      <c r="KB784" s="7"/>
      <c r="KC784" s="7"/>
      <c r="KD784" s="7"/>
      <c r="KE784" s="7"/>
      <c r="KF784" s="7"/>
      <c r="KG784" s="7"/>
      <c r="KH784" s="7"/>
      <c r="KI784" s="7"/>
      <c r="KJ784" s="7"/>
      <c r="KK784" s="7"/>
      <c r="KL784" s="7"/>
      <c r="KM784" s="7"/>
      <c r="KN784" s="7"/>
      <c r="KO784" s="7"/>
      <c r="KP784" s="7"/>
      <c r="KQ784" s="7"/>
      <c r="KR784" s="7"/>
      <c r="KS784" s="7"/>
      <c r="KT784" s="7"/>
      <c r="KU784" s="7"/>
      <c r="KV784" s="7"/>
      <c r="KW784" s="7"/>
      <c r="KX784" s="7"/>
      <c r="KY784" s="7"/>
      <c r="KZ784" s="7"/>
      <c r="LA784" s="7"/>
      <c r="LB784" s="7"/>
      <c r="LC784" s="7"/>
      <c r="LD784" s="7"/>
      <c r="LE784" s="7"/>
      <c r="LF784" s="7"/>
      <c r="LG784" s="7"/>
      <c r="LH784" s="7"/>
      <c r="LI784" s="7"/>
      <c r="LJ784" s="7"/>
      <c r="LK784" s="7"/>
      <c r="LL784" s="7"/>
      <c r="LM784" s="7"/>
      <c r="LN784" s="7"/>
      <c r="LO784" s="7"/>
      <c r="LP784" s="7"/>
      <c r="LQ784" s="7"/>
      <c r="LR784" s="7"/>
      <c r="LS784" s="7"/>
      <c r="LT784" s="7"/>
      <c r="LU784" s="7"/>
      <c r="LV784" s="7"/>
      <c r="LW784" s="7"/>
      <c r="LX784" s="7"/>
      <c r="LY784" s="7"/>
      <c r="LZ784" s="7"/>
      <c r="MA784" s="7"/>
      <c r="MB784" s="7"/>
      <c r="MC784" s="7"/>
      <c r="MD784" s="7"/>
      <c r="ME784" s="7"/>
      <c r="MF784" s="7"/>
      <c r="MG784" s="7"/>
      <c r="MH784" s="7"/>
      <c r="MI784" s="7"/>
      <c r="MJ784" s="7"/>
    </row>
    <row r="785" spans="1:348" ht="15.75" customHeight="1">
      <c r="A785" s="80"/>
      <c r="B785" s="80"/>
      <c r="C785" s="80"/>
      <c r="D785" s="80"/>
      <c r="E785" s="80"/>
      <c r="F785" s="80"/>
      <c r="G785" s="80"/>
      <c r="H785" s="80"/>
      <c r="I785" s="81"/>
      <c r="J785" s="81"/>
      <c r="K785" s="81"/>
      <c r="L785" s="81"/>
      <c r="M785" s="80"/>
      <c r="N785" s="80"/>
      <c r="O785" s="82"/>
      <c r="P785" s="82"/>
      <c r="Q785" s="82"/>
      <c r="R785" s="82"/>
      <c r="S785" s="82"/>
      <c r="T785" s="82"/>
      <c r="U785" s="82"/>
      <c r="V785" s="82"/>
      <c r="W785" s="82"/>
      <c r="X785" s="80"/>
      <c r="Y785" s="80"/>
      <c r="Z785" s="80"/>
      <c r="AA785" s="80"/>
      <c r="AB785" s="81"/>
      <c r="AC785" s="81"/>
      <c r="AD785" s="80"/>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c r="KA785" s="7"/>
      <c r="KB785" s="7"/>
      <c r="KC785" s="7"/>
      <c r="KD785" s="7"/>
      <c r="KE785" s="7"/>
      <c r="KF785" s="7"/>
      <c r="KG785" s="7"/>
      <c r="KH785" s="7"/>
      <c r="KI785" s="7"/>
      <c r="KJ785" s="7"/>
      <c r="KK785" s="7"/>
      <c r="KL785" s="7"/>
      <c r="KM785" s="7"/>
      <c r="KN785" s="7"/>
      <c r="KO785" s="7"/>
      <c r="KP785" s="7"/>
      <c r="KQ785" s="7"/>
      <c r="KR785" s="7"/>
      <c r="KS785" s="7"/>
      <c r="KT785" s="7"/>
      <c r="KU785" s="7"/>
      <c r="KV785" s="7"/>
      <c r="KW785" s="7"/>
      <c r="KX785" s="7"/>
      <c r="KY785" s="7"/>
      <c r="KZ785" s="7"/>
      <c r="LA785" s="7"/>
      <c r="LB785" s="7"/>
      <c r="LC785" s="7"/>
      <c r="LD785" s="7"/>
      <c r="LE785" s="7"/>
      <c r="LF785" s="7"/>
      <c r="LG785" s="7"/>
      <c r="LH785" s="7"/>
      <c r="LI785" s="7"/>
      <c r="LJ785" s="7"/>
      <c r="LK785" s="7"/>
      <c r="LL785" s="7"/>
      <c r="LM785" s="7"/>
      <c r="LN785" s="7"/>
      <c r="LO785" s="7"/>
      <c r="LP785" s="7"/>
      <c r="LQ785" s="7"/>
      <c r="LR785" s="7"/>
      <c r="LS785" s="7"/>
      <c r="LT785" s="7"/>
      <c r="LU785" s="7"/>
      <c r="LV785" s="7"/>
      <c r="LW785" s="7"/>
      <c r="LX785" s="7"/>
      <c r="LY785" s="7"/>
      <c r="LZ785" s="7"/>
      <c r="MA785" s="7"/>
      <c r="MB785" s="7"/>
      <c r="MC785" s="7"/>
      <c r="MD785" s="7"/>
      <c r="ME785" s="7"/>
      <c r="MF785" s="7"/>
      <c r="MG785" s="7"/>
      <c r="MH785" s="7"/>
      <c r="MI785" s="7"/>
      <c r="MJ785" s="7"/>
    </row>
    <row r="786" spans="1:348" ht="15.75" customHeight="1">
      <c r="A786" s="80"/>
      <c r="B786" s="80"/>
      <c r="C786" s="80"/>
      <c r="D786" s="80"/>
      <c r="E786" s="80"/>
      <c r="F786" s="80"/>
      <c r="G786" s="80"/>
      <c r="H786" s="80"/>
      <c r="I786" s="81"/>
      <c r="J786" s="81"/>
      <c r="K786" s="81"/>
      <c r="L786" s="81"/>
      <c r="M786" s="80"/>
      <c r="N786" s="80"/>
      <c r="O786" s="82"/>
      <c r="P786" s="82"/>
      <c r="Q786" s="82"/>
      <c r="R786" s="82"/>
      <c r="S786" s="82"/>
      <c r="T786" s="82"/>
      <c r="U786" s="82"/>
      <c r="V786" s="82"/>
      <c r="W786" s="82"/>
      <c r="X786" s="80"/>
      <c r="Y786" s="80"/>
      <c r="Z786" s="80"/>
      <c r="AA786" s="80"/>
      <c r="AB786" s="81"/>
      <c r="AC786" s="81"/>
      <c r="AD786" s="80"/>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c r="KA786" s="7"/>
      <c r="KB786" s="7"/>
      <c r="KC786" s="7"/>
      <c r="KD786" s="7"/>
      <c r="KE786" s="7"/>
      <c r="KF786" s="7"/>
      <c r="KG786" s="7"/>
      <c r="KH786" s="7"/>
      <c r="KI786" s="7"/>
      <c r="KJ786" s="7"/>
      <c r="KK786" s="7"/>
      <c r="KL786" s="7"/>
      <c r="KM786" s="7"/>
      <c r="KN786" s="7"/>
      <c r="KO786" s="7"/>
      <c r="KP786" s="7"/>
      <c r="KQ786" s="7"/>
      <c r="KR786" s="7"/>
      <c r="KS786" s="7"/>
      <c r="KT786" s="7"/>
      <c r="KU786" s="7"/>
      <c r="KV786" s="7"/>
      <c r="KW786" s="7"/>
      <c r="KX786" s="7"/>
      <c r="KY786" s="7"/>
      <c r="KZ786" s="7"/>
      <c r="LA786" s="7"/>
      <c r="LB786" s="7"/>
      <c r="LC786" s="7"/>
      <c r="LD786" s="7"/>
      <c r="LE786" s="7"/>
      <c r="LF786" s="7"/>
      <c r="LG786" s="7"/>
      <c r="LH786" s="7"/>
      <c r="LI786" s="7"/>
      <c r="LJ786" s="7"/>
      <c r="LK786" s="7"/>
      <c r="LL786" s="7"/>
      <c r="LM786" s="7"/>
      <c r="LN786" s="7"/>
      <c r="LO786" s="7"/>
      <c r="LP786" s="7"/>
      <c r="LQ786" s="7"/>
      <c r="LR786" s="7"/>
      <c r="LS786" s="7"/>
      <c r="LT786" s="7"/>
      <c r="LU786" s="7"/>
      <c r="LV786" s="7"/>
      <c r="LW786" s="7"/>
      <c r="LX786" s="7"/>
      <c r="LY786" s="7"/>
      <c r="LZ786" s="7"/>
      <c r="MA786" s="7"/>
      <c r="MB786" s="7"/>
      <c r="MC786" s="7"/>
      <c r="MD786" s="7"/>
      <c r="ME786" s="7"/>
      <c r="MF786" s="7"/>
      <c r="MG786" s="7"/>
      <c r="MH786" s="7"/>
      <c r="MI786" s="7"/>
      <c r="MJ786" s="7"/>
    </row>
    <row r="787" spans="1:348" ht="15.75" customHeight="1">
      <c r="A787" s="80"/>
      <c r="B787" s="80"/>
      <c r="C787" s="80"/>
      <c r="D787" s="80"/>
      <c r="E787" s="80"/>
      <c r="F787" s="80"/>
      <c r="G787" s="80"/>
      <c r="H787" s="80"/>
      <c r="I787" s="81"/>
      <c r="J787" s="81"/>
      <c r="K787" s="81"/>
      <c r="L787" s="81"/>
      <c r="M787" s="80"/>
      <c r="N787" s="80"/>
      <c r="O787" s="82"/>
      <c r="P787" s="82"/>
      <c r="Q787" s="82"/>
      <c r="R787" s="82"/>
      <c r="S787" s="82"/>
      <c r="T787" s="82"/>
      <c r="U787" s="82"/>
      <c r="V787" s="82"/>
      <c r="W787" s="82"/>
      <c r="X787" s="80"/>
      <c r="Y787" s="80"/>
      <c r="Z787" s="80"/>
      <c r="AA787" s="80"/>
      <c r="AB787" s="81"/>
      <c r="AC787" s="81"/>
      <c r="AD787" s="80"/>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c r="KA787" s="7"/>
      <c r="KB787" s="7"/>
      <c r="KC787" s="7"/>
      <c r="KD787" s="7"/>
      <c r="KE787" s="7"/>
      <c r="KF787" s="7"/>
      <c r="KG787" s="7"/>
      <c r="KH787" s="7"/>
      <c r="KI787" s="7"/>
      <c r="KJ787" s="7"/>
      <c r="KK787" s="7"/>
      <c r="KL787" s="7"/>
      <c r="KM787" s="7"/>
      <c r="KN787" s="7"/>
      <c r="KO787" s="7"/>
      <c r="KP787" s="7"/>
      <c r="KQ787" s="7"/>
      <c r="KR787" s="7"/>
      <c r="KS787" s="7"/>
      <c r="KT787" s="7"/>
      <c r="KU787" s="7"/>
      <c r="KV787" s="7"/>
      <c r="KW787" s="7"/>
      <c r="KX787" s="7"/>
      <c r="KY787" s="7"/>
      <c r="KZ787" s="7"/>
      <c r="LA787" s="7"/>
      <c r="LB787" s="7"/>
      <c r="LC787" s="7"/>
      <c r="LD787" s="7"/>
      <c r="LE787" s="7"/>
      <c r="LF787" s="7"/>
      <c r="LG787" s="7"/>
      <c r="LH787" s="7"/>
      <c r="LI787" s="7"/>
      <c r="LJ787" s="7"/>
      <c r="LK787" s="7"/>
      <c r="LL787" s="7"/>
      <c r="LM787" s="7"/>
      <c r="LN787" s="7"/>
      <c r="LO787" s="7"/>
      <c r="LP787" s="7"/>
      <c r="LQ787" s="7"/>
      <c r="LR787" s="7"/>
      <c r="LS787" s="7"/>
      <c r="LT787" s="7"/>
      <c r="LU787" s="7"/>
      <c r="LV787" s="7"/>
      <c r="LW787" s="7"/>
      <c r="LX787" s="7"/>
      <c r="LY787" s="7"/>
      <c r="LZ787" s="7"/>
      <c r="MA787" s="7"/>
      <c r="MB787" s="7"/>
      <c r="MC787" s="7"/>
      <c r="MD787" s="7"/>
      <c r="ME787" s="7"/>
      <c r="MF787" s="7"/>
      <c r="MG787" s="7"/>
      <c r="MH787" s="7"/>
      <c r="MI787" s="7"/>
      <c r="MJ787" s="7"/>
    </row>
    <row r="788" spans="1:348" ht="15.75" customHeight="1">
      <c r="A788" s="80"/>
      <c r="B788" s="80"/>
      <c r="C788" s="80"/>
      <c r="D788" s="80"/>
      <c r="E788" s="80"/>
      <c r="F788" s="80"/>
      <c r="G788" s="80"/>
      <c r="H788" s="80"/>
      <c r="I788" s="81"/>
      <c r="J788" s="81"/>
      <c r="K788" s="81"/>
      <c r="L788" s="81"/>
      <c r="M788" s="80"/>
      <c r="N788" s="80"/>
      <c r="O788" s="82"/>
      <c r="P788" s="82"/>
      <c r="Q788" s="82"/>
      <c r="R788" s="82"/>
      <c r="S788" s="82"/>
      <c r="T788" s="82"/>
      <c r="U788" s="82"/>
      <c r="V788" s="82"/>
      <c r="W788" s="82"/>
      <c r="X788" s="80"/>
      <c r="Y788" s="80"/>
      <c r="Z788" s="80"/>
      <c r="AA788" s="80"/>
      <c r="AB788" s="81"/>
      <c r="AC788" s="81"/>
      <c r="AD788" s="80"/>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c r="KA788" s="7"/>
      <c r="KB788" s="7"/>
      <c r="KC788" s="7"/>
      <c r="KD788" s="7"/>
      <c r="KE788" s="7"/>
      <c r="KF788" s="7"/>
      <c r="KG788" s="7"/>
      <c r="KH788" s="7"/>
      <c r="KI788" s="7"/>
      <c r="KJ788" s="7"/>
      <c r="KK788" s="7"/>
      <c r="KL788" s="7"/>
      <c r="KM788" s="7"/>
      <c r="KN788" s="7"/>
      <c r="KO788" s="7"/>
      <c r="KP788" s="7"/>
      <c r="KQ788" s="7"/>
      <c r="KR788" s="7"/>
      <c r="KS788" s="7"/>
      <c r="KT788" s="7"/>
      <c r="KU788" s="7"/>
      <c r="KV788" s="7"/>
      <c r="KW788" s="7"/>
      <c r="KX788" s="7"/>
      <c r="KY788" s="7"/>
      <c r="KZ788" s="7"/>
      <c r="LA788" s="7"/>
      <c r="LB788" s="7"/>
      <c r="LC788" s="7"/>
      <c r="LD788" s="7"/>
      <c r="LE788" s="7"/>
      <c r="LF788" s="7"/>
      <c r="LG788" s="7"/>
      <c r="LH788" s="7"/>
      <c r="LI788" s="7"/>
      <c r="LJ788" s="7"/>
      <c r="LK788" s="7"/>
      <c r="LL788" s="7"/>
      <c r="LM788" s="7"/>
      <c r="LN788" s="7"/>
      <c r="LO788" s="7"/>
      <c r="LP788" s="7"/>
      <c r="LQ788" s="7"/>
      <c r="LR788" s="7"/>
      <c r="LS788" s="7"/>
      <c r="LT788" s="7"/>
      <c r="LU788" s="7"/>
      <c r="LV788" s="7"/>
      <c r="LW788" s="7"/>
      <c r="LX788" s="7"/>
      <c r="LY788" s="7"/>
      <c r="LZ788" s="7"/>
      <c r="MA788" s="7"/>
      <c r="MB788" s="7"/>
      <c r="MC788" s="7"/>
      <c r="MD788" s="7"/>
      <c r="ME788" s="7"/>
      <c r="MF788" s="7"/>
      <c r="MG788" s="7"/>
      <c r="MH788" s="7"/>
      <c r="MI788" s="7"/>
      <c r="MJ788" s="7"/>
    </row>
    <row r="789" spans="1:348" ht="15.75" customHeight="1">
      <c r="A789" s="80"/>
      <c r="B789" s="80"/>
      <c r="C789" s="80"/>
      <c r="D789" s="80"/>
      <c r="E789" s="80"/>
      <c r="F789" s="80"/>
      <c r="G789" s="80"/>
      <c r="H789" s="80"/>
      <c r="I789" s="81"/>
      <c r="J789" s="81"/>
      <c r="K789" s="81"/>
      <c r="L789" s="81"/>
      <c r="M789" s="80"/>
      <c r="N789" s="80"/>
      <c r="O789" s="82"/>
      <c r="P789" s="82"/>
      <c r="Q789" s="82"/>
      <c r="R789" s="82"/>
      <c r="S789" s="82"/>
      <c r="T789" s="82"/>
      <c r="U789" s="82"/>
      <c r="V789" s="82"/>
      <c r="W789" s="82"/>
      <c r="X789" s="80"/>
      <c r="Y789" s="80"/>
      <c r="Z789" s="80"/>
      <c r="AA789" s="80"/>
      <c r="AB789" s="81"/>
      <c r="AC789" s="81"/>
      <c r="AD789" s="80"/>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c r="KA789" s="7"/>
      <c r="KB789" s="7"/>
      <c r="KC789" s="7"/>
      <c r="KD789" s="7"/>
      <c r="KE789" s="7"/>
      <c r="KF789" s="7"/>
      <c r="KG789" s="7"/>
      <c r="KH789" s="7"/>
      <c r="KI789" s="7"/>
      <c r="KJ789" s="7"/>
      <c r="KK789" s="7"/>
      <c r="KL789" s="7"/>
      <c r="KM789" s="7"/>
      <c r="KN789" s="7"/>
      <c r="KO789" s="7"/>
      <c r="KP789" s="7"/>
      <c r="KQ789" s="7"/>
      <c r="KR789" s="7"/>
      <c r="KS789" s="7"/>
      <c r="KT789" s="7"/>
      <c r="KU789" s="7"/>
      <c r="KV789" s="7"/>
      <c r="KW789" s="7"/>
      <c r="KX789" s="7"/>
      <c r="KY789" s="7"/>
      <c r="KZ789" s="7"/>
      <c r="LA789" s="7"/>
      <c r="LB789" s="7"/>
      <c r="LC789" s="7"/>
      <c r="LD789" s="7"/>
      <c r="LE789" s="7"/>
      <c r="LF789" s="7"/>
      <c r="LG789" s="7"/>
      <c r="LH789" s="7"/>
      <c r="LI789" s="7"/>
      <c r="LJ789" s="7"/>
      <c r="LK789" s="7"/>
      <c r="LL789" s="7"/>
      <c r="LM789" s="7"/>
      <c r="LN789" s="7"/>
      <c r="LO789" s="7"/>
      <c r="LP789" s="7"/>
      <c r="LQ789" s="7"/>
      <c r="LR789" s="7"/>
      <c r="LS789" s="7"/>
      <c r="LT789" s="7"/>
      <c r="LU789" s="7"/>
      <c r="LV789" s="7"/>
      <c r="LW789" s="7"/>
      <c r="LX789" s="7"/>
      <c r="LY789" s="7"/>
      <c r="LZ789" s="7"/>
      <c r="MA789" s="7"/>
      <c r="MB789" s="7"/>
      <c r="MC789" s="7"/>
      <c r="MD789" s="7"/>
      <c r="ME789" s="7"/>
      <c r="MF789" s="7"/>
      <c r="MG789" s="7"/>
      <c r="MH789" s="7"/>
      <c r="MI789" s="7"/>
      <c r="MJ789" s="7"/>
    </row>
    <row r="790" spans="1:348" ht="15.75" customHeight="1">
      <c r="A790" s="80"/>
      <c r="B790" s="80"/>
      <c r="C790" s="80"/>
      <c r="D790" s="80"/>
      <c r="E790" s="80"/>
      <c r="F790" s="80"/>
      <c r="G790" s="80"/>
      <c r="H790" s="80"/>
      <c r="I790" s="81"/>
      <c r="J790" s="81"/>
      <c r="K790" s="81"/>
      <c r="L790" s="81"/>
      <c r="M790" s="80"/>
      <c r="N790" s="80"/>
      <c r="O790" s="82"/>
      <c r="P790" s="82"/>
      <c r="Q790" s="82"/>
      <c r="R790" s="82"/>
      <c r="S790" s="82"/>
      <c r="T790" s="82"/>
      <c r="U790" s="82"/>
      <c r="V790" s="82"/>
      <c r="W790" s="82"/>
      <c r="X790" s="80"/>
      <c r="Y790" s="80"/>
      <c r="Z790" s="80"/>
      <c r="AA790" s="80"/>
      <c r="AB790" s="81"/>
      <c r="AC790" s="81"/>
      <c r="AD790" s="80"/>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c r="KA790" s="7"/>
      <c r="KB790" s="7"/>
      <c r="KC790" s="7"/>
      <c r="KD790" s="7"/>
      <c r="KE790" s="7"/>
      <c r="KF790" s="7"/>
      <c r="KG790" s="7"/>
      <c r="KH790" s="7"/>
      <c r="KI790" s="7"/>
      <c r="KJ790" s="7"/>
      <c r="KK790" s="7"/>
      <c r="KL790" s="7"/>
      <c r="KM790" s="7"/>
      <c r="KN790" s="7"/>
      <c r="KO790" s="7"/>
      <c r="KP790" s="7"/>
      <c r="KQ790" s="7"/>
      <c r="KR790" s="7"/>
      <c r="KS790" s="7"/>
      <c r="KT790" s="7"/>
      <c r="KU790" s="7"/>
      <c r="KV790" s="7"/>
      <c r="KW790" s="7"/>
      <c r="KX790" s="7"/>
      <c r="KY790" s="7"/>
      <c r="KZ790" s="7"/>
      <c r="LA790" s="7"/>
      <c r="LB790" s="7"/>
      <c r="LC790" s="7"/>
      <c r="LD790" s="7"/>
      <c r="LE790" s="7"/>
      <c r="LF790" s="7"/>
      <c r="LG790" s="7"/>
      <c r="LH790" s="7"/>
      <c r="LI790" s="7"/>
      <c r="LJ790" s="7"/>
      <c r="LK790" s="7"/>
      <c r="LL790" s="7"/>
      <c r="LM790" s="7"/>
      <c r="LN790" s="7"/>
      <c r="LO790" s="7"/>
      <c r="LP790" s="7"/>
      <c r="LQ790" s="7"/>
      <c r="LR790" s="7"/>
      <c r="LS790" s="7"/>
      <c r="LT790" s="7"/>
      <c r="LU790" s="7"/>
      <c r="LV790" s="7"/>
      <c r="LW790" s="7"/>
      <c r="LX790" s="7"/>
      <c r="LY790" s="7"/>
      <c r="LZ790" s="7"/>
      <c r="MA790" s="7"/>
      <c r="MB790" s="7"/>
      <c r="MC790" s="7"/>
      <c r="MD790" s="7"/>
      <c r="ME790" s="7"/>
      <c r="MF790" s="7"/>
      <c r="MG790" s="7"/>
      <c r="MH790" s="7"/>
      <c r="MI790" s="7"/>
      <c r="MJ790" s="7"/>
    </row>
    <row r="791" spans="1:348" ht="15.75" customHeight="1">
      <c r="A791" s="80"/>
      <c r="B791" s="80"/>
      <c r="C791" s="80"/>
      <c r="D791" s="80"/>
      <c r="E791" s="80"/>
      <c r="F791" s="80"/>
      <c r="G791" s="80"/>
      <c r="H791" s="80"/>
      <c r="I791" s="81"/>
      <c r="J791" s="81"/>
      <c r="K791" s="81"/>
      <c r="L791" s="81"/>
      <c r="M791" s="80"/>
      <c r="N791" s="80"/>
      <c r="O791" s="82"/>
      <c r="P791" s="82"/>
      <c r="Q791" s="82"/>
      <c r="R791" s="82"/>
      <c r="S791" s="82"/>
      <c r="T791" s="82"/>
      <c r="U791" s="82"/>
      <c r="V791" s="82"/>
      <c r="W791" s="82"/>
      <c r="X791" s="80"/>
      <c r="Y791" s="80"/>
      <c r="Z791" s="80"/>
      <c r="AA791" s="80"/>
      <c r="AB791" s="81"/>
      <c r="AC791" s="81"/>
      <c r="AD791" s="80"/>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c r="KA791" s="7"/>
      <c r="KB791" s="7"/>
      <c r="KC791" s="7"/>
      <c r="KD791" s="7"/>
      <c r="KE791" s="7"/>
      <c r="KF791" s="7"/>
      <c r="KG791" s="7"/>
      <c r="KH791" s="7"/>
      <c r="KI791" s="7"/>
      <c r="KJ791" s="7"/>
      <c r="KK791" s="7"/>
      <c r="KL791" s="7"/>
      <c r="KM791" s="7"/>
      <c r="KN791" s="7"/>
      <c r="KO791" s="7"/>
      <c r="KP791" s="7"/>
      <c r="KQ791" s="7"/>
      <c r="KR791" s="7"/>
      <c r="KS791" s="7"/>
      <c r="KT791" s="7"/>
      <c r="KU791" s="7"/>
      <c r="KV791" s="7"/>
      <c r="KW791" s="7"/>
      <c r="KX791" s="7"/>
      <c r="KY791" s="7"/>
      <c r="KZ791" s="7"/>
      <c r="LA791" s="7"/>
      <c r="LB791" s="7"/>
      <c r="LC791" s="7"/>
      <c r="LD791" s="7"/>
      <c r="LE791" s="7"/>
      <c r="LF791" s="7"/>
      <c r="LG791" s="7"/>
      <c r="LH791" s="7"/>
      <c r="LI791" s="7"/>
      <c r="LJ791" s="7"/>
      <c r="LK791" s="7"/>
      <c r="LL791" s="7"/>
      <c r="LM791" s="7"/>
      <c r="LN791" s="7"/>
      <c r="LO791" s="7"/>
      <c r="LP791" s="7"/>
      <c r="LQ791" s="7"/>
      <c r="LR791" s="7"/>
      <c r="LS791" s="7"/>
      <c r="LT791" s="7"/>
      <c r="LU791" s="7"/>
      <c r="LV791" s="7"/>
      <c r="LW791" s="7"/>
      <c r="LX791" s="7"/>
      <c r="LY791" s="7"/>
      <c r="LZ791" s="7"/>
      <c r="MA791" s="7"/>
      <c r="MB791" s="7"/>
      <c r="MC791" s="7"/>
      <c r="MD791" s="7"/>
      <c r="ME791" s="7"/>
      <c r="MF791" s="7"/>
      <c r="MG791" s="7"/>
      <c r="MH791" s="7"/>
      <c r="MI791" s="7"/>
      <c r="MJ791" s="7"/>
    </row>
    <row r="792" spans="1:348" ht="15.75" customHeight="1">
      <c r="A792" s="80"/>
      <c r="B792" s="80"/>
      <c r="C792" s="80"/>
      <c r="D792" s="80"/>
      <c r="E792" s="80"/>
      <c r="F792" s="80"/>
      <c r="G792" s="80"/>
      <c r="H792" s="80"/>
      <c r="I792" s="81"/>
      <c r="J792" s="81"/>
      <c r="K792" s="81"/>
      <c r="L792" s="81"/>
      <c r="M792" s="80"/>
      <c r="N792" s="80"/>
      <c r="O792" s="82"/>
      <c r="P792" s="82"/>
      <c r="Q792" s="82"/>
      <c r="R792" s="82"/>
      <c r="S792" s="82"/>
      <c r="T792" s="82"/>
      <c r="U792" s="82"/>
      <c r="V792" s="82"/>
      <c r="W792" s="82"/>
      <c r="X792" s="80"/>
      <c r="Y792" s="80"/>
      <c r="Z792" s="80"/>
      <c r="AA792" s="80"/>
      <c r="AB792" s="81"/>
      <c r="AC792" s="81"/>
      <c r="AD792" s="80"/>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c r="KA792" s="7"/>
      <c r="KB792" s="7"/>
      <c r="KC792" s="7"/>
      <c r="KD792" s="7"/>
      <c r="KE792" s="7"/>
      <c r="KF792" s="7"/>
      <c r="KG792" s="7"/>
      <c r="KH792" s="7"/>
      <c r="KI792" s="7"/>
      <c r="KJ792" s="7"/>
      <c r="KK792" s="7"/>
      <c r="KL792" s="7"/>
      <c r="KM792" s="7"/>
      <c r="KN792" s="7"/>
      <c r="KO792" s="7"/>
      <c r="KP792" s="7"/>
      <c r="KQ792" s="7"/>
      <c r="KR792" s="7"/>
      <c r="KS792" s="7"/>
      <c r="KT792" s="7"/>
      <c r="KU792" s="7"/>
      <c r="KV792" s="7"/>
      <c r="KW792" s="7"/>
      <c r="KX792" s="7"/>
      <c r="KY792" s="7"/>
      <c r="KZ792" s="7"/>
      <c r="LA792" s="7"/>
      <c r="LB792" s="7"/>
      <c r="LC792" s="7"/>
      <c r="LD792" s="7"/>
      <c r="LE792" s="7"/>
      <c r="LF792" s="7"/>
      <c r="LG792" s="7"/>
      <c r="LH792" s="7"/>
      <c r="LI792" s="7"/>
      <c r="LJ792" s="7"/>
      <c r="LK792" s="7"/>
      <c r="LL792" s="7"/>
      <c r="LM792" s="7"/>
      <c r="LN792" s="7"/>
      <c r="LO792" s="7"/>
      <c r="LP792" s="7"/>
      <c r="LQ792" s="7"/>
      <c r="LR792" s="7"/>
      <c r="LS792" s="7"/>
      <c r="LT792" s="7"/>
      <c r="LU792" s="7"/>
      <c r="LV792" s="7"/>
      <c r="LW792" s="7"/>
      <c r="LX792" s="7"/>
      <c r="LY792" s="7"/>
      <c r="LZ792" s="7"/>
      <c r="MA792" s="7"/>
      <c r="MB792" s="7"/>
      <c r="MC792" s="7"/>
      <c r="MD792" s="7"/>
      <c r="ME792" s="7"/>
      <c r="MF792" s="7"/>
      <c r="MG792" s="7"/>
      <c r="MH792" s="7"/>
      <c r="MI792" s="7"/>
      <c r="MJ792" s="7"/>
    </row>
    <row r="793" spans="1:348" ht="15.75" customHeight="1">
      <c r="A793" s="80"/>
      <c r="B793" s="80"/>
      <c r="C793" s="80"/>
      <c r="D793" s="80"/>
      <c r="E793" s="80"/>
      <c r="F793" s="80"/>
      <c r="G793" s="80"/>
      <c r="H793" s="80"/>
      <c r="I793" s="81"/>
      <c r="J793" s="81"/>
      <c r="K793" s="81"/>
      <c r="L793" s="81"/>
      <c r="M793" s="80"/>
      <c r="N793" s="80"/>
      <c r="O793" s="82"/>
      <c r="P793" s="82"/>
      <c r="Q793" s="82"/>
      <c r="R793" s="82"/>
      <c r="S793" s="82"/>
      <c r="T793" s="82"/>
      <c r="U793" s="82"/>
      <c r="V793" s="82"/>
      <c r="W793" s="82"/>
      <c r="X793" s="80"/>
      <c r="Y793" s="80"/>
      <c r="Z793" s="80"/>
      <c r="AA793" s="80"/>
      <c r="AB793" s="81"/>
      <c r="AC793" s="81"/>
      <c r="AD793" s="80"/>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c r="KA793" s="7"/>
      <c r="KB793" s="7"/>
      <c r="KC793" s="7"/>
      <c r="KD793" s="7"/>
      <c r="KE793" s="7"/>
      <c r="KF793" s="7"/>
      <c r="KG793" s="7"/>
      <c r="KH793" s="7"/>
      <c r="KI793" s="7"/>
      <c r="KJ793" s="7"/>
      <c r="KK793" s="7"/>
      <c r="KL793" s="7"/>
      <c r="KM793" s="7"/>
      <c r="KN793" s="7"/>
      <c r="KO793" s="7"/>
      <c r="KP793" s="7"/>
      <c r="KQ793" s="7"/>
      <c r="KR793" s="7"/>
      <c r="KS793" s="7"/>
      <c r="KT793" s="7"/>
      <c r="KU793" s="7"/>
      <c r="KV793" s="7"/>
      <c r="KW793" s="7"/>
      <c r="KX793" s="7"/>
      <c r="KY793" s="7"/>
      <c r="KZ793" s="7"/>
      <c r="LA793" s="7"/>
      <c r="LB793" s="7"/>
      <c r="LC793" s="7"/>
      <c r="LD793" s="7"/>
      <c r="LE793" s="7"/>
      <c r="LF793" s="7"/>
      <c r="LG793" s="7"/>
      <c r="LH793" s="7"/>
      <c r="LI793" s="7"/>
      <c r="LJ793" s="7"/>
      <c r="LK793" s="7"/>
      <c r="LL793" s="7"/>
      <c r="LM793" s="7"/>
      <c r="LN793" s="7"/>
      <c r="LO793" s="7"/>
      <c r="LP793" s="7"/>
      <c r="LQ793" s="7"/>
      <c r="LR793" s="7"/>
      <c r="LS793" s="7"/>
      <c r="LT793" s="7"/>
      <c r="LU793" s="7"/>
      <c r="LV793" s="7"/>
      <c r="LW793" s="7"/>
      <c r="LX793" s="7"/>
      <c r="LY793" s="7"/>
      <c r="LZ793" s="7"/>
      <c r="MA793" s="7"/>
      <c r="MB793" s="7"/>
      <c r="MC793" s="7"/>
      <c r="MD793" s="7"/>
      <c r="ME793" s="7"/>
      <c r="MF793" s="7"/>
      <c r="MG793" s="7"/>
      <c r="MH793" s="7"/>
      <c r="MI793" s="7"/>
      <c r="MJ793" s="7"/>
    </row>
    <row r="794" spans="1:348" ht="15.75" customHeight="1">
      <c r="A794" s="80"/>
      <c r="B794" s="80"/>
      <c r="C794" s="80"/>
      <c r="D794" s="80"/>
      <c r="E794" s="80"/>
      <c r="F794" s="80"/>
      <c r="G794" s="80"/>
      <c r="H794" s="80"/>
      <c r="I794" s="81"/>
      <c r="J794" s="81"/>
      <c r="K794" s="81"/>
      <c r="L794" s="81"/>
      <c r="M794" s="80"/>
      <c r="N794" s="80"/>
      <c r="O794" s="82"/>
      <c r="P794" s="82"/>
      <c r="Q794" s="82"/>
      <c r="R794" s="82"/>
      <c r="S794" s="82"/>
      <c r="T794" s="82"/>
      <c r="U794" s="82"/>
      <c r="V794" s="82"/>
      <c r="W794" s="82"/>
      <c r="X794" s="80"/>
      <c r="Y794" s="80"/>
      <c r="Z794" s="80"/>
      <c r="AA794" s="80"/>
      <c r="AB794" s="81"/>
      <c r="AC794" s="81"/>
      <c r="AD794" s="80"/>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c r="KA794" s="7"/>
      <c r="KB794" s="7"/>
      <c r="KC794" s="7"/>
      <c r="KD794" s="7"/>
      <c r="KE794" s="7"/>
      <c r="KF794" s="7"/>
      <c r="KG794" s="7"/>
      <c r="KH794" s="7"/>
      <c r="KI794" s="7"/>
      <c r="KJ794" s="7"/>
      <c r="KK794" s="7"/>
      <c r="KL794" s="7"/>
      <c r="KM794" s="7"/>
      <c r="KN794" s="7"/>
      <c r="KO794" s="7"/>
      <c r="KP794" s="7"/>
      <c r="KQ794" s="7"/>
      <c r="KR794" s="7"/>
      <c r="KS794" s="7"/>
      <c r="KT794" s="7"/>
      <c r="KU794" s="7"/>
      <c r="KV794" s="7"/>
      <c r="KW794" s="7"/>
      <c r="KX794" s="7"/>
      <c r="KY794" s="7"/>
      <c r="KZ794" s="7"/>
      <c r="LA794" s="7"/>
      <c r="LB794" s="7"/>
      <c r="LC794" s="7"/>
      <c r="LD794" s="7"/>
      <c r="LE794" s="7"/>
      <c r="LF794" s="7"/>
      <c r="LG794" s="7"/>
      <c r="LH794" s="7"/>
      <c r="LI794" s="7"/>
      <c r="LJ794" s="7"/>
      <c r="LK794" s="7"/>
      <c r="LL794" s="7"/>
      <c r="LM794" s="7"/>
      <c r="LN794" s="7"/>
      <c r="LO794" s="7"/>
      <c r="LP794" s="7"/>
      <c r="LQ794" s="7"/>
      <c r="LR794" s="7"/>
      <c r="LS794" s="7"/>
      <c r="LT794" s="7"/>
      <c r="LU794" s="7"/>
      <c r="LV794" s="7"/>
      <c r="LW794" s="7"/>
      <c r="LX794" s="7"/>
      <c r="LY794" s="7"/>
      <c r="LZ794" s="7"/>
      <c r="MA794" s="7"/>
      <c r="MB794" s="7"/>
      <c r="MC794" s="7"/>
      <c r="MD794" s="7"/>
      <c r="ME794" s="7"/>
      <c r="MF794" s="7"/>
      <c r="MG794" s="7"/>
      <c r="MH794" s="7"/>
      <c r="MI794" s="7"/>
      <c r="MJ794" s="7"/>
    </row>
    <row r="795" spans="1:348" ht="15.75" customHeight="1">
      <c r="A795" s="80"/>
      <c r="B795" s="80"/>
      <c r="C795" s="80"/>
      <c r="D795" s="80"/>
      <c r="E795" s="80"/>
      <c r="F795" s="80"/>
      <c r="G795" s="80"/>
      <c r="H795" s="80"/>
      <c r="I795" s="81"/>
      <c r="J795" s="81"/>
      <c r="K795" s="81"/>
      <c r="L795" s="81"/>
      <c r="M795" s="80"/>
      <c r="N795" s="80"/>
      <c r="O795" s="82"/>
      <c r="P795" s="82"/>
      <c r="Q795" s="82"/>
      <c r="R795" s="82"/>
      <c r="S795" s="82"/>
      <c r="T795" s="82"/>
      <c r="U795" s="82"/>
      <c r="V795" s="82"/>
      <c r="W795" s="82"/>
      <c r="X795" s="80"/>
      <c r="Y795" s="80"/>
      <c r="Z795" s="80"/>
      <c r="AA795" s="80"/>
      <c r="AB795" s="81"/>
      <c r="AC795" s="81"/>
      <c r="AD795" s="80"/>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c r="KA795" s="7"/>
      <c r="KB795" s="7"/>
      <c r="KC795" s="7"/>
      <c r="KD795" s="7"/>
      <c r="KE795" s="7"/>
      <c r="KF795" s="7"/>
      <c r="KG795" s="7"/>
      <c r="KH795" s="7"/>
      <c r="KI795" s="7"/>
      <c r="KJ795" s="7"/>
      <c r="KK795" s="7"/>
      <c r="KL795" s="7"/>
      <c r="KM795" s="7"/>
      <c r="KN795" s="7"/>
      <c r="KO795" s="7"/>
      <c r="KP795" s="7"/>
      <c r="KQ795" s="7"/>
      <c r="KR795" s="7"/>
      <c r="KS795" s="7"/>
      <c r="KT795" s="7"/>
      <c r="KU795" s="7"/>
      <c r="KV795" s="7"/>
      <c r="KW795" s="7"/>
      <c r="KX795" s="7"/>
      <c r="KY795" s="7"/>
      <c r="KZ795" s="7"/>
      <c r="LA795" s="7"/>
      <c r="LB795" s="7"/>
      <c r="LC795" s="7"/>
      <c r="LD795" s="7"/>
      <c r="LE795" s="7"/>
      <c r="LF795" s="7"/>
      <c r="LG795" s="7"/>
      <c r="LH795" s="7"/>
      <c r="LI795" s="7"/>
      <c r="LJ795" s="7"/>
      <c r="LK795" s="7"/>
      <c r="LL795" s="7"/>
      <c r="LM795" s="7"/>
      <c r="LN795" s="7"/>
      <c r="LO795" s="7"/>
      <c r="LP795" s="7"/>
      <c r="LQ795" s="7"/>
      <c r="LR795" s="7"/>
      <c r="LS795" s="7"/>
      <c r="LT795" s="7"/>
      <c r="LU795" s="7"/>
      <c r="LV795" s="7"/>
      <c r="LW795" s="7"/>
      <c r="LX795" s="7"/>
      <c r="LY795" s="7"/>
      <c r="LZ795" s="7"/>
      <c r="MA795" s="7"/>
      <c r="MB795" s="7"/>
      <c r="MC795" s="7"/>
      <c r="MD795" s="7"/>
      <c r="ME795" s="7"/>
      <c r="MF795" s="7"/>
      <c r="MG795" s="7"/>
      <c r="MH795" s="7"/>
      <c r="MI795" s="7"/>
      <c r="MJ795" s="7"/>
    </row>
    <row r="796" spans="1:348" ht="15.75" customHeight="1">
      <c r="A796" s="80"/>
      <c r="B796" s="80"/>
      <c r="C796" s="80"/>
      <c r="D796" s="80"/>
      <c r="E796" s="80"/>
      <c r="F796" s="80"/>
      <c r="G796" s="80"/>
      <c r="H796" s="80"/>
      <c r="I796" s="81"/>
      <c r="J796" s="81"/>
      <c r="K796" s="81"/>
      <c r="L796" s="81"/>
      <c r="M796" s="80"/>
      <c r="N796" s="80"/>
      <c r="O796" s="82"/>
      <c r="P796" s="82"/>
      <c r="Q796" s="82"/>
      <c r="R796" s="82"/>
      <c r="S796" s="82"/>
      <c r="T796" s="82"/>
      <c r="U796" s="82"/>
      <c r="V796" s="82"/>
      <c r="W796" s="82"/>
      <c r="X796" s="80"/>
      <c r="Y796" s="80"/>
      <c r="Z796" s="80"/>
      <c r="AA796" s="80"/>
      <c r="AB796" s="81"/>
      <c r="AC796" s="81"/>
      <c r="AD796" s="80"/>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c r="KA796" s="7"/>
      <c r="KB796" s="7"/>
      <c r="KC796" s="7"/>
      <c r="KD796" s="7"/>
      <c r="KE796" s="7"/>
      <c r="KF796" s="7"/>
      <c r="KG796" s="7"/>
      <c r="KH796" s="7"/>
      <c r="KI796" s="7"/>
      <c r="KJ796" s="7"/>
      <c r="KK796" s="7"/>
      <c r="KL796" s="7"/>
      <c r="KM796" s="7"/>
      <c r="KN796" s="7"/>
      <c r="KO796" s="7"/>
      <c r="KP796" s="7"/>
      <c r="KQ796" s="7"/>
      <c r="KR796" s="7"/>
      <c r="KS796" s="7"/>
      <c r="KT796" s="7"/>
      <c r="KU796" s="7"/>
      <c r="KV796" s="7"/>
      <c r="KW796" s="7"/>
      <c r="KX796" s="7"/>
      <c r="KY796" s="7"/>
      <c r="KZ796" s="7"/>
      <c r="LA796" s="7"/>
      <c r="LB796" s="7"/>
      <c r="LC796" s="7"/>
      <c r="LD796" s="7"/>
      <c r="LE796" s="7"/>
      <c r="LF796" s="7"/>
      <c r="LG796" s="7"/>
      <c r="LH796" s="7"/>
      <c r="LI796" s="7"/>
      <c r="LJ796" s="7"/>
      <c r="LK796" s="7"/>
      <c r="LL796" s="7"/>
      <c r="LM796" s="7"/>
      <c r="LN796" s="7"/>
      <c r="LO796" s="7"/>
      <c r="LP796" s="7"/>
      <c r="LQ796" s="7"/>
      <c r="LR796" s="7"/>
      <c r="LS796" s="7"/>
      <c r="LT796" s="7"/>
      <c r="LU796" s="7"/>
      <c r="LV796" s="7"/>
      <c r="LW796" s="7"/>
      <c r="LX796" s="7"/>
      <c r="LY796" s="7"/>
      <c r="LZ796" s="7"/>
      <c r="MA796" s="7"/>
      <c r="MB796" s="7"/>
      <c r="MC796" s="7"/>
      <c r="MD796" s="7"/>
      <c r="ME796" s="7"/>
      <c r="MF796" s="7"/>
      <c r="MG796" s="7"/>
      <c r="MH796" s="7"/>
      <c r="MI796" s="7"/>
      <c r="MJ796" s="7"/>
    </row>
    <row r="797" spans="1:348" ht="15.75" customHeight="1">
      <c r="A797" s="80"/>
      <c r="B797" s="80"/>
      <c r="C797" s="80"/>
      <c r="D797" s="80"/>
      <c r="E797" s="80"/>
      <c r="F797" s="80"/>
      <c r="G797" s="80"/>
      <c r="H797" s="80"/>
      <c r="I797" s="81"/>
      <c r="J797" s="81"/>
      <c r="K797" s="81"/>
      <c r="L797" s="81"/>
      <c r="M797" s="80"/>
      <c r="N797" s="80"/>
      <c r="O797" s="82"/>
      <c r="P797" s="82"/>
      <c r="Q797" s="82"/>
      <c r="R797" s="82"/>
      <c r="S797" s="82"/>
      <c r="T797" s="82"/>
      <c r="U797" s="82"/>
      <c r="V797" s="82"/>
      <c r="W797" s="82"/>
      <c r="X797" s="80"/>
      <c r="Y797" s="80"/>
      <c r="Z797" s="80"/>
      <c r="AA797" s="80"/>
      <c r="AB797" s="81"/>
      <c r="AC797" s="81"/>
      <c r="AD797" s="80"/>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c r="KA797" s="7"/>
      <c r="KB797" s="7"/>
      <c r="KC797" s="7"/>
      <c r="KD797" s="7"/>
      <c r="KE797" s="7"/>
      <c r="KF797" s="7"/>
      <c r="KG797" s="7"/>
      <c r="KH797" s="7"/>
      <c r="KI797" s="7"/>
      <c r="KJ797" s="7"/>
      <c r="KK797" s="7"/>
      <c r="KL797" s="7"/>
      <c r="KM797" s="7"/>
      <c r="KN797" s="7"/>
      <c r="KO797" s="7"/>
      <c r="KP797" s="7"/>
      <c r="KQ797" s="7"/>
      <c r="KR797" s="7"/>
      <c r="KS797" s="7"/>
      <c r="KT797" s="7"/>
      <c r="KU797" s="7"/>
      <c r="KV797" s="7"/>
      <c r="KW797" s="7"/>
      <c r="KX797" s="7"/>
      <c r="KY797" s="7"/>
      <c r="KZ797" s="7"/>
      <c r="LA797" s="7"/>
      <c r="LB797" s="7"/>
      <c r="LC797" s="7"/>
      <c r="LD797" s="7"/>
      <c r="LE797" s="7"/>
      <c r="LF797" s="7"/>
      <c r="LG797" s="7"/>
      <c r="LH797" s="7"/>
      <c r="LI797" s="7"/>
      <c r="LJ797" s="7"/>
      <c r="LK797" s="7"/>
      <c r="LL797" s="7"/>
      <c r="LM797" s="7"/>
      <c r="LN797" s="7"/>
      <c r="LO797" s="7"/>
      <c r="LP797" s="7"/>
      <c r="LQ797" s="7"/>
      <c r="LR797" s="7"/>
      <c r="LS797" s="7"/>
      <c r="LT797" s="7"/>
      <c r="LU797" s="7"/>
      <c r="LV797" s="7"/>
      <c r="LW797" s="7"/>
      <c r="LX797" s="7"/>
      <c r="LY797" s="7"/>
      <c r="LZ797" s="7"/>
      <c r="MA797" s="7"/>
      <c r="MB797" s="7"/>
      <c r="MC797" s="7"/>
      <c r="MD797" s="7"/>
      <c r="ME797" s="7"/>
      <c r="MF797" s="7"/>
      <c r="MG797" s="7"/>
      <c r="MH797" s="7"/>
      <c r="MI797" s="7"/>
      <c r="MJ797" s="7"/>
    </row>
    <row r="798" spans="1:348" ht="15.75" customHeight="1">
      <c r="A798" s="80"/>
      <c r="B798" s="80"/>
      <c r="C798" s="80"/>
      <c r="D798" s="80"/>
      <c r="E798" s="80"/>
      <c r="F798" s="80"/>
      <c r="G798" s="80"/>
      <c r="H798" s="80"/>
      <c r="I798" s="81"/>
      <c r="J798" s="81"/>
      <c r="K798" s="81"/>
      <c r="L798" s="81"/>
      <c r="M798" s="80"/>
      <c r="N798" s="80"/>
      <c r="O798" s="82"/>
      <c r="P798" s="82"/>
      <c r="Q798" s="82"/>
      <c r="R798" s="82"/>
      <c r="S798" s="82"/>
      <c r="T798" s="82"/>
      <c r="U798" s="82"/>
      <c r="V798" s="82"/>
      <c r="W798" s="82"/>
      <c r="X798" s="80"/>
      <c r="Y798" s="80"/>
      <c r="Z798" s="80"/>
      <c r="AA798" s="80"/>
      <c r="AB798" s="81"/>
      <c r="AC798" s="81"/>
      <c r="AD798" s="80"/>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c r="KA798" s="7"/>
      <c r="KB798" s="7"/>
      <c r="KC798" s="7"/>
      <c r="KD798" s="7"/>
      <c r="KE798" s="7"/>
      <c r="KF798" s="7"/>
      <c r="KG798" s="7"/>
      <c r="KH798" s="7"/>
      <c r="KI798" s="7"/>
      <c r="KJ798" s="7"/>
      <c r="KK798" s="7"/>
      <c r="KL798" s="7"/>
      <c r="KM798" s="7"/>
      <c r="KN798" s="7"/>
      <c r="KO798" s="7"/>
      <c r="KP798" s="7"/>
      <c r="KQ798" s="7"/>
      <c r="KR798" s="7"/>
      <c r="KS798" s="7"/>
      <c r="KT798" s="7"/>
      <c r="KU798" s="7"/>
      <c r="KV798" s="7"/>
      <c r="KW798" s="7"/>
      <c r="KX798" s="7"/>
      <c r="KY798" s="7"/>
      <c r="KZ798" s="7"/>
      <c r="LA798" s="7"/>
      <c r="LB798" s="7"/>
      <c r="LC798" s="7"/>
      <c r="LD798" s="7"/>
      <c r="LE798" s="7"/>
      <c r="LF798" s="7"/>
      <c r="LG798" s="7"/>
      <c r="LH798" s="7"/>
      <c r="LI798" s="7"/>
      <c r="LJ798" s="7"/>
      <c r="LK798" s="7"/>
      <c r="LL798" s="7"/>
      <c r="LM798" s="7"/>
      <c r="LN798" s="7"/>
      <c r="LO798" s="7"/>
      <c r="LP798" s="7"/>
      <c r="LQ798" s="7"/>
      <c r="LR798" s="7"/>
      <c r="LS798" s="7"/>
      <c r="LT798" s="7"/>
      <c r="LU798" s="7"/>
      <c r="LV798" s="7"/>
      <c r="LW798" s="7"/>
      <c r="LX798" s="7"/>
      <c r="LY798" s="7"/>
      <c r="LZ798" s="7"/>
      <c r="MA798" s="7"/>
      <c r="MB798" s="7"/>
      <c r="MC798" s="7"/>
      <c r="MD798" s="7"/>
      <c r="ME798" s="7"/>
      <c r="MF798" s="7"/>
      <c r="MG798" s="7"/>
      <c r="MH798" s="7"/>
      <c r="MI798" s="7"/>
      <c r="MJ798" s="7"/>
    </row>
    <row r="799" spans="1:348" ht="15.75" customHeight="1">
      <c r="A799" s="80"/>
      <c r="B799" s="80"/>
      <c r="C799" s="80"/>
      <c r="D799" s="80"/>
      <c r="E799" s="80"/>
      <c r="F799" s="80"/>
      <c r="G799" s="80"/>
      <c r="H799" s="80"/>
      <c r="I799" s="81"/>
      <c r="J799" s="81"/>
      <c r="K799" s="81"/>
      <c r="L799" s="81"/>
      <c r="M799" s="80"/>
      <c r="N799" s="80"/>
      <c r="O799" s="82"/>
      <c r="P799" s="82"/>
      <c r="Q799" s="82"/>
      <c r="R799" s="82"/>
      <c r="S799" s="82"/>
      <c r="T799" s="82"/>
      <c r="U799" s="82"/>
      <c r="V799" s="82"/>
      <c r="W799" s="82"/>
      <c r="X799" s="80"/>
      <c r="Y799" s="80"/>
      <c r="Z799" s="80"/>
      <c r="AA799" s="80"/>
      <c r="AB799" s="81"/>
      <c r="AC799" s="81"/>
      <c r="AD799" s="80"/>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c r="KA799" s="7"/>
      <c r="KB799" s="7"/>
      <c r="KC799" s="7"/>
      <c r="KD799" s="7"/>
      <c r="KE799" s="7"/>
      <c r="KF799" s="7"/>
      <c r="KG799" s="7"/>
      <c r="KH799" s="7"/>
      <c r="KI799" s="7"/>
      <c r="KJ799" s="7"/>
      <c r="KK799" s="7"/>
      <c r="KL799" s="7"/>
      <c r="KM799" s="7"/>
      <c r="KN799" s="7"/>
      <c r="KO799" s="7"/>
      <c r="KP799" s="7"/>
      <c r="KQ799" s="7"/>
      <c r="KR799" s="7"/>
      <c r="KS799" s="7"/>
      <c r="KT799" s="7"/>
      <c r="KU799" s="7"/>
      <c r="KV799" s="7"/>
      <c r="KW799" s="7"/>
      <c r="KX799" s="7"/>
      <c r="KY799" s="7"/>
      <c r="KZ799" s="7"/>
      <c r="LA799" s="7"/>
      <c r="LB799" s="7"/>
      <c r="LC799" s="7"/>
      <c r="LD799" s="7"/>
      <c r="LE799" s="7"/>
      <c r="LF799" s="7"/>
      <c r="LG799" s="7"/>
      <c r="LH799" s="7"/>
      <c r="LI799" s="7"/>
      <c r="LJ799" s="7"/>
      <c r="LK799" s="7"/>
      <c r="LL799" s="7"/>
      <c r="LM799" s="7"/>
      <c r="LN799" s="7"/>
      <c r="LO799" s="7"/>
      <c r="LP799" s="7"/>
      <c r="LQ799" s="7"/>
      <c r="LR799" s="7"/>
      <c r="LS799" s="7"/>
      <c r="LT799" s="7"/>
      <c r="LU799" s="7"/>
      <c r="LV799" s="7"/>
      <c r="LW799" s="7"/>
      <c r="LX799" s="7"/>
      <c r="LY799" s="7"/>
      <c r="LZ799" s="7"/>
      <c r="MA799" s="7"/>
      <c r="MB799" s="7"/>
      <c r="MC799" s="7"/>
      <c r="MD799" s="7"/>
      <c r="ME799" s="7"/>
      <c r="MF799" s="7"/>
      <c r="MG799" s="7"/>
      <c r="MH799" s="7"/>
      <c r="MI799" s="7"/>
      <c r="MJ799" s="7"/>
    </row>
    <row r="800" spans="1:348" ht="15.75" customHeight="1">
      <c r="A800" s="80"/>
      <c r="B800" s="80"/>
      <c r="C800" s="80"/>
      <c r="D800" s="80"/>
      <c r="E800" s="80"/>
      <c r="F800" s="80"/>
      <c r="G800" s="80"/>
      <c r="H800" s="80"/>
      <c r="I800" s="81"/>
      <c r="J800" s="81"/>
      <c r="K800" s="81"/>
      <c r="L800" s="81"/>
      <c r="M800" s="80"/>
      <c r="N800" s="80"/>
      <c r="O800" s="82"/>
      <c r="P800" s="82"/>
      <c r="Q800" s="82"/>
      <c r="R800" s="82"/>
      <c r="S800" s="82"/>
      <c r="T800" s="82"/>
      <c r="U800" s="82"/>
      <c r="V800" s="82"/>
      <c r="W800" s="82"/>
      <c r="X800" s="80"/>
      <c r="Y800" s="80"/>
      <c r="Z800" s="80"/>
      <c r="AA800" s="80"/>
      <c r="AB800" s="81"/>
      <c r="AC800" s="81"/>
      <c r="AD800" s="80"/>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c r="KA800" s="7"/>
      <c r="KB800" s="7"/>
      <c r="KC800" s="7"/>
      <c r="KD800" s="7"/>
      <c r="KE800" s="7"/>
      <c r="KF800" s="7"/>
      <c r="KG800" s="7"/>
      <c r="KH800" s="7"/>
      <c r="KI800" s="7"/>
      <c r="KJ800" s="7"/>
      <c r="KK800" s="7"/>
      <c r="KL800" s="7"/>
      <c r="KM800" s="7"/>
      <c r="KN800" s="7"/>
      <c r="KO800" s="7"/>
      <c r="KP800" s="7"/>
      <c r="KQ800" s="7"/>
      <c r="KR800" s="7"/>
      <c r="KS800" s="7"/>
      <c r="KT800" s="7"/>
      <c r="KU800" s="7"/>
      <c r="KV800" s="7"/>
      <c r="KW800" s="7"/>
      <c r="KX800" s="7"/>
      <c r="KY800" s="7"/>
      <c r="KZ800" s="7"/>
      <c r="LA800" s="7"/>
      <c r="LB800" s="7"/>
      <c r="LC800" s="7"/>
      <c r="LD800" s="7"/>
      <c r="LE800" s="7"/>
      <c r="LF800" s="7"/>
      <c r="LG800" s="7"/>
      <c r="LH800" s="7"/>
      <c r="LI800" s="7"/>
      <c r="LJ800" s="7"/>
      <c r="LK800" s="7"/>
      <c r="LL800" s="7"/>
      <c r="LM800" s="7"/>
      <c r="LN800" s="7"/>
      <c r="LO800" s="7"/>
      <c r="LP800" s="7"/>
      <c r="LQ800" s="7"/>
      <c r="LR800" s="7"/>
      <c r="LS800" s="7"/>
      <c r="LT800" s="7"/>
      <c r="LU800" s="7"/>
      <c r="LV800" s="7"/>
      <c r="LW800" s="7"/>
      <c r="LX800" s="7"/>
      <c r="LY800" s="7"/>
      <c r="LZ800" s="7"/>
      <c r="MA800" s="7"/>
      <c r="MB800" s="7"/>
      <c r="MC800" s="7"/>
      <c r="MD800" s="7"/>
      <c r="ME800" s="7"/>
      <c r="MF800" s="7"/>
      <c r="MG800" s="7"/>
      <c r="MH800" s="7"/>
      <c r="MI800" s="7"/>
      <c r="MJ800" s="7"/>
    </row>
    <row r="801" spans="1:348" ht="15.75" customHeight="1">
      <c r="A801" s="80"/>
      <c r="B801" s="80"/>
      <c r="C801" s="80"/>
      <c r="D801" s="80"/>
      <c r="E801" s="80"/>
      <c r="F801" s="80"/>
      <c r="G801" s="80"/>
      <c r="H801" s="80"/>
      <c r="I801" s="81"/>
      <c r="J801" s="81"/>
      <c r="K801" s="81"/>
      <c r="L801" s="81"/>
      <c r="M801" s="80"/>
      <c r="N801" s="80"/>
      <c r="O801" s="82"/>
      <c r="P801" s="82"/>
      <c r="Q801" s="82"/>
      <c r="R801" s="82"/>
      <c r="S801" s="82"/>
      <c r="T801" s="82"/>
      <c r="U801" s="82"/>
      <c r="V801" s="82"/>
      <c r="W801" s="82"/>
      <c r="X801" s="80"/>
      <c r="Y801" s="80"/>
      <c r="Z801" s="80"/>
      <c r="AA801" s="80"/>
      <c r="AB801" s="81"/>
      <c r="AC801" s="81"/>
      <c r="AD801" s="80"/>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c r="KA801" s="7"/>
      <c r="KB801" s="7"/>
      <c r="KC801" s="7"/>
      <c r="KD801" s="7"/>
      <c r="KE801" s="7"/>
      <c r="KF801" s="7"/>
      <c r="KG801" s="7"/>
      <c r="KH801" s="7"/>
      <c r="KI801" s="7"/>
      <c r="KJ801" s="7"/>
      <c r="KK801" s="7"/>
      <c r="KL801" s="7"/>
      <c r="KM801" s="7"/>
      <c r="KN801" s="7"/>
      <c r="KO801" s="7"/>
      <c r="KP801" s="7"/>
      <c r="KQ801" s="7"/>
      <c r="KR801" s="7"/>
      <c r="KS801" s="7"/>
      <c r="KT801" s="7"/>
      <c r="KU801" s="7"/>
      <c r="KV801" s="7"/>
      <c r="KW801" s="7"/>
      <c r="KX801" s="7"/>
      <c r="KY801" s="7"/>
      <c r="KZ801" s="7"/>
      <c r="LA801" s="7"/>
      <c r="LB801" s="7"/>
      <c r="LC801" s="7"/>
      <c r="LD801" s="7"/>
      <c r="LE801" s="7"/>
      <c r="LF801" s="7"/>
      <c r="LG801" s="7"/>
      <c r="LH801" s="7"/>
      <c r="LI801" s="7"/>
      <c r="LJ801" s="7"/>
      <c r="LK801" s="7"/>
      <c r="LL801" s="7"/>
      <c r="LM801" s="7"/>
      <c r="LN801" s="7"/>
      <c r="LO801" s="7"/>
      <c r="LP801" s="7"/>
      <c r="LQ801" s="7"/>
      <c r="LR801" s="7"/>
      <c r="LS801" s="7"/>
      <c r="LT801" s="7"/>
      <c r="LU801" s="7"/>
      <c r="LV801" s="7"/>
      <c r="LW801" s="7"/>
      <c r="LX801" s="7"/>
      <c r="LY801" s="7"/>
      <c r="LZ801" s="7"/>
      <c r="MA801" s="7"/>
      <c r="MB801" s="7"/>
      <c r="MC801" s="7"/>
      <c r="MD801" s="7"/>
      <c r="ME801" s="7"/>
      <c r="MF801" s="7"/>
      <c r="MG801" s="7"/>
      <c r="MH801" s="7"/>
      <c r="MI801" s="7"/>
      <c r="MJ801" s="7"/>
    </row>
    <row r="802" spans="1:348" ht="15.75" customHeight="1">
      <c r="A802" s="80"/>
      <c r="B802" s="80"/>
      <c r="C802" s="80"/>
      <c r="D802" s="80"/>
      <c r="E802" s="80"/>
      <c r="F802" s="80"/>
      <c r="G802" s="80"/>
      <c r="H802" s="80"/>
      <c r="I802" s="81"/>
      <c r="J802" s="81"/>
      <c r="K802" s="81"/>
      <c r="L802" s="81"/>
      <c r="M802" s="80"/>
      <c r="N802" s="80"/>
      <c r="O802" s="82"/>
      <c r="P802" s="82"/>
      <c r="Q802" s="82"/>
      <c r="R802" s="82"/>
      <c r="S802" s="82"/>
      <c r="T802" s="82"/>
      <c r="U802" s="82"/>
      <c r="V802" s="82"/>
      <c r="W802" s="82"/>
      <c r="X802" s="80"/>
      <c r="Y802" s="80"/>
      <c r="Z802" s="80"/>
      <c r="AA802" s="80"/>
      <c r="AB802" s="81"/>
      <c r="AC802" s="81"/>
      <c r="AD802" s="80"/>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c r="KA802" s="7"/>
      <c r="KB802" s="7"/>
      <c r="KC802" s="7"/>
      <c r="KD802" s="7"/>
      <c r="KE802" s="7"/>
      <c r="KF802" s="7"/>
      <c r="KG802" s="7"/>
      <c r="KH802" s="7"/>
      <c r="KI802" s="7"/>
      <c r="KJ802" s="7"/>
      <c r="KK802" s="7"/>
      <c r="KL802" s="7"/>
      <c r="KM802" s="7"/>
      <c r="KN802" s="7"/>
      <c r="KO802" s="7"/>
      <c r="KP802" s="7"/>
      <c r="KQ802" s="7"/>
      <c r="KR802" s="7"/>
      <c r="KS802" s="7"/>
      <c r="KT802" s="7"/>
      <c r="KU802" s="7"/>
      <c r="KV802" s="7"/>
      <c r="KW802" s="7"/>
      <c r="KX802" s="7"/>
      <c r="KY802" s="7"/>
      <c r="KZ802" s="7"/>
      <c r="LA802" s="7"/>
      <c r="LB802" s="7"/>
      <c r="LC802" s="7"/>
      <c r="LD802" s="7"/>
      <c r="LE802" s="7"/>
      <c r="LF802" s="7"/>
      <c r="LG802" s="7"/>
      <c r="LH802" s="7"/>
      <c r="LI802" s="7"/>
      <c r="LJ802" s="7"/>
      <c r="LK802" s="7"/>
      <c r="LL802" s="7"/>
      <c r="LM802" s="7"/>
      <c r="LN802" s="7"/>
      <c r="LO802" s="7"/>
      <c r="LP802" s="7"/>
      <c r="LQ802" s="7"/>
      <c r="LR802" s="7"/>
      <c r="LS802" s="7"/>
      <c r="LT802" s="7"/>
      <c r="LU802" s="7"/>
      <c r="LV802" s="7"/>
      <c r="LW802" s="7"/>
      <c r="LX802" s="7"/>
      <c r="LY802" s="7"/>
      <c r="LZ802" s="7"/>
      <c r="MA802" s="7"/>
      <c r="MB802" s="7"/>
      <c r="MC802" s="7"/>
      <c r="MD802" s="7"/>
      <c r="ME802" s="7"/>
      <c r="MF802" s="7"/>
      <c r="MG802" s="7"/>
      <c r="MH802" s="7"/>
      <c r="MI802" s="7"/>
      <c r="MJ802" s="7"/>
    </row>
    <row r="803" spans="1:348" ht="15.75" customHeight="1">
      <c r="A803" s="80"/>
      <c r="B803" s="80"/>
      <c r="C803" s="80"/>
      <c r="D803" s="80"/>
      <c r="E803" s="80"/>
      <c r="F803" s="80"/>
      <c r="G803" s="80"/>
      <c r="H803" s="80"/>
      <c r="I803" s="81"/>
      <c r="J803" s="81"/>
      <c r="K803" s="81"/>
      <c r="L803" s="81"/>
      <c r="M803" s="80"/>
      <c r="N803" s="80"/>
      <c r="O803" s="82"/>
      <c r="P803" s="82"/>
      <c r="Q803" s="82"/>
      <c r="R803" s="82"/>
      <c r="S803" s="82"/>
      <c r="T803" s="82"/>
      <c r="U803" s="82"/>
      <c r="V803" s="82"/>
      <c r="W803" s="82"/>
      <c r="X803" s="80"/>
      <c r="Y803" s="80"/>
      <c r="Z803" s="80"/>
      <c r="AA803" s="80"/>
      <c r="AB803" s="81"/>
      <c r="AC803" s="81"/>
      <c r="AD803" s="80"/>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c r="KA803" s="7"/>
      <c r="KB803" s="7"/>
      <c r="KC803" s="7"/>
      <c r="KD803" s="7"/>
      <c r="KE803" s="7"/>
      <c r="KF803" s="7"/>
      <c r="KG803" s="7"/>
      <c r="KH803" s="7"/>
      <c r="KI803" s="7"/>
      <c r="KJ803" s="7"/>
      <c r="KK803" s="7"/>
      <c r="KL803" s="7"/>
      <c r="KM803" s="7"/>
      <c r="KN803" s="7"/>
      <c r="KO803" s="7"/>
      <c r="KP803" s="7"/>
      <c r="KQ803" s="7"/>
      <c r="KR803" s="7"/>
      <c r="KS803" s="7"/>
      <c r="KT803" s="7"/>
      <c r="KU803" s="7"/>
      <c r="KV803" s="7"/>
      <c r="KW803" s="7"/>
      <c r="KX803" s="7"/>
      <c r="KY803" s="7"/>
      <c r="KZ803" s="7"/>
      <c r="LA803" s="7"/>
      <c r="LB803" s="7"/>
      <c r="LC803" s="7"/>
      <c r="LD803" s="7"/>
      <c r="LE803" s="7"/>
      <c r="LF803" s="7"/>
      <c r="LG803" s="7"/>
      <c r="LH803" s="7"/>
      <c r="LI803" s="7"/>
      <c r="LJ803" s="7"/>
      <c r="LK803" s="7"/>
      <c r="LL803" s="7"/>
      <c r="LM803" s="7"/>
      <c r="LN803" s="7"/>
      <c r="LO803" s="7"/>
      <c r="LP803" s="7"/>
      <c r="LQ803" s="7"/>
      <c r="LR803" s="7"/>
      <c r="LS803" s="7"/>
      <c r="LT803" s="7"/>
      <c r="LU803" s="7"/>
      <c r="LV803" s="7"/>
      <c r="LW803" s="7"/>
      <c r="LX803" s="7"/>
      <c r="LY803" s="7"/>
      <c r="LZ803" s="7"/>
      <c r="MA803" s="7"/>
      <c r="MB803" s="7"/>
      <c r="MC803" s="7"/>
      <c r="MD803" s="7"/>
      <c r="ME803" s="7"/>
      <c r="MF803" s="7"/>
      <c r="MG803" s="7"/>
      <c r="MH803" s="7"/>
      <c r="MI803" s="7"/>
      <c r="MJ803" s="7"/>
    </row>
    <row r="804" spans="1:348" ht="15.75" customHeight="1">
      <c r="A804" s="80"/>
      <c r="B804" s="80"/>
      <c r="C804" s="80"/>
      <c r="D804" s="80"/>
      <c r="E804" s="80"/>
      <c r="F804" s="80"/>
      <c r="G804" s="80"/>
      <c r="H804" s="80"/>
      <c r="I804" s="81"/>
      <c r="J804" s="81"/>
      <c r="K804" s="81"/>
      <c r="L804" s="81"/>
      <c r="M804" s="80"/>
      <c r="N804" s="80"/>
      <c r="O804" s="82"/>
      <c r="P804" s="82"/>
      <c r="Q804" s="82"/>
      <c r="R804" s="82"/>
      <c r="S804" s="82"/>
      <c r="T804" s="82"/>
      <c r="U804" s="82"/>
      <c r="V804" s="82"/>
      <c r="W804" s="82"/>
      <c r="X804" s="80"/>
      <c r="Y804" s="80"/>
      <c r="Z804" s="80"/>
      <c r="AA804" s="80"/>
      <c r="AB804" s="81"/>
      <c r="AC804" s="81"/>
      <c r="AD804" s="80"/>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c r="KA804" s="7"/>
      <c r="KB804" s="7"/>
      <c r="KC804" s="7"/>
      <c r="KD804" s="7"/>
      <c r="KE804" s="7"/>
      <c r="KF804" s="7"/>
      <c r="KG804" s="7"/>
      <c r="KH804" s="7"/>
      <c r="KI804" s="7"/>
      <c r="KJ804" s="7"/>
      <c r="KK804" s="7"/>
      <c r="KL804" s="7"/>
      <c r="KM804" s="7"/>
      <c r="KN804" s="7"/>
      <c r="KO804" s="7"/>
      <c r="KP804" s="7"/>
      <c r="KQ804" s="7"/>
      <c r="KR804" s="7"/>
      <c r="KS804" s="7"/>
      <c r="KT804" s="7"/>
      <c r="KU804" s="7"/>
      <c r="KV804" s="7"/>
      <c r="KW804" s="7"/>
      <c r="KX804" s="7"/>
      <c r="KY804" s="7"/>
      <c r="KZ804" s="7"/>
      <c r="LA804" s="7"/>
      <c r="LB804" s="7"/>
      <c r="LC804" s="7"/>
      <c r="LD804" s="7"/>
      <c r="LE804" s="7"/>
      <c r="LF804" s="7"/>
      <c r="LG804" s="7"/>
      <c r="LH804" s="7"/>
      <c r="LI804" s="7"/>
      <c r="LJ804" s="7"/>
      <c r="LK804" s="7"/>
      <c r="LL804" s="7"/>
      <c r="LM804" s="7"/>
      <c r="LN804" s="7"/>
      <c r="LO804" s="7"/>
      <c r="LP804" s="7"/>
      <c r="LQ804" s="7"/>
      <c r="LR804" s="7"/>
      <c r="LS804" s="7"/>
      <c r="LT804" s="7"/>
      <c r="LU804" s="7"/>
      <c r="LV804" s="7"/>
      <c r="LW804" s="7"/>
      <c r="LX804" s="7"/>
      <c r="LY804" s="7"/>
      <c r="LZ804" s="7"/>
      <c r="MA804" s="7"/>
      <c r="MB804" s="7"/>
      <c r="MC804" s="7"/>
      <c r="MD804" s="7"/>
      <c r="ME804" s="7"/>
      <c r="MF804" s="7"/>
      <c r="MG804" s="7"/>
      <c r="MH804" s="7"/>
      <c r="MI804" s="7"/>
      <c r="MJ804" s="7"/>
    </row>
    <row r="805" spans="1:348" ht="15.75" customHeight="1">
      <c r="A805" s="80"/>
      <c r="B805" s="80"/>
      <c r="C805" s="80"/>
      <c r="D805" s="80"/>
      <c r="E805" s="80"/>
      <c r="F805" s="80"/>
      <c r="G805" s="80"/>
      <c r="H805" s="80"/>
      <c r="I805" s="81"/>
      <c r="J805" s="81"/>
      <c r="K805" s="81"/>
      <c r="L805" s="81"/>
      <c r="M805" s="80"/>
      <c r="N805" s="80"/>
      <c r="O805" s="82"/>
      <c r="P805" s="82"/>
      <c r="Q805" s="82"/>
      <c r="R805" s="82"/>
      <c r="S805" s="82"/>
      <c r="T805" s="82"/>
      <c r="U805" s="82"/>
      <c r="V805" s="82"/>
      <c r="W805" s="82"/>
      <c r="X805" s="80"/>
      <c r="Y805" s="80"/>
      <c r="Z805" s="80"/>
      <c r="AA805" s="80"/>
      <c r="AB805" s="81"/>
      <c r="AC805" s="81"/>
      <c r="AD805" s="80"/>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c r="KA805" s="7"/>
      <c r="KB805" s="7"/>
      <c r="KC805" s="7"/>
      <c r="KD805" s="7"/>
      <c r="KE805" s="7"/>
      <c r="KF805" s="7"/>
      <c r="KG805" s="7"/>
      <c r="KH805" s="7"/>
      <c r="KI805" s="7"/>
      <c r="KJ805" s="7"/>
      <c r="KK805" s="7"/>
      <c r="KL805" s="7"/>
      <c r="KM805" s="7"/>
      <c r="KN805" s="7"/>
      <c r="KO805" s="7"/>
      <c r="KP805" s="7"/>
      <c r="KQ805" s="7"/>
      <c r="KR805" s="7"/>
      <c r="KS805" s="7"/>
      <c r="KT805" s="7"/>
      <c r="KU805" s="7"/>
      <c r="KV805" s="7"/>
      <c r="KW805" s="7"/>
      <c r="KX805" s="7"/>
      <c r="KY805" s="7"/>
      <c r="KZ805" s="7"/>
      <c r="LA805" s="7"/>
      <c r="LB805" s="7"/>
      <c r="LC805" s="7"/>
      <c r="LD805" s="7"/>
      <c r="LE805" s="7"/>
      <c r="LF805" s="7"/>
      <c r="LG805" s="7"/>
      <c r="LH805" s="7"/>
      <c r="LI805" s="7"/>
      <c r="LJ805" s="7"/>
      <c r="LK805" s="7"/>
      <c r="LL805" s="7"/>
      <c r="LM805" s="7"/>
      <c r="LN805" s="7"/>
      <c r="LO805" s="7"/>
      <c r="LP805" s="7"/>
      <c r="LQ805" s="7"/>
      <c r="LR805" s="7"/>
      <c r="LS805" s="7"/>
      <c r="LT805" s="7"/>
      <c r="LU805" s="7"/>
      <c r="LV805" s="7"/>
      <c r="LW805" s="7"/>
      <c r="LX805" s="7"/>
      <c r="LY805" s="7"/>
      <c r="LZ805" s="7"/>
      <c r="MA805" s="7"/>
      <c r="MB805" s="7"/>
      <c r="MC805" s="7"/>
      <c r="MD805" s="7"/>
      <c r="ME805" s="7"/>
      <c r="MF805" s="7"/>
      <c r="MG805" s="7"/>
      <c r="MH805" s="7"/>
      <c r="MI805" s="7"/>
      <c r="MJ805" s="7"/>
    </row>
    <row r="806" spans="1:348" ht="15.75" customHeight="1">
      <c r="A806" s="80"/>
      <c r="B806" s="80"/>
      <c r="C806" s="80"/>
      <c r="D806" s="80"/>
      <c r="E806" s="80"/>
      <c r="F806" s="80"/>
      <c r="G806" s="80"/>
      <c r="H806" s="80"/>
      <c r="I806" s="81"/>
      <c r="J806" s="81"/>
      <c r="K806" s="81"/>
      <c r="L806" s="81"/>
      <c r="M806" s="80"/>
      <c r="N806" s="80"/>
      <c r="O806" s="82"/>
      <c r="P806" s="82"/>
      <c r="Q806" s="82"/>
      <c r="R806" s="82"/>
      <c r="S806" s="82"/>
      <c r="T806" s="82"/>
      <c r="U806" s="82"/>
      <c r="V806" s="82"/>
      <c r="W806" s="82"/>
      <c r="X806" s="80"/>
      <c r="Y806" s="80"/>
      <c r="Z806" s="80"/>
      <c r="AA806" s="80"/>
      <c r="AB806" s="81"/>
      <c r="AC806" s="81"/>
      <c r="AD806" s="80"/>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c r="KA806" s="7"/>
      <c r="KB806" s="7"/>
      <c r="KC806" s="7"/>
      <c r="KD806" s="7"/>
      <c r="KE806" s="7"/>
      <c r="KF806" s="7"/>
      <c r="KG806" s="7"/>
      <c r="KH806" s="7"/>
      <c r="KI806" s="7"/>
      <c r="KJ806" s="7"/>
      <c r="KK806" s="7"/>
      <c r="KL806" s="7"/>
      <c r="KM806" s="7"/>
      <c r="KN806" s="7"/>
      <c r="KO806" s="7"/>
      <c r="KP806" s="7"/>
      <c r="KQ806" s="7"/>
      <c r="KR806" s="7"/>
      <c r="KS806" s="7"/>
      <c r="KT806" s="7"/>
      <c r="KU806" s="7"/>
      <c r="KV806" s="7"/>
      <c r="KW806" s="7"/>
      <c r="KX806" s="7"/>
      <c r="KY806" s="7"/>
      <c r="KZ806" s="7"/>
      <c r="LA806" s="7"/>
      <c r="LB806" s="7"/>
      <c r="LC806" s="7"/>
      <c r="LD806" s="7"/>
      <c r="LE806" s="7"/>
      <c r="LF806" s="7"/>
      <c r="LG806" s="7"/>
      <c r="LH806" s="7"/>
      <c r="LI806" s="7"/>
      <c r="LJ806" s="7"/>
      <c r="LK806" s="7"/>
      <c r="LL806" s="7"/>
      <c r="LM806" s="7"/>
      <c r="LN806" s="7"/>
      <c r="LO806" s="7"/>
      <c r="LP806" s="7"/>
      <c r="LQ806" s="7"/>
      <c r="LR806" s="7"/>
      <c r="LS806" s="7"/>
      <c r="LT806" s="7"/>
      <c r="LU806" s="7"/>
      <c r="LV806" s="7"/>
      <c r="LW806" s="7"/>
      <c r="LX806" s="7"/>
      <c r="LY806" s="7"/>
      <c r="LZ806" s="7"/>
      <c r="MA806" s="7"/>
      <c r="MB806" s="7"/>
      <c r="MC806" s="7"/>
      <c r="MD806" s="7"/>
      <c r="ME806" s="7"/>
      <c r="MF806" s="7"/>
      <c r="MG806" s="7"/>
      <c r="MH806" s="7"/>
      <c r="MI806" s="7"/>
      <c r="MJ806" s="7"/>
    </row>
    <row r="807" spans="1:348" ht="15.75" customHeight="1">
      <c r="A807" s="80"/>
      <c r="B807" s="80"/>
      <c r="C807" s="80"/>
      <c r="D807" s="80"/>
      <c r="E807" s="80"/>
      <c r="F807" s="80"/>
      <c r="G807" s="80"/>
      <c r="H807" s="80"/>
      <c r="I807" s="81"/>
      <c r="J807" s="81"/>
      <c r="K807" s="81"/>
      <c r="L807" s="81"/>
      <c r="M807" s="80"/>
      <c r="N807" s="80"/>
      <c r="O807" s="82"/>
      <c r="P807" s="82"/>
      <c r="Q807" s="82"/>
      <c r="R807" s="82"/>
      <c r="S807" s="82"/>
      <c r="T807" s="82"/>
      <c r="U807" s="82"/>
      <c r="V807" s="82"/>
      <c r="W807" s="82"/>
      <c r="X807" s="80"/>
      <c r="Y807" s="80"/>
      <c r="Z807" s="80"/>
      <c r="AA807" s="80"/>
      <c r="AB807" s="81"/>
      <c r="AC807" s="81"/>
      <c r="AD807" s="80"/>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c r="KA807" s="7"/>
      <c r="KB807" s="7"/>
      <c r="KC807" s="7"/>
      <c r="KD807" s="7"/>
      <c r="KE807" s="7"/>
      <c r="KF807" s="7"/>
      <c r="KG807" s="7"/>
      <c r="KH807" s="7"/>
      <c r="KI807" s="7"/>
      <c r="KJ807" s="7"/>
      <c r="KK807" s="7"/>
      <c r="KL807" s="7"/>
      <c r="KM807" s="7"/>
      <c r="KN807" s="7"/>
      <c r="KO807" s="7"/>
      <c r="KP807" s="7"/>
      <c r="KQ807" s="7"/>
      <c r="KR807" s="7"/>
      <c r="KS807" s="7"/>
      <c r="KT807" s="7"/>
      <c r="KU807" s="7"/>
      <c r="KV807" s="7"/>
      <c r="KW807" s="7"/>
      <c r="KX807" s="7"/>
      <c r="KY807" s="7"/>
      <c r="KZ807" s="7"/>
      <c r="LA807" s="7"/>
      <c r="LB807" s="7"/>
      <c r="LC807" s="7"/>
      <c r="LD807" s="7"/>
      <c r="LE807" s="7"/>
      <c r="LF807" s="7"/>
      <c r="LG807" s="7"/>
      <c r="LH807" s="7"/>
      <c r="LI807" s="7"/>
      <c r="LJ807" s="7"/>
      <c r="LK807" s="7"/>
      <c r="LL807" s="7"/>
      <c r="LM807" s="7"/>
      <c r="LN807" s="7"/>
      <c r="LO807" s="7"/>
      <c r="LP807" s="7"/>
      <c r="LQ807" s="7"/>
      <c r="LR807" s="7"/>
      <c r="LS807" s="7"/>
      <c r="LT807" s="7"/>
      <c r="LU807" s="7"/>
      <c r="LV807" s="7"/>
      <c r="LW807" s="7"/>
      <c r="LX807" s="7"/>
      <c r="LY807" s="7"/>
      <c r="LZ807" s="7"/>
      <c r="MA807" s="7"/>
      <c r="MB807" s="7"/>
      <c r="MC807" s="7"/>
      <c r="MD807" s="7"/>
      <c r="ME807" s="7"/>
      <c r="MF807" s="7"/>
      <c r="MG807" s="7"/>
      <c r="MH807" s="7"/>
      <c r="MI807" s="7"/>
      <c r="MJ807" s="7"/>
    </row>
    <row r="808" spans="1:348" ht="15.75" customHeight="1">
      <c r="A808" s="80"/>
      <c r="B808" s="80"/>
      <c r="C808" s="80"/>
      <c r="D808" s="80"/>
      <c r="E808" s="80"/>
      <c r="F808" s="80"/>
      <c r="G808" s="80"/>
      <c r="H808" s="80"/>
      <c r="I808" s="81"/>
      <c r="J808" s="81"/>
      <c r="K808" s="81"/>
      <c r="L808" s="81"/>
      <c r="M808" s="80"/>
      <c r="N808" s="80"/>
      <c r="O808" s="82"/>
      <c r="P808" s="82"/>
      <c r="Q808" s="82"/>
      <c r="R808" s="82"/>
      <c r="S808" s="82"/>
      <c r="T808" s="82"/>
      <c r="U808" s="82"/>
      <c r="V808" s="82"/>
      <c r="W808" s="82"/>
      <c r="X808" s="80"/>
      <c r="Y808" s="80"/>
      <c r="Z808" s="80"/>
      <c r="AA808" s="80"/>
      <c r="AB808" s="81"/>
      <c r="AC808" s="81"/>
      <c r="AD808" s="80"/>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c r="KA808" s="7"/>
      <c r="KB808" s="7"/>
      <c r="KC808" s="7"/>
      <c r="KD808" s="7"/>
      <c r="KE808" s="7"/>
      <c r="KF808" s="7"/>
      <c r="KG808" s="7"/>
      <c r="KH808" s="7"/>
      <c r="KI808" s="7"/>
      <c r="KJ808" s="7"/>
      <c r="KK808" s="7"/>
      <c r="KL808" s="7"/>
      <c r="KM808" s="7"/>
      <c r="KN808" s="7"/>
      <c r="KO808" s="7"/>
      <c r="KP808" s="7"/>
      <c r="KQ808" s="7"/>
      <c r="KR808" s="7"/>
      <c r="KS808" s="7"/>
      <c r="KT808" s="7"/>
      <c r="KU808" s="7"/>
      <c r="KV808" s="7"/>
      <c r="KW808" s="7"/>
      <c r="KX808" s="7"/>
      <c r="KY808" s="7"/>
      <c r="KZ808" s="7"/>
      <c r="LA808" s="7"/>
      <c r="LB808" s="7"/>
      <c r="LC808" s="7"/>
      <c r="LD808" s="7"/>
      <c r="LE808" s="7"/>
      <c r="LF808" s="7"/>
      <c r="LG808" s="7"/>
      <c r="LH808" s="7"/>
      <c r="LI808" s="7"/>
      <c r="LJ808" s="7"/>
      <c r="LK808" s="7"/>
      <c r="LL808" s="7"/>
      <c r="LM808" s="7"/>
      <c r="LN808" s="7"/>
      <c r="LO808" s="7"/>
      <c r="LP808" s="7"/>
      <c r="LQ808" s="7"/>
      <c r="LR808" s="7"/>
      <c r="LS808" s="7"/>
      <c r="LT808" s="7"/>
      <c r="LU808" s="7"/>
      <c r="LV808" s="7"/>
      <c r="LW808" s="7"/>
      <c r="LX808" s="7"/>
      <c r="LY808" s="7"/>
      <c r="LZ808" s="7"/>
      <c r="MA808" s="7"/>
      <c r="MB808" s="7"/>
      <c r="MC808" s="7"/>
      <c r="MD808" s="7"/>
      <c r="ME808" s="7"/>
      <c r="MF808" s="7"/>
      <c r="MG808" s="7"/>
      <c r="MH808" s="7"/>
      <c r="MI808" s="7"/>
      <c r="MJ808" s="7"/>
    </row>
    <row r="809" spans="1:348" ht="15.75" customHeight="1">
      <c r="A809" s="80"/>
      <c r="B809" s="80"/>
      <c r="C809" s="80"/>
      <c r="D809" s="80"/>
      <c r="E809" s="80"/>
      <c r="F809" s="80"/>
      <c r="G809" s="80"/>
      <c r="H809" s="80"/>
      <c r="I809" s="81"/>
      <c r="J809" s="81"/>
      <c r="K809" s="81"/>
      <c r="L809" s="81"/>
      <c r="M809" s="80"/>
      <c r="N809" s="80"/>
      <c r="O809" s="82"/>
      <c r="P809" s="82"/>
      <c r="Q809" s="82"/>
      <c r="R809" s="82"/>
      <c r="S809" s="82"/>
      <c r="T809" s="82"/>
      <c r="U809" s="82"/>
      <c r="V809" s="82"/>
      <c r="W809" s="82"/>
      <c r="X809" s="80"/>
      <c r="Y809" s="80"/>
      <c r="Z809" s="80"/>
      <c r="AA809" s="80"/>
      <c r="AB809" s="81"/>
      <c r="AC809" s="81"/>
      <c r="AD809" s="80"/>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c r="KA809" s="7"/>
      <c r="KB809" s="7"/>
      <c r="KC809" s="7"/>
      <c r="KD809" s="7"/>
      <c r="KE809" s="7"/>
      <c r="KF809" s="7"/>
      <c r="KG809" s="7"/>
      <c r="KH809" s="7"/>
      <c r="KI809" s="7"/>
      <c r="KJ809" s="7"/>
      <c r="KK809" s="7"/>
      <c r="KL809" s="7"/>
      <c r="KM809" s="7"/>
      <c r="KN809" s="7"/>
      <c r="KO809" s="7"/>
      <c r="KP809" s="7"/>
      <c r="KQ809" s="7"/>
      <c r="KR809" s="7"/>
      <c r="KS809" s="7"/>
      <c r="KT809" s="7"/>
      <c r="KU809" s="7"/>
      <c r="KV809" s="7"/>
      <c r="KW809" s="7"/>
      <c r="KX809" s="7"/>
      <c r="KY809" s="7"/>
      <c r="KZ809" s="7"/>
      <c r="LA809" s="7"/>
      <c r="LB809" s="7"/>
      <c r="LC809" s="7"/>
      <c r="LD809" s="7"/>
      <c r="LE809" s="7"/>
      <c r="LF809" s="7"/>
      <c r="LG809" s="7"/>
      <c r="LH809" s="7"/>
      <c r="LI809" s="7"/>
      <c r="LJ809" s="7"/>
      <c r="LK809" s="7"/>
      <c r="LL809" s="7"/>
      <c r="LM809" s="7"/>
      <c r="LN809" s="7"/>
      <c r="LO809" s="7"/>
      <c r="LP809" s="7"/>
      <c r="LQ809" s="7"/>
      <c r="LR809" s="7"/>
      <c r="LS809" s="7"/>
      <c r="LT809" s="7"/>
      <c r="LU809" s="7"/>
      <c r="LV809" s="7"/>
      <c r="LW809" s="7"/>
      <c r="LX809" s="7"/>
      <c r="LY809" s="7"/>
      <c r="LZ809" s="7"/>
      <c r="MA809" s="7"/>
      <c r="MB809" s="7"/>
      <c r="MC809" s="7"/>
      <c r="MD809" s="7"/>
      <c r="ME809" s="7"/>
      <c r="MF809" s="7"/>
      <c r="MG809" s="7"/>
      <c r="MH809" s="7"/>
      <c r="MI809" s="7"/>
      <c r="MJ809" s="7"/>
    </row>
    <row r="810" spans="1:348" ht="15.75" customHeight="1">
      <c r="A810" s="80"/>
      <c r="B810" s="80"/>
      <c r="C810" s="80"/>
      <c r="D810" s="80"/>
      <c r="E810" s="80"/>
      <c r="F810" s="80"/>
      <c r="G810" s="80"/>
      <c r="H810" s="80"/>
      <c r="I810" s="81"/>
      <c r="J810" s="81"/>
      <c r="K810" s="81"/>
      <c r="L810" s="81"/>
      <c r="M810" s="80"/>
      <c r="N810" s="80"/>
      <c r="O810" s="82"/>
      <c r="P810" s="82"/>
      <c r="Q810" s="82"/>
      <c r="R810" s="82"/>
      <c r="S810" s="82"/>
      <c r="T810" s="82"/>
      <c r="U810" s="82"/>
      <c r="V810" s="82"/>
      <c r="W810" s="82"/>
      <c r="X810" s="80"/>
      <c r="Y810" s="80"/>
      <c r="Z810" s="80"/>
      <c r="AA810" s="80"/>
      <c r="AB810" s="81"/>
      <c r="AC810" s="81"/>
      <c r="AD810" s="80"/>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c r="KA810" s="7"/>
      <c r="KB810" s="7"/>
      <c r="KC810" s="7"/>
      <c r="KD810" s="7"/>
      <c r="KE810" s="7"/>
      <c r="KF810" s="7"/>
      <c r="KG810" s="7"/>
      <c r="KH810" s="7"/>
      <c r="KI810" s="7"/>
      <c r="KJ810" s="7"/>
      <c r="KK810" s="7"/>
      <c r="KL810" s="7"/>
      <c r="KM810" s="7"/>
      <c r="KN810" s="7"/>
      <c r="KO810" s="7"/>
      <c r="KP810" s="7"/>
      <c r="KQ810" s="7"/>
      <c r="KR810" s="7"/>
      <c r="KS810" s="7"/>
      <c r="KT810" s="7"/>
      <c r="KU810" s="7"/>
      <c r="KV810" s="7"/>
      <c r="KW810" s="7"/>
      <c r="KX810" s="7"/>
      <c r="KY810" s="7"/>
      <c r="KZ810" s="7"/>
      <c r="LA810" s="7"/>
      <c r="LB810" s="7"/>
      <c r="LC810" s="7"/>
      <c r="LD810" s="7"/>
      <c r="LE810" s="7"/>
      <c r="LF810" s="7"/>
      <c r="LG810" s="7"/>
      <c r="LH810" s="7"/>
      <c r="LI810" s="7"/>
      <c r="LJ810" s="7"/>
      <c r="LK810" s="7"/>
      <c r="LL810" s="7"/>
      <c r="LM810" s="7"/>
      <c r="LN810" s="7"/>
      <c r="LO810" s="7"/>
      <c r="LP810" s="7"/>
      <c r="LQ810" s="7"/>
      <c r="LR810" s="7"/>
      <c r="LS810" s="7"/>
      <c r="LT810" s="7"/>
      <c r="LU810" s="7"/>
      <c r="LV810" s="7"/>
      <c r="LW810" s="7"/>
      <c r="LX810" s="7"/>
      <c r="LY810" s="7"/>
      <c r="LZ810" s="7"/>
      <c r="MA810" s="7"/>
      <c r="MB810" s="7"/>
      <c r="MC810" s="7"/>
      <c r="MD810" s="7"/>
      <c r="ME810" s="7"/>
      <c r="MF810" s="7"/>
      <c r="MG810" s="7"/>
      <c r="MH810" s="7"/>
      <c r="MI810" s="7"/>
      <c r="MJ810" s="7"/>
    </row>
    <row r="811" spans="1:348" ht="15.75" customHeight="1">
      <c r="A811" s="80"/>
      <c r="B811" s="80"/>
      <c r="C811" s="80"/>
      <c r="D811" s="80"/>
      <c r="E811" s="80"/>
      <c r="F811" s="80"/>
      <c r="G811" s="80"/>
      <c r="H811" s="80"/>
      <c r="I811" s="81"/>
      <c r="J811" s="81"/>
      <c r="K811" s="81"/>
      <c r="L811" s="81"/>
      <c r="M811" s="80"/>
      <c r="N811" s="80"/>
      <c r="O811" s="82"/>
      <c r="P811" s="82"/>
      <c r="Q811" s="82"/>
      <c r="R811" s="82"/>
      <c r="S811" s="82"/>
      <c r="T811" s="82"/>
      <c r="U811" s="82"/>
      <c r="V811" s="82"/>
      <c r="W811" s="82"/>
      <c r="X811" s="80"/>
      <c r="Y811" s="80"/>
      <c r="Z811" s="80"/>
      <c r="AA811" s="80"/>
      <c r="AB811" s="81"/>
      <c r="AC811" s="81"/>
      <c r="AD811" s="80"/>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c r="KA811" s="7"/>
      <c r="KB811" s="7"/>
      <c r="KC811" s="7"/>
      <c r="KD811" s="7"/>
      <c r="KE811" s="7"/>
      <c r="KF811" s="7"/>
      <c r="KG811" s="7"/>
      <c r="KH811" s="7"/>
      <c r="KI811" s="7"/>
      <c r="KJ811" s="7"/>
      <c r="KK811" s="7"/>
      <c r="KL811" s="7"/>
      <c r="KM811" s="7"/>
      <c r="KN811" s="7"/>
      <c r="KO811" s="7"/>
      <c r="KP811" s="7"/>
      <c r="KQ811" s="7"/>
      <c r="KR811" s="7"/>
      <c r="KS811" s="7"/>
      <c r="KT811" s="7"/>
      <c r="KU811" s="7"/>
      <c r="KV811" s="7"/>
      <c r="KW811" s="7"/>
      <c r="KX811" s="7"/>
      <c r="KY811" s="7"/>
      <c r="KZ811" s="7"/>
      <c r="LA811" s="7"/>
      <c r="LB811" s="7"/>
      <c r="LC811" s="7"/>
      <c r="LD811" s="7"/>
      <c r="LE811" s="7"/>
      <c r="LF811" s="7"/>
      <c r="LG811" s="7"/>
      <c r="LH811" s="7"/>
      <c r="LI811" s="7"/>
      <c r="LJ811" s="7"/>
      <c r="LK811" s="7"/>
      <c r="LL811" s="7"/>
      <c r="LM811" s="7"/>
      <c r="LN811" s="7"/>
      <c r="LO811" s="7"/>
      <c r="LP811" s="7"/>
      <c r="LQ811" s="7"/>
      <c r="LR811" s="7"/>
      <c r="LS811" s="7"/>
      <c r="LT811" s="7"/>
      <c r="LU811" s="7"/>
      <c r="LV811" s="7"/>
      <c r="LW811" s="7"/>
      <c r="LX811" s="7"/>
      <c r="LY811" s="7"/>
      <c r="LZ811" s="7"/>
      <c r="MA811" s="7"/>
      <c r="MB811" s="7"/>
      <c r="MC811" s="7"/>
      <c r="MD811" s="7"/>
      <c r="ME811" s="7"/>
      <c r="MF811" s="7"/>
      <c r="MG811" s="7"/>
      <c r="MH811" s="7"/>
      <c r="MI811" s="7"/>
      <c r="MJ811" s="7"/>
    </row>
    <row r="812" spans="1:348" ht="15.75" customHeight="1">
      <c r="A812" s="80"/>
      <c r="B812" s="80"/>
      <c r="C812" s="80"/>
      <c r="D812" s="80"/>
      <c r="E812" s="80"/>
      <c r="F812" s="80"/>
      <c r="G812" s="80"/>
      <c r="H812" s="80"/>
      <c r="I812" s="81"/>
      <c r="J812" s="81"/>
      <c r="K812" s="81"/>
      <c r="L812" s="81"/>
      <c r="M812" s="80"/>
      <c r="N812" s="80"/>
      <c r="O812" s="82"/>
      <c r="P812" s="82"/>
      <c r="Q812" s="82"/>
      <c r="R812" s="82"/>
      <c r="S812" s="82"/>
      <c r="T812" s="82"/>
      <c r="U812" s="82"/>
      <c r="V812" s="82"/>
      <c r="W812" s="82"/>
      <c r="X812" s="80"/>
      <c r="Y812" s="80"/>
      <c r="Z812" s="80"/>
      <c r="AA812" s="80"/>
      <c r="AB812" s="81"/>
      <c r="AC812" s="81"/>
      <c r="AD812" s="80"/>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c r="KA812" s="7"/>
      <c r="KB812" s="7"/>
      <c r="KC812" s="7"/>
      <c r="KD812" s="7"/>
      <c r="KE812" s="7"/>
      <c r="KF812" s="7"/>
      <c r="KG812" s="7"/>
      <c r="KH812" s="7"/>
      <c r="KI812" s="7"/>
      <c r="KJ812" s="7"/>
      <c r="KK812" s="7"/>
      <c r="KL812" s="7"/>
      <c r="KM812" s="7"/>
      <c r="KN812" s="7"/>
      <c r="KO812" s="7"/>
      <c r="KP812" s="7"/>
      <c r="KQ812" s="7"/>
      <c r="KR812" s="7"/>
      <c r="KS812" s="7"/>
      <c r="KT812" s="7"/>
      <c r="KU812" s="7"/>
      <c r="KV812" s="7"/>
      <c r="KW812" s="7"/>
      <c r="KX812" s="7"/>
      <c r="KY812" s="7"/>
      <c r="KZ812" s="7"/>
      <c r="LA812" s="7"/>
      <c r="LB812" s="7"/>
      <c r="LC812" s="7"/>
      <c r="LD812" s="7"/>
      <c r="LE812" s="7"/>
      <c r="LF812" s="7"/>
      <c r="LG812" s="7"/>
      <c r="LH812" s="7"/>
      <c r="LI812" s="7"/>
      <c r="LJ812" s="7"/>
      <c r="LK812" s="7"/>
      <c r="LL812" s="7"/>
      <c r="LM812" s="7"/>
      <c r="LN812" s="7"/>
      <c r="LO812" s="7"/>
      <c r="LP812" s="7"/>
      <c r="LQ812" s="7"/>
      <c r="LR812" s="7"/>
      <c r="LS812" s="7"/>
      <c r="LT812" s="7"/>
      <c r="LU812" s="7"/>
      <c r="LV812" s="7"/>
      <c r="LW812" s="7"/>
      <c r="LX812" s="7"/>
      <c r="LY812" s="7"/>
      <c r="LZ812" s="7"/>
      <c r="MA812" s="7"/>
      <c r="MB812" s="7"/>
      <c r="MC812" s="7"/>
      <c r="MD812" s="7"/>
      <c r="ME812" s="7"/>
      <c r="MF812" s="7"/>
      <c r="MG812" s="7"/>
      <c r="MH812" s="7"/>
      <c r="MI812" s="7"/>
      <c r="MJ812" s="7"/>
    </row>
    <row r="813" spans="1:348" ht="15.75" customHeight="1">
      <c r="A813" s="80"/>
      <c r="B813" s="80"/>
      <c r="C813" s="80"/>
      <c r="D813" s="80"/>
      <c r="E813" s="80"/>
      <c r="F813" s="80"/>
      <c r="G813" s="80"/>
      <c r="H813" s="80"/>
      <c r="I813" s="81"/>
      <c r="J813" s="81"/>
      <c r="K813" s="81"/>
      <c r="L813" s="81"/>
      <c r="M813" s="80"/>
      <c r="N813" s="80"/>
      <c r="O813" s="82"/>
      <c r="P813" s="82"/>
      <c r="Q813" s="82"/>
      <c r="R813" s="82"/>
      <c r="S813" s="82"/>
      <c r="T813" s="82"/>
      <c r="U813" s="82"/>
      <c r="V813" s="82"/>
      <c r="W813" s="82"/>
      <c r="X813" s="80"/>
      <c r="Y813" s="80"/>
      <c r="Z813" s="80"/>
      <c r="AA813" s="80"/>
      <c r="AB813" s="81"/>
      <c r="AC813" s="81"/>
      <c r="AD813" s="80"/>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c r="KA813" s="7"/>
      <c r="KB813" s="7"/>
      <c r="KC813" s="7"/>
      <c r="KD813" s="7"/>
      <c r="KE813" s="7"/>
      <c r="KF813" s="7"/>
      <c r="KG813" s="7"/>
      <c r="KH813" s="7"/>
      <c r="KI813" s="7"/>
      <c r="KJ813" s="7"/>
      <c r="KK813" s="7"/>
      <c r="KL813" s="7"/>
      <c r="KM813" s="7"/>
      <c r="KN813" s="7"/>
      <c r="KO813" s="7"/>
      <c r="KP813" s="7"/>
      <c r="KQ813" s="7"/>
      <c r="KR813" s="7"/>
      <c r="KS813" s="7"/>
      <c r="KT813" s="7"/>
      <c r="KU813" s="7"/>
      <c r="KV813" s="7"/>
      <c r="KW813" s="7"/>
      <c r="KX813" s="7"/>
      <c r="KY813" s="7"/>
      <c r="KZ813" s="7"/>
      <c r="LA813" s="7"/>
      <c r="LB813" s="7"/>
      <c r="LC813" s="7"/>
      <c r="LD813" s="7"/>
      <c r="LE813" s="7"/>
      <c r="LF813" s="7"/>
      <c r="LG813" s="7"/>
      <c r="LH813" s="7"/>
      <c r="LI813" s="7"/>
      <c r="LJ813" s="7"/>
      <c r="LK813" s="7"/>
      <c r="LL813" s="7"/>
      <c r="LM813" s="7"/>
      <c r="LN813" s="7"/>
      <c r="LO813" s="7"/>
      <c r="LP813" s="7"/>
      <c r="LQ813" s="7"/>
      <c r="LR813" s="7"/>
      <c r="LS813" s="7"/>
      <c r="LT813" s="7"/>
      <c r="LU813" s="7"/>
      <c r="LV813" s="7"/>
      <c r="LW813" s="7"/>
      <c r="LX813" s="7"/>
      <c r="LY813" s="7"/>
      <c r="LZ813" s="7"/>
      <c r="MA813" s="7"/>
      <c r="MB813" s="7"/>
      <c r="MC813" s="7"/>
      <c r="MD813" s="7"/>
      <c r="ME813" s="7"/>
      <c r="MF813" s="7"/>
      <c r="MG813" s="7"/>
      <c r="MH813" s="7"/>
      <c r="MI813" s="7"/>
      <c r="MJ813" s="7"/>
    </row>
    <row r="814" spans="1:348" ht="15.75" customHeight="1">
      <c r="A814" s="80"/>
      <c r="B814" s="80"/>
      <c r="C814" s="80"/>
      <c r="D814" s="80"/>
      <c r="E814" s="80"/>
      <c r="F814" s="80"/>
      <c r="G814" s="80"/>
      <c r="H814" s="80"/>
      <c r="I814" s="81"/>
      <c r="J814" s="81"/>
      <c r="K814" s="81"/>
      <c r="L814" s="81"/>
      <c r="M814" s="80"/>
      <c r="N814" s="80"/>
      <c r="O814" s="82"/>
      <c r="P814" s="82"/>
      <c r="Q814" s="82"/>
      <c r="R814" s="82"/>
      <c r="S814" s="82"/>
      <c r="T814" s="82"/>
      <c r="U814" s="82"/>
      <c r="V814" s="82"/>
      <c r="W814" s="82"/>
      <c r="X814" s="80"/>
      <c r="Y814" s="80"/>
      <c r="Z814" s="80"/>
      <c r="AA814" s="80"/>
      <c r="AB814" s="81"/>
      <c r="AC814" s="81"/>
      <c r="AD814" s="80"/>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c r="KA814" s="7"/>
      <c r="KB814" s="7"/>
      <c r="KC814" s="7"/>
      <c r="KD814" s="7"/>
      <c r="KE814" s="7"/>
      <c r="KF814" s="7"/>
      <c r="KG814" s="7"/>
      <c r="KH814" s="7"/>
      <c r="KI814" s="7"/>
      <c r="KJ814" s="7"/>
      <c r="KK814" s="7"/>
      <c r="KL814" s="7"/>
      <c r="KM814" s="7"/>
      <c r="KN814" s="7"/>
      <c r="KO814" s="7"/>
      <c r="KP814" s="7"/>
      <c r="KQ814" s="7"/>
      <c r="KR814" s="7"/>
      <c r="KS814" s="7"/>
      <c r="KT814" s="7"/>
      <c r="KU814" s="7"/>
      <c r="KV814" s="7"/>
      <c r="KW814" s="7"/>
      <c r="KX814" s="7"/>
      <c r="KY814" s="7"/>
      <c r="KZ814" s="7"/>
      <c r="LA814" s="7"/>
      <c r="LB814" s="7"/>
      <c r="LC814" s="7"/>
      <c r="LD814" s="7"/>
      <c r="LE814" s="7"/>
      <c r="LF814" s="7"/>
      <c r="LG814" s="7"/>
      <c r="LH814" s="7"/>
      <c r="LI814" s="7"/>
      <c r="LJ814" s="7"/>
      <c r="LK814" s="7"/>
      <c r="LL814" s="7"/>
      <c r="LM814" s="7"/>
      <c r="LN814" s="7"/>
      <c r="LO814" s="7"/>
      <c r="LP814" s="7"/>
      <c r="LQ814" s="7"/>
      <c r="LR814" s="7"/>
      <c r="LS814" s="7"/>
      <c r="LT814" s="7"/>
      <c r="LU814" s="7"/>
      <c r="LV814" s="7"/>
      <c r="LW814" s="7"/>
      <c r="LX814" s="7"/>
      <c r="LY814" s="7"/>
      <c r="LZ814" s="7"/>
      <c r="MA814" s="7"/>
      <c r="MB814" s="7"/>
      <c r="MC814" s="7"/>
      <c r="MD814" s="7"/>
      <c r="ME814" s="7"/>
      <c r="MF814" s="7"/>
      <c r="MG814" s="7"/>
      <c r="MH814" s="7"/>
      <c r="MI814" s="7"/>
      <c r="MJ814" s="7"/>
    </row>
    <row r="815" spans="1:348" ht="15.75" customHeight="1">
      <c r="A815" s="80"/>
      <c r="B815" s="80"/>
      <c r="C815" s="80"/>
      <c r="D815" s="80"/>
      <c r="E815" s="80"/>
      <c r="F815" s="80"/>
      <c r="G815" s="80"/>
      <c r="H815" s="80"/>
      <c r="I815" s="81"/>
      <c r="J815" s="81"/>
      <c r="K815" s="81"/>
      <c r="L815" s="81"/>
      <c r="M815" s="80"/>
      <c r="N815" s="80"/>
      <c r="O815" s="82"/>
      <c r="P815" s="82"/>
      <c r="Q815" s="82"/>
      <c r="R815" s="82"/>
      <c r="S815" s="82"/>
      <c r="T815" s="82"/>
      <c r="U815" s="82"/>
      <c r="V815" s="82"/>
      <c r="W815" s="82"/>
      <c r="X815" s="80"/>
      <c r="Y815" s="80"/>
      <c r="Z815" s="80"/>
      <c r="AA815" s="80"/>
      <c r="AB815" s="81"/>
      <c r="AC815" s="81"/>
      <c r="AD815" s="80"/>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c r="KA815" s="7"/>
      <c r="KB815" s="7"/>
      <c r="KC815" s="7"/>
      <c r="KD815" s="7"/>
      <c r="KE815" s="7"/>
      <c r="KF815" s="7"/>
      <c r="KG815" s="7"/>
      <c r="KH815" s="7"/>
      <c r="KI815" s="7"/>
      <c r="KJ815" s="7"/>
      <c r="KK815" s="7"/>
      <c r="KL815" s="7"/>
      <c r="KM815" s="7"/>
      <c r="KN815" s="7"/>
      <c r="KO815" s="7"/>
      <c r="KP815" s="7"/>
      <c r="KQ815" s="7"/>
      <c r="KR815" s="7"/>
      <c r="KS815" s="7"/>
      <c r="KT815" s="7"/>
      <c r="KU815" s="7"/>
      <c r="KV815" s="7"/>
      <c r="KW815" s="7"/>
      <c r="KX815" s="7"/>
      <c r="KY815" s="7"/>
      <c r="KZ815" s="7"/>
      <c r="LA815" s="7"/>
      <c r="LB815" s="7"/>
      <c r="LC815" s="7"/>
      <c r="LD815" s="7"/>
      <c r="LE815" s="7"/>
      <c r="LF815" s="7"/>
      <c r="LG815" s="7"/>
      <c r="LH815" s="7"/>
      <c r="LI815" s="7"/>
      <c r="LJ815" s="7"/>
      <c r="LK815" s="7"/>
      <c r="LL815" s="7"/>
      <c r="LM815" s="7"/>
      <c r="LN815" s="7"/>
      <c r="LO815" s="7"/>
      <c r="LP815" s="7"/>
      <c r="LQ815" s="7"/>
      <c r="LR815" s="7"/>
      <c r="LS815" s="7"/>
      <c r="LT815" s="7"/>
      <c r="LU815" s="7"/>
      <c r="LV815" s="7"/>
      <c r="LW815" s="7"/>
      <c r="LX815" s="7"/>
      <c r="LY815" s="7"/>
      <c r="LZ815" s="7"/>
      <c r="MA815" s="7"/>
      <c r="MB815" s="7"/>
      <c r="MC815" s="7"/>
      <c r="MD815" s="7"/>
      <c r="ME815" s="7"/>
      <c r="MF815" s="7"/>
      <c r="MG815" s="7"/>
      <c r="MH815" s="7"/>
      <c r="MI815" s="7"/>
      <c r="MJ815" s="7"/>
    </row>
    <row r="816" spans="1:348" ht="15.75" customHeight="1">
      <c r="A816" s="80"/>
      <c r="B816" s="80"/>
      <c r="C816" s="80"/>
      <c r="D816" s="80"/>
      <c r="E816" s="80"/>
      <c r="F816" s="80"/>
      <c r="G816" s="80"/>
      <c r="H816" s="80"/>
      <c r="I816" s="81"/>
      <c r="J816" s="81"/>
      <c r="K816" s="81"/>
      <c r="L816" s="81"/>
      <c r="M816" s="80"/>
      <c r="N816" s="80"/>
      <c r="O816" s="82"/>
      <c r="P816" s="82"/>
      <c r="Q816" s="82"/>
      <c r="R816" s="82"/>
      <c r="S816" s="82"/>
      <c r="T816" s="82"/>
      <c r="U816" s="82"/>
      <c r="V816" s="82"/>
      <c r="W816" s="82"/>
      <c r="X816" s="80"/>
      <c r="Y816" s="80"/>
      <c r="Z816" s="80"/>
      <c r="AA816" s="80"/>
      <c r="AB816" s="81"/>
      <c r="AC816" s="81"/>
      <c r="AD816" s="80"/>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c r="KA816" s="7"/>
      <c r="KB816" s="7"/>
      <c r="KC816" s="7"/>
      <c r="KD816" s="7"/>
      <c r="KE816" s="7"/>
      <c r="KF816" s="7"/>
      <c r="KG816" s="7"/>
      <c r="KH816" s="7"/>
      <c r="KI816" s="7"/>
      <c r="KJ816" s="7"/>
      <c r="KK816" s="7"/>
      <c r="KL816" s="7"/>
      <c r="KM816" s="7"/>
      <c r="KN816" s="7"/>
      <c r="KO816" s="7"/>
      <c r="KP816" s="7"/>
      <c r="KQ816" s="7"/>
      <c r="KR816" s="7"/>
      <c r="KS816" s="7"/>
      <c r="KT816" s="7"/>
      <c r="KU816" s="7"/>
      <c r="KV816" s="7"/>
      <c r="KW816" s="7"/>
      <c r="KX816" s="7"/>
      <c r="KY816" s="7"/>
      <c r="KZ816" s="7"/>
      <c r="LA816" s="7"/>
      <c r="LB816" s="7"/>
      <c r="LC816" s="7"/>
      <c r="LD816" s="7"/>
      <c r="LE816" s="7"/>
      <c r="LF816" s="7"/>
      <c r="LG816" s="7"/>
      <c r="LH816" s="7"/>
      <c r="LI816" s="7"/>
      <c r="LJ816" s="7"/>
      <c r="LK816" s="7"/>
      <c r="LL816" s="7"/>
      <c r="LM816" s="7"/>
      <c r="LN816" s="7"/>
      <c r="LO816" s="7"/>
      <c r="LP816" s="7"/>
      <c r="LQ816" s="7"/>
      <c r="LR816" s="7"/>
      <c r="LS816" s="7"/>
      <c r="LT816" s="7"/>
      <c r="LU816" s="7"/>
      <c r="LV816" s="7"/>
      <c r="LW816" s="7"/>
      <c r="LX816" s="7"/>
      <c r="LY816" s="7"/>
      <c r="LZ816" s="7"/>
      <c r="MA816" s="7"/>
      <c r="MB816" s="7"/>
      <c r="MC816" s="7"/>
      <c r="MD816" s="7"/>
      <c r="ME816" s="7"/>
      <c r="MF816" s="7"/>
      <c r="MG816" s="7"/>
      <c r="MH816" s="7"/>
      <c r="MI816" s="7"/>
      <c r="MJ816" s="7"/>
    </row>
    <row r="817" spans="1:348" ht="15.75" customHeight="1">
      <c r="A817" s="80"/>
      <c r="B817" s="80"/>
      <c r="C817" s="80"/>
      <c r="D817" s="80"/>
      <c r="E817" s="80"/>
      <c r="F817" s="80"/>
      <c r="G817" s="80"/>
      <c r="H817" s="80"/>
      <c r="I817" s="81"/>
      <c r="J817" s="81"/>
      <c r="K817" s="81"/>
      <c r="L817" s="81"/>
      <c r="M817" s="80"/>
      <c r="N817" s="80"/>
      <c r="O817" s="82"/>
      <c r="P817" s="82"/>
      <c r="Q817" s="82"/>
      <c r="R817" s="82"/>
      <c r="S817" s="82"/>
      <c r="T817" s="82"/>
      <c r="U817" s="82"/>
      <c r="V817" s="82"/>
      <c r="W817" s="82"/>
      <c r="X817" s="80"/>
      <c r="Y817" s="80"/>
      <c r="Z817" s="80"/>
      <c r="AA817" s="80"/>
      <c r="AB817" s="81"/>
      <c r="AC817" s="81"/>
      <c r="AD817" s="80"/>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c r="KA817" s="7"/>
      <c r="KB817" s="7"/>
      <c r="KC817" s="7"/>
      <c r="KD817" s="7"/>
      <c r="KE817" s="7"/>
      <c r="KF817" s="7"/>
      <c r="KG817" s="7"/>
      <c r="KH817" s="7"/>
      <c r="KI817" s="7"/>
      <c r="KJ817" s="7"/>
      <c r="KK817" s="7"/>
      <c r="KL817" s="7"/>
      <c r="KM817" s="7"/>
      <c r="KN817" s="7"/>
      <c r="KO817" s="7"/>
      <c r="KP817" s="7"/>
      <c r="KQ817" s="7"/>
      <c r="KR817" s="7"/>
      <c r="KS817" s="7"/>
      <c r="KT817" s="7"/>
      <c r="KU817" s="7"/>
      <c r="KV817" s="7"/>
      <c r="KW817" s="7"/>
      <c r="KX817" s="7"/>
      <c r="KY817" s="7"/>
      <c r="KZ817" s="7"/>
      <c r="LA817" s="7"/>
      <c r="LB817" s="7"/>
      <c r="LC817" s="7"/>
      <c r="LD817" s="7"/>
      <c r="LE817" s="7"/>
      <c r="LF817" s="7"/>
      <c r="LG817" s="7"/>
      <c r="LH817" s="7"/>
      <c r="LI817" s="7"/>
      <c r="LJ817" s="7"/>
      <c r="LK817" s="7"/>
      <c r="LL817" s="7"/>
      <c r="LM817" s="7"/>
      <c r="LN817" s="7"/>
      <c r="LO817" s="7"/>
      <c r="LP817" s="7"/>
      <c r="LQ817" s="7"/>
      <c r="LR817" s="7"/>
      <c r="LS817" s="7"/>
      <c r="LT817" s="7"/>
      <c r="LU817" s="7"/>
      <c r="LV817" s="7"/>
      <c r="LW817" s="7"/>
      <c r="LX817" s="7"/>
      <c r="LY817" s="7"/>
      <c r="LZ817" s="7"/>
      <c r="MA817" s="7"/>
      <c r="MB817" s="7"/>
      <c r="MC817" s="7"/>
      <c r="MD817" s="7"/>
      <c r="ME817" s="7"/>
      <c r="MF817" s="7"/>
      <c r="MG817" s="7"/>
      <c r="MH817" s="7"/>
      <c r="MI817" s="7"/>
      <c r="MJ817" s="7"/>
    </row>
    <row r="818" spans="1:348" ht="15.75" customHeight="1">
      <c r="A818" s="80"/>
      <c r="B818" s="80"/>
      <c r="C818" s="80"/>
      <c r="D818" s="80"/>
      <c r="E818" s="80"/>
      <c r="F818" s="80"/>
      <c r="G818" s="80"/>
      <c r="H818" s="80"/>
      <c r="I818" s="81"/>
      <c r="J818" s="81"/>
      <c r="K818" s="81"/>
      <c r="L818" s="81"/>
      <c r="M818" s="80"/>
      <c r="N818" s="80"/>
      <c r="O818" s="82"/>
      <c r="P818" s="82"/>
      <c r="Q818" s="82"/>
      <c r="R818" s="82"/>
      <c r="S818" s="82"/>
      <c r="T818" s="82"/>
      <c r="U818" s="82"/>
      <c r="V818" s="82"/>
      <c r="W818" s="82"/>
      <c r="X818" s="80"/>
      <c r="Y818" s="80"/>
      <c r="Z818" s="80"/>
      <c r="AA818" s="80"/>
      <c r="AB818" s="81"/>
      <c r="AC818" s="81"/>
      <c r="AD818" s="80"/>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c r="KA818" s="7"/>
      <c r="KB818" s="7"/>
      <c r="KC818" s="7"/>
      <c r="KD818" s="7"/>
      <c r="KE818" s="7"/>
      <c r="KF818" s="7"/>
      <c r="KG818" s="7"/>
      <c r="KH818" s="7"/>
      <c r="KI818" s="7"/>
      <c r="KJ818" s="7"/>
      <c r="KK818" s="7"/>
      <c r="KL818" s="7"/>
      <c r="KM818" s="7"/>
      <c r="KN818" s="7"/>
      <c r="KO818" s="7"/>
      <c r="KP818" s="7"/>
      <c r="KQ818" s="7"/>
      <c r="KR818" s="7"/>
      <c r="KS818" s="7"/>
      <c r="KT818" s="7"/>
      <c r="KU818" s="7"/>
      <c r="KV818" s="7"/>
      <c r="KW818" s="7"/>
      <c r="KX818" s="7"/>
      <c r="KY818" s="7"/>
      <c r="KZ818" s="7"/>
      <c r="LA818" s="7"/>
      <c r="LB818" s="7"/>
      <c r="LC818" s="7"/>
      <c r="LD818" s="7"/>
      <c r="LE818" s="7"/>
      <c r="LF818" s="7"/>
      <c r="LG818" s="7"/>
      <c r="LH818" s="7"/>
      <c r="LI818" s="7"/>
      <c r="LJ818" s="7"/>
      <c r="LK818" s="7"/>
      <c r="LL818" s="7"/>
      <c r="LM818" s="7"/>
      <c r="LN818" s="7"/>
      <c r="LO818" s="7"/>
      <c r="LP818" s="7"/>
      <c r="LQ818" s="7"/>
      <c r="LR818" s="7"/>
      <c r="LS818" s="7"/>
      <c r="LT818" s="7"/>
      <c r="LU818" s="7"/>
      <c r="LV818" s="7"/>
      <c r="LW818" s="7"/>
      <c r="LX818" s="7"/>
      <c r="LY818" s="7"/>
      <c r="LZ818" s="7"/>
      <c r="MA818" s="7"/>
      <c r="MB818" s="7"/>
      <c r="MC818" s="7"/>
      <c r="MD818" s="7"/>
      <c r="ME818" s="7"/>
      <c r="MF818" s="7"/>
      <c r="MG818" s="7"/>
      <c r="MH818" s="7"/>
      <c r="MI818" s="7"/>
      <c r="MJ818" s="7"/>
    </row>
    <row r="819" spans="1:348" ht="15.75" customHeight="1">
      <c r="A819" s="80"/>
      <c r="B819" s="80"/>
      <c r="C819" s="80"/>
      <c r="D819" s="80"/>
      <c r="E819" s="80"/>
      <c r="F819" s="80"/>
      <c r="G819" s="80"/>
      <c r="H819" s="80"/>
      <c r="I819" s="81"/>
      <c r="J819" s="81"/>
      <c r="K819" s="81"/>
      <c r="L819" s="81"/>
      <c r="M819" s="80"/>
      <c r="N819" s="80"/>
      <c r="O819" s="82"/>
      <c r="P819" s="82"/>
      <c r="Q819" s="82"/>
      <c r="R819" s="82"/>
      <c r="S819" s="82"/>
      <c r="T819" s="82"/>
      <c r="U819" s="82"/>
      <c r="V819" s="82"/>
      <c r="W819" s="82"/>
      <c r="X819" s="80"/>
      <c r="Y819" s="80"/>
      <c r="Z819" s="80"/>
      <c r="AA819" s="80"/>
      <c r="AB819" s="81"/>
      <c r="AC819" s="81"/>
      <c r="AD819" s="80"/>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c r="KA819" s="7"/>
      <c r="KB819" s="7"/>
      <c r="KC819" s="7"/>
      <c r="KD819" s="7"/>
      <c r="KE819" s="7"/>
      <c r="KF819" s="7"/>
      <c r="KG819" s="7"/>
      <c r="KH819" s="7"/>
      <c r="KI819" s="7"/>
      <c r="KJ819" s="7"/>
      <c r="KK819" s="7"/>
      <c r="KL819" s="7"/>
      <c r="KM819" s="7"/>
      <c r="KN819" s="7"/>
      <c r="KO819" s="7"/>
      <c r="KP819" s="7"/>
      <c r="KQ819" s="7"/>
      <c r="KR819" s="7"/>
      <c r="KS819" s="7"/>
      <c r="KT819" s="7"/>
      <c r="KU819" s="7"/>
      <c r="KV819" s="7"/>
      <c r="KW819" s="7"/>
      <c r="KX819" s="7"/>
      <c r="KY819" s="7"/>
      <c r="KZ819" s="7"/>
      <c r="LA819" s="7"/>
      <c r="LB819" s="7"/>
      <c r="LC819" s="7"/>
      <c r="LD819" s="7"/>
      <c r="LE819" s="7"/>
      <c r="LF819" s="7"/>
      <c r="LG819" s="7"/>
      <c r="LH819" s="7"/>
      <c r="LI819" s="7"/>
      <c r="LJ819" s="7"/>
      <c r="LK819" s="7"/>
      <c r="LL819" s="7"/>
      <c r="LM819" s="7"/>
      <c r="LN819" s="7"/>
      <c r="LO819" s="7"/>
      <c r="LP819" s="7"/>
      <c r="LQ819" s="7"/>
      <c r="LR819" s="7"/>
      <c r="LS819" s="7"/>
      <c r="LT819" s="7"/>
      <c r="LU819" s="7"/>
      <c r="LV819" s="7"/>
      <c r="LW819" s="7"/>
      <c r="LX819" s="7"/>
      <c r="LY819" s="7"/>
      <c r="LZ819" s="7"/>
      <c r="MA819" s="7"/>
      <c r="MB819" s="7"/>
      <c r="MC819" s="7"/>
      <c r="MD819" s="7"/>
      <c r="ME819" s="7"/>
      <c r="MF819" s="7"/>
      <c r="MG819" s="7"/>
      <c r="MH819" s="7"/>
      <c r="MI819" s="7"/>
      <c r="MJ819" s="7"/>
    </row>
    <row r="820" spans="1:348" ht="15.75" customHeight="1">
      <c r="A820" s="80"/>
      <c r="B820" s="80"/>
      <c r="C820" s="80"/>
      <c r="D820" s="80"/>
      <c r="E820" s="80"/>
      <c r="F820" s="80"/>
      <c r="G820" s="80"/>
      <c r="H820" s="80"/>
      <c r="I820" s="81"/>
      <c r="J820" s="81"/>
      <c r="K820" s="81"/>
      <c r="L820" s="81"/>
      <c r="M820" s="80"/>
      <c r="N820" s="80"/>
      <c r="O820" s="82"/>
      <c r="P820" s="82"/>
      <c r="Q820" s="82"/>
      <c r="R820" s="82"/>
      <c r="S820" s="82"/>
      <c r="T820" s="82"/>
      <c r="U820" s="82"/>
      <c r="V820" s="82"/>
      <c r="W820" s="82"/>
      <c r="X820" s="80"/>
      <c r="Y820" s="80"/>
      <c r="Z820" s="80"/>
      <c r="AA820" s="80"/>
      <c r="AB820" s="81"/>
      <c r="AC820" s="81"/>
      <c r="AD820" s="80"/>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c r="KA820" s="7"/>
      <c r="KB820" s="7"/>
      <c r="KC820" s="7"/>
      <c r="KD820" s="7"/>
      <c r="KE820" s="7"/>
      <c r="KF820" s="7"/>
      <c r="KG820" s="7"/>
      <c r="KH820" s="7"/>
      <c r="KI820" s="7"/>
      <c r="KJ820" s="7"/>
      <c r="KK820" s="7"/>
      <c r="KL820" s="7"/>
      <c r="KM820" s="7"/>
      <c r="KN820" s="7"/>
      <c r="KO820" s="7"/>
      <c r="KP820" s="7"/>
      <c r="KQ820" s="7"/>
      <c r="KR820" s="7"/>
      <c r="KS820" s="7"/>
      <c r="KT820" s="7"/>
      <c r="KU820" s="7"/>
      <c r="KV820" s="7"/>
      <c r="KW820" s="7"/>
      <c r="KX820" s="7"/>
      <c r="KY820" s="7"/>
      <c r="KZ820" s="7"/>
      <c r="LA820" s="7"/>
      <c r="LB820" s="7"/>
      <c r="LC820" s="7"/>
      <c r="LD820" s="7"/>
      <c r="LE820" s="7"/>
      <c r="LF820" s="7"/>
      <c r="LG820" s="7"/>
      <c r="LH820" s="7"/>
      <c r="LI820" s="7"/>
      <c r="LJ820" s="7"/>
      <c r="LK820" s="7"/>
      <c r="LL820" s="7"/>
      <c r="LM820" s="7"/>
      <c r="LN820" s="7"/>
      <c r="LO820" s="7"/>
      <c r="LP820" s="7"/>
      <c r="LQ820" s="7"/>
      <c r="LR820" s="7"/>
      <c r="LS820" s="7"/>
      <c r="LT820" s="7"/>
      <c r="LU820" s="7"/>
      <c r="LV820" s="7"/>
      <c r="LW820" s="7"/>
      <c r="LX820" s="7"/>
      <c r="LY820" s="7"/>
      <c r="LZ820" s="7"/>
      <c r="MA820" s="7"/>
      <c r="MB820" s="7"/>
      <c r="MC820" s="7"/>
      <c r="MD820" s="7"/>
      <c r="ME820" s="7"/>
      <c r="MF820" s="7"/>
      <c r="MG820" s="7"/>
      <c r="MH820" s="7"/>
      <c r="MI820" s="7"/>
      <c r="MJ820" s="7"/>
    </row>
    <row r="821" spans="1:348" ht="15.75" customHeight="1">
      <c r="A821" s="80"/>
      <c r="B821" s="80"/>
      <c r="C821" s="80"/>
      <c r="D821" s="80"/>
      <c r="E821" s="80"/>
      <c r="F821" s="80"/>
      <c r="G821" s="80"/>
      <c r="H821" s="80"/>
      <c r="I821" s="81"/>
      <c r="J821" s="81"/>
      <c r="K821" s="81"/>
      <c r="L821" s="81"/>
      <c r="M821" s="80"/>
      <c r="N821" s="80"/>
      <c r="O821" s="82"/>
      <c r="P821" s="82"/>
      <c r="Q821" s="82"/>
      <c r="R821" s="82"/>
      <c r="S821" s="82"/>
      <c r="T821" s="82"/>
      <c r="U821" s="82"/>
      <c r="V821" s="82"/>
      <c r="W821" s="82"/>
      <c r="X821" s="80"/>
      <c r="Y821" s="80"/>
      <c r="Z821" s="80"/>
      <c r="AA821" s="80"/>
      <c r="AB821" s="81"/>
      <c r="AC821" s="81"/>
      <c r="AD821" s="80"/>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c r="KA821" s="7"/>
      <c r="KB821" s="7"/>
      <c r="KC821" s="7"/>
      <c r="KD821" s="7"/>
      <c r="KE821" s="7"/>
      <c r="KF821" s="7"/>
      <c r="KG821" s="7"/>
      <c r="KH821" s="7"/>
      <c r="KI821" s="7"/>
      <c r="KJ821" s="7"/>
      <c r="KK821" s="7"/>
      <c r="KL821" s="7"/>
      <c r="KM821" s="7"/>
      <c r="KN821" s="7"/>
      <c r="KO821" s="7"/>
      <c r="KP821" s="7"/>
      <c r="KQ821" s="7"/>
      <c r="KR821" s="7"/>
      <c r="KS821" s="7"/>
      <c r="KT821" s="7"/>
      <c r="KU821" s="7"/>
      <c r="KV821" s="7"/>
      <c r="KW821" s="7"/>
      <c r="KX821" s="7"/>
      <c r="KY821" s="7"/>
      <c r="KZ821" s="7"/>
      <c r="LA821" s="7"/>
      <c r="LB821" s="7"/>
      <c r="LC821" s="7"/>
      <c r="LD821" s="7"/>
      <c r="LE821" s="7"/>
      <c r="LF821" s="7"/>
      <c r="LG821" s="7"/>
      <c r="LH821" s="7"/>
      <c r="LI821" s="7"/>
      <c r="LJ821" s="7"/>
      <c r="LK821" s="7"/>
      <c r="LL821" s="7"/>
      <c r="LM821" s="7"/>
      <c r="LN821" s="7"/>
      <c r="LO821" s="7"/>
      <c r="LP821" s="7"/>
      <c r="LQ821" s="7"/>
      <c r="LR821" s="7"/>
      <c r="LS821" s="7"/>
      <c r="LT821" s="7"/>
      <c r="LU821" s="7"/>
      <c r="LV821" s="7"/>
      <c r="LW821" s="7"/>
      <c r="LX821" s="7"/>
      <c r="LY821" s="7"/>
      <c r="LZ821" s="7"/>
      <c r="MA821" s="7"/>
      <c r="MB821" s="7"/>
      <c r="MC821" s="7"/>
      <c r="MD821" s="7"/>
      <c r="ME821" s="7"/>
      <c r="MF821" s="7"/>
      <c r="MG821" s="7"/>
      <c r="MH821" s="7"/>
      <c r="MI821" s="7"/>
      <c r="MJ821" s="7"/>
    </row>
    <row r="822" spans="1:348" ht="15.75" customHeight="1">
      <c r="A822" s="80"/>
      <c r="B822" s="80"/>
      <c r="C822" s="80"/>
      <c r="D822" s="80"/>
      <c r="E822" s="80"/>
      <c r="F822" s="80"/>
      <c r="G822" s="80"/>
      <c r="H822" s="80"/>
      <c r="I822" s="81"/>
      <c r="J822" s="81"/>
      <c r="K822" s="81"/>
      <c r="L822" s="81"/>
      <c r="M822" s="80"/>
      <c r="N822" s="80"/>
      <c r="O822" s="82"/>
      <c r="P822" s="82"/>
      <c r="Q822" s="82"/>
      <c r="R822" s="82"/>
      <c r="S822" s="82"/>
      <c r="T822" s="82"/>
      <c r="U822" s="82"/>
      <c r="V822" s="82"/>
      <c r="W822" s="82"/>
      <c r="X822" s="80"/>
      <c r="Y822" s="80"/>
      <c r="Z822" s="80"/>
      <c r="AA822" s="80"/>
      <c r="AB822" s="81"/>
      <c r="AC822" s="81"/>
      <c r="AD822" s="80"/>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c r="KA822" s="7"/>
      <c r="KB822" s="7"/>
      <c r="KC822" s="7"/>
      <c r="KD822" s="7"/>
      <c r="KE822" s="7"/>
      <c r="KF822" s="7"/>
      <c r="KG822" s="7"/>
      <c r="KH822" s="7"/>
      <c r="KI822" s="7"/>
      <c r="KJ822" s="7"/>
      <c r="KK822" s="7"/>
      <c r="KL822" s="7"/>
      <c r="KM822" s="7"/>
      <c r="KN822" s="7"/>
      <c r="KO822" s="7"/>
      <c r="KP822" s="7"/>
      <c r="KQ822" s="7"/>
      <c r="KR822" s="7"/>
      <c r="KS822" s="7"/>
      <c r="KT822" s="7"/>
      <c r="KU822" s="7"/>
      <c r="KV822" s="7"/>
      <c r="KW822" s="7"/>
      <c r="KX822" s="7"/>
      <c r="KY822" s="7"/>
      <c r="KZ822" s="7"/>
      <c r="LA822" s="7"/>
      <c r="LB822" s="7"/>
      <c r="LC822" s="7"/>
      <c r="LD822" s="7"/>
      <c r="LE822" s="7"/>
      <c r="LF822" s="7"/>
      <c r="LG822" s="7"/>
      <c r="LH822" s="7"/>
      <c r="LI822" s="7"/>
      <c r="LJ822" s="7"/>
      <c r="LK822" s="7"/>
      <c r="LL822" s="7"/>
      <c r="LM822" s="7"/>
      <c r="LN822" s="7"/>
      <c r="LO822" s="7"/>
      <c r="LP822" s="7"/>
      <c r="LQ822" s="7"/>
      <c r="LR822" s="7"/>
      <c r="LS822" s="7"/>
      <c r="LT822" s="7"/>
      <c r="LU822" s="7"/>
      <c r="LV822" s="7"/>
      <c r="LW822" s="7"/>
      <c r="LX822" s="7"/>
      <c r="LY822" s="7"/>
      <c r="LZ822" s="7"/>
      <c r="MA822" s="7"/>
      <c r="MB822" s="7"/>
      <c r="MC822" s="7"/>
      <c r="MD822" s="7"/>
      <c r="ME822" s="7"/>
      <c r="MF822" s="7"/>
      <c r="MG822" s="7"/>
      <c r="MH822" s="7"/>
      <c r="MI822" s="7"/>
      <c r="MJ822" s="7"/>
    </row>
    <row r="823" spans="1:348" ht="15.75" customHeight="1">
      <c r="A823" s="80"/>
      <c r="B823" s="80"/>
      <c r="C823" s="80"/>
      <c r="D823" s="80"/>
      <c r="E823" s="80"/>
      <c r="F823" s="80"/>
      <c r="G823" s="80"/>
      <c r="H823" s="80"/>
      <c r="I823" s="81"/>
      <c r="J823" s="81"/>
      <c r="K823" s="81"/>
      <c r="L823" s="81"/>
      <c r="M823" s="80"/>
      <c r="N823" s="80"/>
      <c r="O823" s="82"/>
      <c r="P823" s="82"/>
      <c r="Q823" s="82"/>
      <c r="R823" s="82"/>
      <c r="S823" s="82"/>
      <c r="T823" s="82"/>
      <c r="U823" s="82"/>
      <c r="V823" s="82"/>
      <c r="W823" s="82"/>
      <c r="X823" s="80"/>
      <c r="Y823" s="80"/>
      <c r="Z823" s="80"/>
      <c r="AA823" s="80"/>
      <c r="AB823" s="81"/>
      <c r="AC823" s="81"/>
      <c r="AD823" s="80"/>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c r="KA823" s="7"/>
      <c r="KB823" s="7"/>
      <c r="KC823" s="7"/>
      <c r="KD823" s="7"/>
      <c r="KE823" s="7"/>
      <c r="KF823" s="7"/>
      <c r="KG823" s="7"/>
      <c r="KH823" s="7"/>
      <c r="KI823" s="7"/>
      <c r="KJ823" s="7"/>
      <c r="KK823" s="7"/>
      <c r="KL823" s="7"/>
      <c r="KM823" s="7"/>
      <c r="KN823" s="7"/>
      <c r="KO823" s="7"/>
      <c r="KP823" s="7"/>
      <c r="KQ823" s="7"/>
      <c r="KR823" s="7"/>
      <c r="KS823" s="7"/>
      <c r="KT823" s="7"/>
      <c r="KU823" s="7"/>
      <c r="KV823" s="7"/>
      <c r="KW823" s="7"/>
      <c r="KX823" s="7"/>
      <c r="KY823" s="7"/>
      <c r="KZ823" s="7"/>
      <c r="LA823" s="7"/>
      <c r="LB823" s="7"/>
      <c r="LC823" s="7"/>
      <c r="LD823" s="7"/>
      <c r="LE823" s="7"/>
      <c r="LF823" s="7"/>
      <c r="LG823" s="7"/>
      <c r="LH823" s="7"/>
      <c r="LI823" s="7"/>
      <c r="LJ823" s="7"/>
      <c r="LK823" s="7"/>
      <c r="LL823" s="7"/>
      <c r="LM823" s="7"/>
      <c r="LN823" s="7"/>
      <c r="LO823" s="7"/>
      <c r="LP823" s="7"/>
      <c r="LQ823" s="7"/>
      <c r="LR823" s="7"/>
      <c r="LS823" s="7"/>
      <c r="LT823" s="7"/>
      <c r="LU823" s="7"/>
      <c r="LV823" s="7"/>
      <c r="LW823" s="7"/>
      <c r="LX823" s="7"/>
      <c r="LY823" s="7"/>
      <c r="LZ823" s="7"/>
      <c r="MA823" s="7"/>
      <c r="MB823" s="7"/>
      <c r="MC823" s="7"/>
      <c r="MD823" s="7"/>
      <c r="ME823" s="7"/>
      <c r="MF823" s="7"/>
      <c r="MG823" s="7"/>
      <c r="MH823" s="7"/>
      <c r="MI823" s="7"/>
      <c r="MJ823" s="7"/>
    </row>
    <row r="824" spans="1:348" ht="15.75" customHeight="1">
      <c r="A824" s="80"/>
      <c r="B824" s="80"/>
      <c r="C824" s="80"/>
      <c r="D824" s="80"/>
      <c r="E824" s="80"/>
      <c r="F824" s="80"/>
      <c r="G824" s="80"/>
      <c r="H824" s="80"/>
      <c r="I824" s="81"/>
      <c r="J824" s="81"/>
      <c r="K824" s="81"/>
      <c r="L824" s="81"/>
      <c r="M824" s="80"/>
      <c r="N824" s="80"/>
      <c r="O824" s="82"/>
      <c r="P824" s="82"/>
      <c r="Q824" s="82"/>
      <c r="R824" s="82"/>
      <c r="S824" s="82"/>
      <c r="T824" s="82"/>
      <c r="U824" s="82"/>
      <c r="V824" s="82"/>
      <c r="W824" s="82"/>
      <c r="X824" s="80"/>
      <c r="Y824" s="80"/>
      <c r="Z824" s="80"/>
      <c r="AA824" s="80"/>
      <c r="AB824" s="81"/>
      <c r="AC824" s="81"/>
      <c r="AD824" s="80"/>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c r="KA824" s="7"/>
      <c r="KB824" s="7"/>
      <c r="KC824" s="7"/>
      <c r="KD824" s="7"/>
      <c r="KE824" s="7"/>
      <c r="KF824" s="7"/>
      <c r="KG824" s="7"/>
      <c r="KH824" s="7"/>
      <c r="KI824" s="7"/>
      <c r="KJ824" s="7"/>
      <c r="KK824" s="7"/>
      <c r="KL824" s="7"/>
      <c r="KM824" s="7"/>
      <c r="KN824" s="7"/>
      <c r="KO824" s="7"/>
      <c r="KP824" s="7"/>
      <c r="KQ824" s="7"/>
      <c r="KR824" s="7"/>
      <c r="KS824" s="7"/>
      <c r="KT824" s="7"/>
      <c r="KU824" s="7"/>
      <c r="KV824" s="7"/>
      <c r="KW824" s="7"/>
      <c r="KX824" s="7"/>
      <c r="KY824" s="7"/>
      <c r="KZ824" s="7"/>
      <c r="LA824" s="7"/>
      <c r="LB824" s="7"/>
      <c r="LC824" s="7"/>
      <c r="LD824" s="7"/>
      <c r="LE824" s="7"/>
      <c r="LF824" s="7"/>
      <c r="LG824" s="7"/>
      <c r="LH824" s="7"/>
      <c r="LI824" s="7"/>
      <c r="LJ824" s="7"/>
      <c r="LK824" s="7"/>
      <c r="LL824" s="7"/>
      <c r="LM824" s="7"/>
      <c r="LN824" s="7"/>
      <c r="LO824" s="7"/>
      <c r="LP824" s="7"/>
      <c r="LQ824" s="7"/>
      <c r="LR824" s="7"/>
      <c r="LS824" s="7"/>
      <c r="LT824" s="7"/>
      <c r="LU824" s="7"/>
      <c r="LV824" s="7"/>
      <c r="LW824" s="7"/>
      <c r="LX824" s="7"/>
      <c r="LY824" s="7"/>
      <c r="LZ824" s="7"/>
      <c r="MA824" s="7"/>
      <c r="MB824" s="7"/>
      <c r="MC824" s="7"/>
      <c r="MD824" s="7"/>
      <c r="ME824" s="7"/>
      <c r="MF824" s="7"/>
      <c r="MG824" s="7"/>
      <c r="MH824" s="7"/>
      <c r="MI824" s="7"/>
      <c r="MJ824" s="7"/>
    </row>
    <row r="825" spans="1:348" ht="15.75" customHeight="1">
      <c r="A825" s="80"/>
      <c r="B825" s="80"/>
      <c r="C825" s="80"/>
      <c r="D825" s="80"/>
      <c r="E825" s="80"/>
      <c r="F825" s="80"/>
      <c r="G825" s="80"/>
      <c r="H825" s="80"/>
      <c r="I825" s="81"/>
      <c r="J825" s="81"/>
      <c r="K825" s="81"/>
      <c r="L825" s="81"/>
      <c r="M825" s="80"/>
      <c r="N825" s="80"/>
      <c r="O825" s="82"/>
      <c r="P825" s="82"/>
      <c r="Q825" s="82"/>
      <c r="R825" s="82"/>
      <c r="S825" s="82"/>
      <c r="T825" s="82"/>
      <c r="U825" s="82"/>
      <c r="V825" s="82"/>
      <c r="W825" s="82"/>
      <c r="X825" s="80"/>
      <c r="Y825" s="80"/>
      <c r="Z825" s="80"/>
      <c r="AA825" s="80"/>
      <c r="AB825" s="81"/>
      <c r="AC825" s="81"/>
      <c r="AD825" s="80"/>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c r="KA825" s="7"/>
      <c r="KB825" s="7"/>
      <c r="KC825" s="7"/>
      <c r="KD825" s="7"/>
      <c r="KE825" s="7"/>
      <c r="KF825" s="7"/>
      <c r="KG825" s="7"/>
      <c r="KH825" s="7"/>
      <c r="KI825" s="7"/>
      <c r="KJ825" s="7"/>
      <c r="KK825" s="7"/>
      <c r="KL825" s="7"/>
      <c r="KM825" s="7"/>
      <c r="KN825" s="7"/>
      <c r="KO825" s="7"/>
      <c r="KP825" s="7"/>
      <c r="KQ825" s="7"/>
      <c r="KR825" s="7"/>
      <c r="KS825" s="7"/>
      <c r="KT825" s="7"/>
      <c r="KU825" s="7"/>
      <c r="KV825" s="7"/>
      <c r="KW825" s="7"/>
      <c r="KX825" s="7"/>
      <c r="KY825" s="7"/>
      <c r="KZ825" s="7"/>
      <c r="LA825" s="7"/>
      <c r="LB825" s="7"/>
      <c r="LC825" s="7"/>
      <c r="LD825" s="7"/>
      <c r="LE825" s="7"/>
      <c r="LF825" s="7"/>
      <c r="LG825" s="7"/>
      <c r="LH825" s="7"/>
      <c r="LI825" s="7"/>
      <c r="LJ825" s="7"/>
      <c r="LK825" s="7"/>
      <c r="LL825" s="7"/>
      <c r="LM825" s="7"/>
      <c r="LN825" s="7"/>
      <c r="LO825" s="7"/>
      <c r="LP825" s="7"/>
      <c r="LQ825" s="7"/>
      <c r="LR825" s="7"/>
      <c r="LS825" s="7"/>
      <c r="LT825" s="7"/>
      <c r="LU825" s="7"/>
      <c r="LV825" s="7"/>
      <c r="LW825" s="7"/>
      <c r="LX825" s="7"/>
      <c r="LY825" s="7"/>
      <c r="LZ825" s="7"/>
      <c r="MA825" s="7"/>
      <c r="MB825" s="7"/>
      <c r="MC825" s="7"/>
      <c r="MD825" s="7"/>
      <c r="ME825" s="7"/>
      <c r="MF825" s="7"/>
      <c r="MG825" s="7"/>
      <c r="MH825" s="7"/>
      <c r="MI825" s="7"/>
      <c r="MJ825" s="7"/>
    </row>
    <row r="826" spans="1:348" ht="15.75" customHeight="1">
      <c r="A826" s="80"/>
      <c r="B826" s="80"/>
      <c r="C826" s="80"/>
      <c r="D826" s="80"/>
      <c r="E826" s="80"/>
      <c r="F826" s="80"/>
      <c r="G826" s="80"/>
      <c r="H826" s="80"/>
      <c r="I826" s="81"/>
      <c r="J826" s="81"/>
      <c r="K826" s="81"/>
      <c r="L826" s="81"/>
      <c r="M826" s="80"/>
      <c r="N826" s="80"/>
      <c r="O826" s="82"/>
      <c r="P826" s="82"/>
      <c r="Q826" s="82"/>
      <c r="R826" s="82"/>
      <c r="S826" s="82"/>
      <c r="T826" s="82"/>
      <c r="U826" s="82"/>
      <c r="V826" s="82"/>
      <c r="W826" s="82"/>
      <c r="X826" s="80"/>
      <c r="Y826" s="80"/>
      <c r="Z826" s="80"/>
      <c r="AA826" s="80"/>
      <c r="AB826" s="81"/>
      <c r="AC826" s="81"/>
      <c r="AD826" s="80"/>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c r="KA826" s="7"/>
      <c r="KB826" s="7"/>
      <c r="KC826" s="7"/>
      <c r="KD826" s="7"/>
      <c r="KE826" s="7"/>
      <c r="KF826" s="7"/>
      <c r="KG826" s="7"/>
      <c r="KH826" s="7"/>
      <c r="KI826" s="7"/>
      <c r="KJ826" s="7"/>
      <c r="KK826" s="7"/>
      <c r="KL826" s="7"/>
      <c r="KM826" s="7"/>
      <c r="KN826" s="7"/>
      <c r="KO826" s="7"/>
      <c r="KP826" s="7"/>
      <c r="KQ826" s="7"/>
      <c r="KR826" s="7"/>
      <c r="KS826" s="7"/>
      <c r="KT826" s="7"/>
      <c r="KU826" s="7"/>
      <c r="KV826" s="7"/>
      <c r="KW826" s="7"/>
      <c r="KX826" s="7"/>
      <c r="KY826" s="7"/>
      <c r="KZ826" s="7"/>
      <c r="LA826" s="7"/>
      <c r="LB826" s="7"/>
      <c r="LC826" s="7"/>
      <c r="LD826" s="7"/>
      <c r="LE826" s="7"/>
      <c r="LF826" s="7"/>
      <c r="LG826" s="7"/>
      <c r="LH826" s="7"/>
      <c r="LI826" s="7"/>
      <c r="LJ826" s="7"/>
      <c r="LK826" s="7"/>
      <c r="LL826" s="7"/>
      <c r="LM826" s="7"/>
      <c r="LN826" s="7"/>
      <c r="LO826" s="7"/>
      <c r="LP826" s="7"/>
      <c r="LQ826" s="7"/>
      <c r="LR826" s="7"/>
      <c r="LS826" s="7"/>
      <c r="LT826" s="7"/>
      <c r="LU826" s="7"/>
      <c r="LV826" s="7"/>
      <c r="LW826" s="7"/>
      <c r="LX826" s="7"/>
      <c r="LY826" s="7"/>
      <c r="LZ826" s="7"/>
      <c r="MA826" s="7"/>
      <c r="MB826" s="7"/>
      <c r="MC826" s="7"/>
      <c r="MD826" s="7"/>
      <c r="ME826" s="7"/>
      <c r="MF826" s="7"/>
      <c r="MG826" s="7"/>
      <c r="MH826" s="7"/>
      <c r="MI826" s="7"/>
      <c r="MJ826" s="7"/>
    </row>
    <row r="827" spans="1:348" ht="15.75" customHeight="1">
      <c r="A827" s="80"/>
      <c r="B827" s="80"/>
      <c r="C827" s="80"/>
      <c r="D827" s="80"/>
      <c r="E827" s="80"/>
      <c r="F827" s="80"/>
      <c r="G827" s="80"/>
      <c r="H827" s="80"/>
      <c r="I827" s="81"/>
      <c r="J827" s="81"/>
      <c r="K827" s="81"/>
      <c r="L827" s="81"/>
      <c r="M827" s="80"/>
      <c r="N827" s="80"/>
      <c r="O827" s="82"/>
      <c r="P827" s="82"/>
      <c r="Q827" s="82"/>
      <c r="R827" s="82"/>
      <c r="S827" s="82"/>
      <c r="T827" s="82"/>
      <c r="U827" s="82"/>
      <c r="V827" s="82"/>
      <c r="W827" s="82"/>
      <c r="X827" s="80"/>
      <c r="Y827" s="80"/>
      <c r="Z827" s="80"/>
      <c r="AA827" s="80"/>
      <c r="AB827" s="81"/>
      <c r="AC827" s="81"/>
      <c r="AD827" s="80"/>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c r="KA827" s="7"/>
      <c r="KB827" s="7"/>
      <c r="KC827" s="7"/>
      <c r="KD827" s="7"/>
      <c r="KE827" s="7"/>
      <c r="KF827" s="7"/>
      <c r="KG827" s="7"/>
      <c r="KH827" s="7"/>
      <c r="KI827" s="7"/>
      <c r="KJ827" s="7"/>
      <c r="KK827" s="7"/>
      <c r="KL827" s="7"/>
      <c r="KM827" s="7"/>
      <c r="KN827" s="7"/>
      <c r="KO827" s="7"/>
      <c r="KP827" s="7"/>
      <c r="KQ827" s="7"/>
      <c r="KR827" s="7"/>
      <c r="KS827" s="7"/>
      <c r="KT827" s="7"/>
      <c r="KU827" s="7"/>
      <c r="KV827" s="7"/>
      <c r="KW827" s="7"/>
      <c r="KX827" s="7"/>
      <c r="KY827" s="7"/>
      <c r="KZ827" s="7"/>
      <c r="LA827" s="7"/>
      <c r="LB827" s="7"/>
      <c r="LC827" s="7"/>
      <c r="LD827" s="7"/>
      <c r="LE827" s="7"/>
      <c r="LF827" s="7"/>
      <c r="LG827" s="7"/>
      <c r="LH827" s="7"/>
      <c r="LI827" s="7"/>
      <c r="LJ827" s="7"/>
      <c r="LK827" s="7"/>
      <c r="LL827" s="7"/>
      <c r="LM827" s="7"/>
      <c r="LN827" s="7"/>
      <c r="LO827" s="7"/>
      <c r="LP827" s="7"/>
      <c r="LQ827" s="7"/>
      <c r="LR827" s="7"/>
      <c r="LS827" s="7"/>
      <c r="LT827" s="7"/>
      <c r="LU827" s="7"/>
      <c r="LV827" s="7"/>
      <c r="LW827" s="7"/>
      <c r="LX827" s="7"/>
      <c r="LY827" s="7"/>
      <c r="LZ827" s="7"/>
      <c r="MA827" s="7"/>
      <c r="MB827" s="7"/>
      <c r="MC827" s="7"/>
      <c r="MD827" s="7"/>
      <c r="ME827" s="7"/>
      <c r="MF827" s="7"/>
      <c r="MG827" s="7"/>
      <c r="MH827" s="7"/>
      <c r="MI827" s="7"/>
      <c r="MJ827" s="7"/>
    </row>
    <row r="828" spans="1:348" ht="15.75" customHeight="1">
      <c r="A828" s="80"/>
      <c r="B828" s="80"/>
      <c r="C828" s="80"/>
      <c r="D828" s="80"/>
      <c r="E828" s="80"/>
      <c r="F828" s="80"/>
      <c r="G828" s="80"/>
      <c r="H828" s="80"/>
      <c r="I828" s="81"/>
      <c r="J828" s="81"/>
      <c r="K828" s="81"/>
      <c r="L828" s="81"/>
      <c r="M828" s="80"/>
      <c r="N828" s="80"/>
      <c r="O828" s="82"/>
      <c r="P828" s="82"/>
      <c r="Q828" s="82"/>
      <c r="R828" s="82"/>
      <c r="S828" s="82"/>
      <c r="T828" s="82"/>
      <c r="U828" s="82"/>
      <c r="V828" s="82"/>
      <c r="W828" s="82"/>
      <c r="X828" s="80"/>
      <c r="Y828" s="80"/>
      <c r="Z828" s="80"/>
      <c r="AA828" s="80"/>
      <c r="AB828" s="81"/>
      <c r="AC828" s="81"/>
      <c r="AD828" s="80"/>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c r="KA828" s="7"/>
      <c r="KB828" s="7"/>
      <c r="KC828" s="7"/>
      <c r="KD828" s="7"/>
      <c r="KE828" s="7"/>
      <c r="KF828" s="7"/>
      <c r="KG828" s="7"/>
      <c r="KH828" s="7"/>
      <c r="KI828" s="7"/>
      <c r="KJ828" s="7"/>
      <c r="KK828" s="7"/>
      <c r="KL828" s="7"/>
      <c r="KM828" s="7"/>
      <c r="KN828" s="7"/>
      <c r="KO828" s="7"/>
      <c r="KP828" s="7"/>
      <c r="KQ828" s="7"/>
      <c r="KR828" s="7"/>
      <c r="KS828" s="7"/>
      <c r="KT828" s="7"/>
      <c r="KU828" s="7"/>
      <c r="KV828" s="7"/>
      <c r="KW828" s="7"/>
      <c r="KX828" s="7"/>
      <c r="KY828" s="7"/>
      <c r="KZ828" s="7"/>
      <c r="LA828" s="7"/>
      <c r="LB828" s="7"/>
      <c r="LC828" s="7"/>
      <c r="LD828" s="7"/>
      <c r="LE828" s="7"/>
      <c r="LF828" s="7"/>
      <c r="LG828" s="7"/>
      <c r="LH828" s="7"/>
      <c r="LI828" s="7"/>
      <c r="LJ828" s="7"/>
      <c r="LK828" s="7"/>
      <c r="LL828" s="7"/>
      <c r="LM828" s="7"/>
      <c r="LN828" s="7"/>
      <c r="LO828" s="7"/>
      <c r="LP828" s="7"/>
      <c r="LQ828" s="7"/>
      <c r="LR828" s="7"/>
      <c r="LS828" s="7"/>
      <c r="LT828" s="7"/>
      <c r="LU828" s="7"/>
      <c r="LV828" s="7"/>
      <c r="LW828" s="7"/>
      <c r="LX828" s="7"/>
      <c r="LY828" s="7"/>
      <c r="LZ828" s="7"/>
      <c r="MA828" s="7"/>
      <c r="MB828" s="7"/>
      <c r="MC828" s="7"/>
      <c r="MD828" s="7"/>
      <c r="ME828" s="7"/>
      <c r="MF828" s="7"/>
      <c r="MG828" s="7"/>
      <c r="MH828" s="7"/>
      <c r="MI828" s="7"/>
      <c r="MJ828" s="7"/>
    </row>
    <row r="829" spans="1:348" ht="15.75" customHeight="1">
      <c r="A829" s="80"/>
      <c r="B829" s="80"/>
      <c r="C829" s="80"/>
      <c r="D829" s="80"/>
      <c r="E829" s="80"/>
      <c r="F829" s="80"/>
      <c r="G829" s="80"/>
      <c r="H829" s="80"/>
      <c r="I829" s="81"/>
      <c r="J829" s="81"/>
      <c r="K829" s="81"/>
      <c r="L829" s="81"/>
      <c r="M829" s="80"/>
      <c r="N829" s="80"/>
      <c r="O829" s="82"/>
      <c r="P829" s="82"/>
      <c r="Q829" s="82"/>
      <c r="R829" s="82"/>
      <c r="S829" s="82"/>
      <c r="T829" s="82"/>
      <c r="U829" s="82"/>
      <c r="V829" s="82"/>
      <c r="W829" s="82"/>
      <c r="X829" s="80"/>
      <c r="Y829" s="80"/>
      <c r="Z829" s="80"/>
      <c r="AA829" s="80"/>
      <c r="AB829" s="81"/>
      <c r="AC829" s="81"/>
      <c r="AD829" s="80"/>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c r="KA829" s="7"/>
      <c r="KB829" s="7"/>
      <c r="KC829" s="7"/>
      <c r="KD829" s="7"/>
      <c r="KE829" s="7"/>
      <c r="KF829" s="7"/>
      <c r="KG829" s="7"/>
      <c r="KH829" s="7"/>
      <c r="KI829" s="7"/>
      <c r="KJ829" s="7"/>
      <c r="KK829" s="7"/>
      <c r="KL829" s="7"/>
      <c r="KM829" s="7"/>
      <c r="KN829" s="7"/>
      <c r="KO829" s="7"/>
      <c r="KP829" s="7"/>
      <c r="KQ829" s="7"/>
      <c r="KR829" s="7"/>
      <c r="KS829" s="7"/>
      <c r="KT829" s="7"/>
      <c r="KU829" s="7"/>
      <c r="KV829" s="7"/>
      <c r="KW829" s="7"/>
      <c r="KX829" s="7"/>
      <c r="KY829" s="7"/>
      <c r="KZ829" s="7"/>
      <c r="LA829" s="7"/>
      <c r="LB829" s="7"/>
      <c r="LC829" s="7"/>
      <c r="LD829" s="7"/>
      <c r="LE829" s="7"/>
      <c r="LF829" s="7"/>
      <c r="LG829" s="7"/>
      <c r="LH829" s="7"/>
      <c r="LI829" s="7"/>
      <c r="LJ829" s="7"/>
      <c r="LK829" s="7"/>
      <c r="LL829" s="7"/>
      <c r="LM829" s="7"/>
      <c r="LN829" s="7"/>
      <c r="LO829" s="7"/>
      <c r="LP829" s="7"/>
      <c r="LQ829" s="7"/>
      <c r="LR829" s="7"/>
      <c r="LS829" s="7"/>
      <c r="LT829" s="7"/>
      <c r="LU829" s="7"/>
      <c r="LV829" s="7"/>
      <c r="LW829" s="7"/>
      <c r="LX829" s="7"/>
      <c r="LY829" s="7"/>
      <c r="LZ829" s="7"/>
      <c r="MA829" s="7"/>
      <c r="MB829" s="7"/>
      <c r="MC829" s="7"/>
      <c r="MD829" s="7"/>
      <c r="ME829" s="7"/>
      <c r="MF829" s="7"/>
      <c r="MG829" s="7"/>
      <c r="MH829" s="7"/>
      <c r="MI829" s="7"/>
      <c r="MJ829" s="7"/>
    </row>
    <row r="830" spans="1:348" ht="15.75" customHeight="1">
      <c r="A830" s="80"/>
      <c r="B830" s="80"/>
      <c r="C830" s="80"/>
      <c r="D830" s="80"/>
      <c r="E830" s="80"/>
      <c r="F830" s="80"/>
      <c r="G830" s="80"/>
      <c r="H830" s="80"/>
      <c r="I830" s="81"/>
      <c r="J830" s="81"/>
      <c r="K830" s="81"/>
      <c r="L830" s="81"/>
      <c r="M830" s="80"/>
      <c r="N830" s="80"/>
      <c r="O830" s="82"/>
      <c r="P830" s="82"/>
      <c r="Q830" s="82"/>
      <c r="R830" s="82"/>
      <c r="S830" s="82"/>
      <c r="T830" s="82"/>
      <c r="U830" s="82"/>
      <c r="V830" s="82"/>
      <c r="W830" s="82"/>
      <c r="X830" s="80"/>
      <c r="Y830" s="80"/>
      <c r="Z830" s="80"/>
      <c r="AA830" s="80"/>
      <c r="AB830" s="81"/>
      <c r="AC830" s="81"/>
      <c r="AD830" s="80"/>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c r="KA830" s="7"/>
      <c r="KB830" s="7"/>
      <c r="KC830" s="7"/>
      <c r="KD830" s="7"/>
      <c r="KE830" s="7"/>
      <c r="KF830" s="7"/>
      <c r="KG830" s="7"/>
      <c r="KH830" s="7"/>
      <c r="KI830" s="7"/>
      <c r="KJ830" s="7"/>
      <c r="KK830" s="7"/>
      <c r="KL830" s="7"/>
      <c r="KM830" s="7"/>
      <c r="KN830" s="7"/>
      <c r="KO830" s="7"/>
      <c r="KP830" s="7"/>
      <c r="KQ830" s="7"/>
      <c r="KR830" s="7"/>
      <c r="KS830" s="7"/>
      <c r="KT830" s="7"/>
      <c r="KU830" s="7"/>
      <c r="KV830" s="7"/>
      <c r="KW830" s="7"/>
      <c r="KX830" s="7"/>
      <c r="KY830" s="7"/>
      <c r="KZ830" s="7"/>
      <c r="LA830" s="7"/>
      <c r="LB830" s="7"/>
      <c r="LC830" s="7"/>
      <c r="LD830" s="7"/>
      <c r="LE830" s="7"/>
      <c r="LF830" s="7"/>
      <c r="LG830" s="7"/>
      <c r="LH830" s="7"/>
      <c r="LI830" s="7"/>
      <c r="LJ830" s="7"/>
      <c r="LK830" s="7"/>
      <c r="LL830" s="7"/>
      <c r="LM830" s="7"/>
      <c r="LN830" s="7"/>
      <c r="LO830" s="7"/>
      <c r="LP830" s="7"/>
      <c r="LQ830" s="7"/>
      <c r="LR830" s="7"/>
      <c r="LS830" s="7"/>
      <c r="LT830" s="7"/>
      <c r="LU830" s="7"/>
      <c r="LV830" s="7"/>
      <c r="LW830" s="7"/>
      <c r="LX830" s="7"/>
      <c r="LY830" s="7"/>
      <c r="LZ830" s="7"/>
      <c r="MA830" s="7"/>
      <c r="MB830" s="7"/>
      <c r="MC830" s="7"/>
      <c r="MD830" s="7"/>
      <c r="ME830" s="7"/>
      <c r="MF830" s="7"/>
      <c r="MG830" s="7"/>
      <c r="MH830" s="7"/>
      <c r="MI830" s="7"/>
      <c r="MJ830" s="7"/>
    </row>
    <row r="831" spans="1:348" ht="15.75" customHeight="1">
      <c r="A831" s="80"/>
      <c r="B831" s="80"/>
      <c r="C831" s="80"/>
      <c r="D831" s="80"/>
      <c r="E831" s="80"/>
      <c r="F831" s="80"/>
      <c r="G831" s="80"/>
      <c r="H831" s="80"/>
      <c r="I831" s="81"/>
      <c r="J831" s="81"/>
      <c r="K831" s="81"/>
      <c r="L831" s="81"/>
      <c r="M831" s="80"/>
      <c r="N831" s="80"/>
      <c r="O831" s="82"/>
      <c r="P831" s="82"/>
      <c r="Q831" s="82"/>
      <c r="R831" s="82"/>
      <c r="S831" s="82"/>
      <c r="T831" s="82"/>
      <c r="U831" s="82"/>
      <c r="V831" s="82"/>
      <c r="W831" s="82"/>
      <c r="X831" s="80"/>
      <c r="Y831" s="80"/>
      <c r="Z831" s="80"/>
      <c r="AA831" s="80"/>
      <c r="AB831" s="81"/>
      <c r="AC831" s="81"/>
      <c r="AD831" s="80"/>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c r="KA831" s="7"/>
      <c r="KB831" s="7"/>
      <c r="KC831" s="7"/>
      <c r="KD831" s="7"/>
      <c r="KE831" s="7"/>
      <c r="KF831" s="7"/>
      <c r="KG831" s="7"/>
      <c r="KH831" s="7"/>
      <c r="KI831" s="7"/>
      <c r="KJ831" s="7"/>
      <c r="KK831" s="7"/>
      <c r="KL831" s="7"/>
      <c r="KM831" s="7"/>
      <c r="KN831" s="7"/>
      <c r="KO831" s="7"/>
      <c r="KP831" s="7"/>
      <c r="KQ831" s="7"/>
      <c r="KR831" s="7"/>
      <c r="KS831" s="7"/>
      <c r="KT831" s="7"/>
      <c r="KU831" s="7"/>
      <c r="KV831" s="7"/>
      <c r="KW831" s="7"/>
      <c r="KX831" s="7"/>
      <c r="KY831" s="7"/>
      <c r="KZ831" s="7"/>
      <c r="LA831" s="7"/>
      <c r="LB831" s="7"/>
      <c r="LC831" s="7"/>
      <c r="LD831" s="7"/>
      <c r="LE831" s="7"/>
      <c r="LF831" s="7"/>
      <c r="LG831" s="7"/>
      <c r="LH831" s="7"/>
      <c r="LI831" s="7"/>
      <c r="LJ831" s="7"/>
      <c r="LK831" s="7"/>
      <c r="LL831" s="7"/>
      <c r="LM831" s="7"/>
      <c r="LN831" s="7"/>
      <c r="LO831" s="7"/>
      <c r="LP831" s="7"/>
      <c r="LQ831" s="7"/>
      <c r="LR831" s="7"/>
      <c r="LS831" s="7"/>
      <c r="LT831" s="7"/>
      <c r="LU831" s="7"/>
      <c r="LV831" s="7"/>
      <c r="LW831" s="7"/>
      <c r="LX831" s="7"/>
      <c r="LY831" s="7"/>
      <c r="LZ831" s="7"/>
      <c r="MA831" s="7"/>
      <c r="MB831" s="7"/>
      <c r="MC831" s="7"/>
      <c r="MD831" s="7"/>
      <c r="ME831" s="7"/>
      <c r="MF831" s="7"/>
      <c r="MG831" s="7"/>
      <c r="MH831" s="7"/>
      <c r="MI831" s="7"/>
      <c r="MJ831" s="7"/>
    </row>
    <row r="832" spans="1:348" ht="15.75" customHeight="1">
      <c r="A832" s="80"/>
      <c r="B832" s="80"/>
      <c r="C832" s="80"/>
      <c r="D832" s="80"/>
      <c r="E832" s="80"/>
      <c r="F832" s="80"/>
      <c r="G832" s="80"/>
      <c r="H832" s="80"/>
      <c r="I832" s="81"/>
      <c r="J832" s="81"/>
      <c r="K832" s="81"/>
      <c r="L832" s="81"/>
      <c r="M832" s="80"/>
      <c r="N832" s="80"/>
      <c r="O832" s="82"/>
      <c r="P832" s="82"/>
      <c r="Q832" s="82"/>
      <c r="R832" s="82"/>
      <c r="S832" s="82"/>
      <c r="T832" s="82"/>
      <c r="U832" s="82"/>
      <c r="V832" s="82"/>
      <c r="W832" s="82"/>
      <c r="X832" s="80"/>
      <c r="Y832" s="80"/>
      <c r="Z832" s="80"/>
      <c r="AA832" s="80"/>
      <c r="AB832" s="81"/>
      <c r="AC832" s="81"/>
      <c r="AD832" s="80"/>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c r="KA832" s="7"/>
      <c r="KB832" s="7"/>
      <c r="KC832" s="7"/>
      <c r="KD832" s="7"/>
      <c r="KE832" s="7"/>
      <c r="KF832" s="7"/>
      <c r="KG832" s="7"/>
      <c r="KH832" s="7"/>
      <c r="KI832" s="7"/>
      <c r="KJ832" s="7"/>
      <c r="KK832" s="7"/>
      <c r="KL832" s="7"/>
      <c r="KM832" s="7"/>
      <c r="KN832" s="7"/>
      <c r="KO832" s="7"/>
      <c r="KP832" s="7"/>
      <c r="KQ832" s="7"/>
      <c r="KR832" s="7"/>
      <c r="KS832" s="7"/>
      <c r="KT832" s="7"/>
      <c r="KU832" s="7"/>
      <c r="KV832" s="7"/>
      <c r="KW832" s="7"/>
      <c r="KX832" s="7"/>
      <c r="KY832" s="7"/>
      <c r="KZ832" s="7"/>
      <c r="LA832" s="7"/>
      <c r="LB832" s="7"/>
      <c r="LC832" s="7"/>
      <c r="LD832" s="7"/>
      <c r="LE832" s="7"/>
      <c r="LF832" s="7"/>
      <c r="LG832" s="7"/>
      <c r="LH832" s="7"/>
      <c r="LI832" s="7"/>
      <c r="LJ832" s="7"/>
      <c r="LK832" s="7"/>
      <c r="LL832" s="7"/>
      <c r="LM832" s="7"/>
      <c r="LN832" s="7"/>
      <c r="LO832" s="7"/>
      <c r="LP832" s="7"/>
      <c r="LQ832" s="7"/>
      <c r="LR832" s="7"/>
      <c r="LS832" s="7"/>
      <c r="LT832" s="7"/>
      <c r="LU832" s="7"/>
      <c r="LV832" s="7"/>
      <c r="LW832" s="7"/>
      <c r="LX832" s="7"/>
      <c r="LY832" s="7"/>
      <c r="LZ832" s="7"/>
      <c r="MA832" s="7"/>
      <c r="MB832" s="7"/>
      <c r="MC832" s="7"/>
      <c r="MD832" s="7"/>
      <c r="ME832" s="7"/>
      <c r="MF832" s="7"/>
      <c r="MG832" s="7"/>
      <c r="MH832" s="7"/>
      <c r="MI832" s="7"/>
      <c r="MJ832" s="7"/>
    </row>
    <row r="833" spans="1:348" ht="15.75" customHeight="1">
      <c r="A833" s="80"/>
      <c r="B833" s="80"/>
      <c r="C833" s="80"/>
      <c r="D833" s="80"/>
      <c r="E833" s="80"/>
      <c r="F833" s="80"/>
      <c r="G833" s="80"/>
      <c r="H833" s="80"/>
      <c r="I833" s="81"/>
      <c r="J833" s="81"/>
      <c r="K833" s="81"/>
      <c r="L833" s="81"/>
      <c r="M833" s="80"/>
      <c r="N833" s="80"/>
      <c r="O833" s="82"/>
      <c r="P833" s="82"/>
      <c r="Q833" s="82"/>
      <c r="R833" s="82"/>
      <c r="S833" s="82"/>
      <c r="T833" s="82"/>
      <c r="U833" s="82"/>
      <c r="V833" s="82"/>
      <c r="W833" s="82"/>
      <c r="X833" s="80"/>
      <c r="Y833" s="80"/>
      <c r="Z833" s="80"/>
      <c r="AA833" s="80"/>
      <c r="AB833" s="81"/>
      <c r="AC833" s="81"/>
      <c r="AD833" s="80"/>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c r="KA833" s="7"/>
      <c r="KB833" s="7"/>
      <c r="KC833" s="7"/>
      <c r="KD833" s="7"/>
      <c r="KE833" s="7"/>
      <c r="KF833" s="7"/>
      <c r="KG833" s="7"/>
      <c r="KH833" s="7"/>
      <c r="KI833" s="7"/>
      <c r="KJ833" s="7"/>
      <c r="KK833" s="7"/>
      <c r="KL833" s="7"/>
      <c r="KM833" s="7"/>
      <c r="KN833" s="7"/>
      <c r="KO833" s="7"/>
      <c r="KP833" s="7"/>
      <c r="KQ833" s="7"/>
      <c r="KR833" s="7"/>
      <c r="KS833" s="7"/>
      <c r="KT833" s="7"/>
      <c r="KU833" s="7"/>
      <c r="KV833" s="7"/>
      <c r="KW833" s="7"/>
      <c r="KX833" s="7"/>
      <c r="KY833" s="7"/>
      <c r="KZ833" s="7"/>
      <c r="LA833" s="7"/>
      <c r="LB833" s="7"/>
      <c r="LC833" s="7"/>
      <c r="LD833" s="7"/>
      <c r="LE833" s="7"/>
      <c r="LF833" s="7"/>
      <c r="LG833" s="7"/>
      <c r="LH833" s="7"/>
      <c r="LI833" s="7"/>
      <c r="LJ833" s="7"/>
      <c r="LK833" s="7"/>
      <c r="LL833" s="7"/>
      <c r="LM833" s="7"/>
      <c r="LN833" s="7"/>
      <c r="LO833" s="7"/>
      <c r="LP833" s="7"/>
      <c r="LQ833" s="7"/>
      <c r="LR833" s="7"/>
      <c r="LS833" s="7"/>
      <c r="LT833" s="7"/>
      <c r="LU833" s="7"/>
      <c r="LV833" s="7"/>
      <c r="LW833" s="7"/>
      <c r="LX833" s="7"/>
      <c r="LY833" s="7"/>
      <c r="LZ833" s="7"/>
      <c r="MA833" s="7"/>
      <c r="MB833" s="7"/>
      <c r="MC833" s="7"/>
      <c r="MD833" s="7"/>
      <c r="ME833" s="7"/>
      <c r="MF833" s="7"/>
      <c r="MG833" s="7"/>
      <c r="MH833" s="7"/>
      <c r="MI833" s="7"/>
      <c r="MJ833" s="7"/>
    </row>
    <row r="834" spans="1:348" ht="15.75" customHeight="1">
      <c r="A834" s="80"/>
      <c r="B834" s="80"/>
      <c r="C834" s="80"/>
      <c r="D834" s="80"/>
      <c r="E834" s="80"/>
      <c r="F834" s="80"/>
      <c r="G834" s="80"/>
      <c r="H834" s="80"/>
      <c r="I834" s="81"/>
      <c r="J834" s="81"/>
      <c r="K834" s="81"/>
      <c r="L834" s="81"/>
      <c r="M834" s="80"/>
      <c r="N834" s="80"/>
      <c r="O834" s="82"/>
      <c r="P834" s="82"/>
      <c r="Q834" s="82"/>
      <c r="R834" s="82"/>
      <c r="S834" s="82"/>
      <c r="T834" s="82"/>
      <c r="U834" s="82"/>
      <c r="V834" s="82"/>
      <c r="W834" s="82"/>
      <c r="X834" s="80"/>
      <c r="Y834" s="80"/>
      <c r="Z834" s="80"/>
      <c r="AA834" s="80"/>
      <c r="AB834" s="81"/>
      <c r="AC834" s="81"/>
      <c r="AD834" s="80"/>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c r="KA834" s="7"/>
      <c r="KB834" s="7"/>
      <c r="KC834" s="7"/>
      <c r="KD834" s="7"/>
      <c r="KE834" s="7"/>
      <c r="KF834" s="7"/>
      <c r="KG834" s="7"/>
      <c r="KH834" s="7"/>
      <c r="KI834" s="7"/>
      <c r="KJ834" s="7"/>
      <c r="KK834" s="7"/>
      <c r="KL834" s="7"/>
      <c r="KM834" s="7"/>
      <c r="KN834" s="7"/>
      <c r="KO834" s="7"/>
      <c r="KP834" s="7"/>
      <c r="KQ834" s="7"/>
      <c r="KR834" s="7"/>
      <c r="KS834" s="7"/>
      <c r="KT834" s="7"/>
      <c r="KU834" s="7"/>
      <c r="KV834" s="7"/>
      <c r="KW834" s="7"/>
      <c r="KX834" s="7"/>
      <c r="KY834" s="7"/>
      <c r="KZ834" s="7"/>
      <c r="LA834" s="7"/>
      <c r="LB834" s="7"/>
      <c r="LC834" s="7"/>
      <c r="LD834" s="7"/>
      <c r="LE834" s="7"/>
      <c r="LF834" s="7"/>
      <c r="LG834" s="7"/>
      <c r="LH834" s="7"/>
      <c r="LI834" s="7"/>
      <c r="LJ834" s="7"/>
      <c r="LK834" s="7"/>
      <c r="LL834" s="7"/>
      <c r="LM834" s="7"/>
      <c r="LN834" s="7"/>
      <c r="LO834" s="7"/>
      <c r="LP834" s="7"/>
      <c r="LQ834" s="7"/>
      <c r="LR834" s="7"/>
      <c r="LS834" s="7"/>
      <c r="LT834" s="7"/>
      <c r="LU834" s="7"/>
      <c r="LV834" s="7"/>
      <c r="LW834" s="7"/>
      <c r="LX834" s="7"/>
      <c r="LY834" s="7"/>
      <c r="LZ834" s="7"/>
      <c r="MA834" s="7"/>
      <c r="MB834" s="7"/>
      <c r="MC834" s="7"/>
      <c r="MD834" s="7"/>
      <c r="ME834" s="7"/>
      <c r="MF834" s="7"/>
      <c r="MG834" s="7"/>
      <c r="MH834" s="7"/>
      <c r="MI834" s="7"/>
      <c r="MJ834" s="7"/>
    </row>
    <row r="835" spans="1:348" ht="15.75" customHeight="1">
      <c r="A835" s="80"/>
      <c r="B835" s="80"/>
      <c r="C835" s="80"/>
      <c r="D835" s="80"/>
      <c r="E835" s="80"/>
      <c r="F835" s="80"/>
      <c r="G835" s="80"/>
      <c r="H835" s="80"/>
      <c r="I835" s="81"/>
      <c r="J835" s="81"/>
      <c r="K835" s="81"/>
      <c r="L835" s="81"/>
      <c r="M835" s="80"/>
      <c r="N835" s="80"/>
      <c r="O835" s="82"/>
      <c r="P835" s="82"/>
      <c r="Q835" s="82"/>
      <c r="R835" s="82"/>
      <c r="S835" s="82"/>
      <c r="T835" s="82"/>
      <c r="U835" s="82"/>
      <c r="V835" s="82"/>
      <c r="W835" s="82"/>
      <c r="X835" s="80"/>
      <c r="Y835" s="80"/>
      <c r="Z835" s="80"/>
      <c r="AA835" s="80"/>
      <c r="AB835" s="81"/>
      <c r="AC835" s="81"/>
      <c r="AD835" s="80"/>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c r="KA835" s="7"/>
      <c r="KB835" s="7"/>
      <c r="KC835" s="7"/>
      <c r="KD835" s="7"/>
      <c r="KE835" s="7"/>
      <c r="KF835" s="7"/>
      <c r="KG835" s="7"/>
      <c r="KH835" s="7"/>
      <c r="KI835" s="7"/>
      <c r="KJ835" s="7"/>
      <c r="KK835" s="7"/>
      <c r="KL835" s="7"/>
      <c r="KM835" s="7"/>
      <c r="KN835" s="7"/>
      <c r="KO835" s="7"/>
      <c r="KP835" s="7"/>
      <c r="KQ835" s="7"/>
      <c r="KR835" s="7"/>
      <c r="KS835" s="7"/>
      <c r="KT835" s="7"/>
      <c r="KU835" s="7"/>
      <c r="KV835" s="7"/>
      <c r="KW835" s="7"/>
      <c r="KX835" s="7"/>
      <c r="KY835" s="7"/>
      <c r="KZ835" s="7"/>
      <c r="LA835" s="7"/>
      <c r="LB835" s="7"/>
      <c r="LC835" s="7"/>
      <c r="LD835" s="7"/>
      <c r="LE835" s="7"/>
      <c r="LF835" s="7"/>
      <c r="LG835" s="7"/>
      <c r="LH835" s="7"/>
      <c r="LI835" s="7"/>
      <c r="LJ835" s="7"/>
      <c r="LK835" s="7"/>
      <c r="LL835" s="7"/>
      <c r="LM835" s="7"/>
      <c r="LN835" s="7"/>
      <c r="LO835" s="7"/>
      <c r="LP835" s="7"/>
      <c r="LQ835" s="7"/>
      <c r="LR835" s="7"/>
      <c r="LS835" s="7"/>
      <c r="LT835" s="7"/>
      <c r="LU835" s="7"/>
      <c r="LV835" s="7"/>
      <c r="LW835" s="7"/>
      <c r="LX835" s="7"/>
      <c r="LY835" s="7"/>
      <c r="LZ835" s="7"/>
      <c r="MA835" s="7"/>
      <c r="MB835" s="7"/>
      <c r="MC835" s="7"/>
      <c r="MD835" s="7"/>
      <c r="ME835" s="7"/>
      <c r="MF835" s="7"/>
      <c r="MG835" s="7"/>
      <c r="MH835" s="7"/>
      <c r="MI835" s="7"/>
      <c r="MJ835" s="7"/>
    </row>
    <row r="836" spans="1:348" ht="15.75" customHeight="1">
      <c r="A836" s="80"/>
      <c r="B836" s="80"/>
      <c r="C836" s="80"/>
      <c r="D836" s="80"/>
      <c r="E836" s="80"/>
      <c r="F836" s="80"/>
      <c r="G836" s="80"/>
      <c r="H836" s="80"/>
      <c r="I836" s="81"/>
      <c r="J836" s="81"/>
      <c r="K836" s="81"/>
      <c r="L836" s="81"/>
      <c r="M836" s="80"/>
      <c r="N836" s="80"/>
      <c r="O836" s="82"/>
      <c r="P836" s="82"/>
      <c r="Q836" s="82"/>
      <c r="R836" s="82"/>
      <c r="S836" s="82"/>
      <c r="T836" s="82"/>
      <c r="U836" s="82"/>
      <c r="V836" s="82"/>
      <c r="W836" s="82"/>
      <c r="X836" s="80"/>
      <c r="Y836" s="80"/>
      <c r="Z836" s="80"/>
      <c r="AA836" s="80"/>
      <c r="AB836" s="81"/>
      <c r="AC836" s="81"/>
      <c r="AD836" s="80"/>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c r="KA836" s="7"/>
      <c r="KB836" s="7"/>
      <c r="KC836" s="7"/>
      <c r="KD836" s="7"/>
      <c r="KE836" s="7"/>
      <c r="KF836" s="7"/>
      <c r="KG836" s="7"/>
      <c r="KH836" s="7"/>
      <c r="KI836" s="7"/>
      <c r="KJ836" s="7"/>
      <c r="KK836" s="7"/>
      <c r="KL836" s="7"/>
      <c r="KM836" s="7"/>
      <c r="KN836" s="7"/>
      <c r="KO836" s="7"/>
      <c r="KP836" s="7"/>
      <c r="KQ836" s="7"/>
      <c r="KR836" s="7"/>
      <c r="KS836" s="7"/>
      <c r="KT836" s="7"/>
      <c r="KU836" s="7"/>
      <c r="KV836" s="7"/>
      <c r="KW836" s="7"/>
      <c r="KX836" s="7"/>
      <c r="KY836" s="7"/>
      <c r="KZ836" s="7"/>
      <c r="LA836" s="7"/>
      <c r="LB836" s="7"/>
      <c r="LC836" s="7"/>
      <c r="LD836" s="7"/>
      <c r="LE836" s="7"/>
      <c r="LF836" s="7"/>
      <c r="LG836" s="7"/>
      <c r="LH836" s="7"/>
      <c r="LI836" s="7"/>
      <c r="LJ836" s="7"/>
      <c r="LK836" s="7"/>
      <c r="LL836" s="7"/>
      <c r="LM836" s="7"/>
      <c r="LN836" s="7"/>
      <c r="LO836" s="7"/>
      <c r="LP836" s="7"/>
      <c r="LQ836" s="7"/>
      <c r="LR836" s="7"/>
      <c r="LS836" s="7"/>
      <c r="LT836" s="7"/>
      <c r="LU836" s="7"/>
      <c r="LV836" s="7"/>
      <c r="LW836" s="7"/>
      <c r="LX836" s="7"/>
      <c r="LY836" s="7"/>
      <c r="LZ836" s="7"/>
      <c r="MA836" s="7"/>
      <c r="MB836" s="7"/>
      <c r="MC836" s="7"/>
      <c r="MD836" s="7"/>
      <c r="ME836" s="7"/>
      <c r="MF836" s="7"/>
      <c r="MG836" s="7"/>
      <c r="MH836" s="7"/>
      <c r="MI836" s="7"/>
      <c r="MJ836" s="7"/>
    </row>
    <row r="837" spans="1:348" ht="15.75" customHeight="1">
      <c r="A837" s="80"/>
      <c r="B837" s="80"/>
      <c r="C837" s="80"/>
      <c r="D837" s="80"/>
      <c r="E837" s="80"/>
      <c r="F837" s="80"/>
      <c r="G837" s="80"/>
      <c r="H837" s="80"/>
      <c r="I837" s="81"/>
      <c r="J837" s="81"/>
      <c r="K837" s="81"/>
      <c r="L837" s="81"/>
      <c r="M837" s="80"/>
      <c r="N837" s="80"/>
      <c r="O837" s="82"/>
      <c r="P837" s="82"/>
      <c r="Q837" s="82"/>
      <c r="R837" s="82"/>
      <c r="S837" s="82"/>
      <c r="T837" s="82"/>
      <c r="U837" s="82"/>
      <c r="V837" s="82"/>
      <c r="W837" s="82"/>
      <c r="X837" s="80"/>
      <c r="Y837" s="80"/>
      <c r="Z837" s="80"/>
      <c r="AA837" s="80"/>
      <c r="AB837" s="81"/>
      <c r="AC837" s="81"/>
      <c r="AD837" s="80"/>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c r="KA837" s="7"/>
      <c r="KB837" s="7"/>
      <c r="KC837" s="7"/>
      <c r="KD837" s="7"/>
      <c r="KE837" s="7"/>
      <c r="KF837" s="7"/>
      <c r="KG837" s="7"/>
      <c r="KH837" s="7"/>
      <c r="KI837" s="7"/>
      <c r="KJ837" s="7"/>
      <c r="KK837" s="7"/>
      <c r="KL837" s="7"/>
      <c r="KM837" s="7"/>
      <c r="KN837" s="7"/>
      <c r="KO837" s="7"/>
      <c r="KP837" s="7"/>
      <c r="KQ837" s="7"/>
      <c r="KR837" s="7"/>
      <c r="KS837" s="7"/>
      <c r="KT837" s="7"/>
      <c r="KU837" s="7"/>
      <c r="KV837" s="7"/>
      <c r="KW837" s="7"/>
      <c r="KX837" s="7"/>
      <c r="KY837" s="7"/>
      <c r="KZ837" s="7"/>
      <c r="LA837" s="7"/>
      <c r="LB837" s="7"/>
      <c r="LC837" s="7"/>
      <c r="LD837" s="7"/>
      <c r="LE837" s="7"/>
      <c r="LF837" s="7"/>
      <c r="LG837" s="7"/>
      <c r="LH837" s="7"/>
      <c r="LI837" s="7"/>
      <c r="LJ837" s="7"/>
      <c r="LK837" s="7"/>
      <c r="LL837" s="7"/>
      <c r="LM837" s="7"/>
      <c r="LN837" s="7"/>
      <c r="LO837" s="7"/>
      <c r="LP837" s="7"/>
      <c r="LQ837" s="7"/>
      <c r="LR837" s="7"/>
      <c r="LS837" s="7"/>
      <c r="LT837" s="7"/>
      <c r="LU837" s="7"/>
      <c r="LV837" s="7"/>
      <c r="LW837" s="7"/>
      <c r="LX837" s="7"/>
      <c r="LY837" s="7"/>
      <c r="LZ837" s="7"/>
      <c r="MA837" s="7"/>
      <c r="MB837" s="7"/>
      <c r="MC837" s="7"/>
      <c r="MD837" s="7"/>
      <c r="ME837" s="7"/>
      <c r="MF837" s="7"/>
      <c r="MG837" s="7"/>
      <c r="MH837" s="7"/>
      <c r="MI837" s="7"/>
      <c r="MJ837" s="7"/>
    </row>
    <row r="838" spans="1:348" ht="15.75" customHeight="1">
      <c r="A838" s="80"/>
      <c r="B838" s="80"/>
      <c r="C838" s="80"/>
      <c r="D838" s="80"/>
      <c r="E838" s="80"/>
      <c r="F838" s="80"/>
      <c r="G838" s="80"/>
      <c r="H838" s="80"/>
      <c r="I838" s="81"/>
      <c r="J838" s="81"/>
      <c r="K838" s="81"/>
      <c r="L838" s="81"/>
      <c r="M838" s="80"/>
      <c r="N838" s="80"/>
      <c r="O838" s="82"/>
      <c r="P838" s="82"/>
      <c r="Q838" s="82"/>
      <c r="R838" s="82"/>
      <c r="S838" s="82"/>
      <c r="T838" s="82"/>
      <c r="U838" s="82"/>
      <c r="V838" s="82"/>
      <c r="W838" s="82"/>
      <c r="X838" s="80"/>
      <c r="Y838" s="80"/>
      <c r="Z838" s="80"/>
      <c r="AA838" s="80"/>
      <c r="AB838" s="81"/>
      <c r="AC838" s="81"/>
      <c r="AD838" s="80"/>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c r="KA838" s="7"/>
      <c r="KB838" s="7"/>
      <c r="KC838" s="7"/>
      <c r="KD838" s="7"/>
      <c r="KE838" s="7"/>
      <c r="KF838" s="7"/>
      <c r="KG838" s="7"/>
      <c r="KH838" s="7"/>
      <c r="KI838" s="7"/>
      <c r="KJ838" s="7"/>
      <c r="KK838" s="7"/>
      <c r="KL838" s="7"/>
      <c r="KM838" s="7"/>
      <c r="KN838" s="7"/>
      <c r="KO838" s="7"/>
      <c r="KP838" s="7"/>
      <c r="KQ838" s="7"/>
      <c r="KR838" s="7"/>
      <c r="KS838" s="7"/>
      <c r="KT838" s="7"/>
      <c r="KU838" s="7"/>
      <c r="KV838" s="7"/>
      <c r="KW838" s="7"/>
      <c r="KX838" s="7"/>
      <c r="KY838" s="7"/>
      <c r="KZ838" s="7"/>
      <c r="LA838" s="7"/>
      <c r="LB838" s="7"/>
      <c r="LC838" s="7"/>
      <c r="LD838" s="7"/>
      <c r="LE838" s="7"/>
      <c r="LF838" s="7"/>
      <c r="LG838" s="7"/>
      <c r="LH838" s="7"/>
      <c r="LI838" s="7"/>
      <c r="LJ838" s="7"/>
      <c r="LK838" s="7"/>
      <c r="LL838" s="7"/>
      <c r="LM838" s="7"/>
      <c r="LN838" s="7"/>
      <c r="LO838" s="7"/>
      <c r="LP838" s="7"/>
      <c r="LQ838" s="7"/>
      <c r="LR838" s="7"/>
      <c r="LS838" s="7"/>
      <c r="LT838" s="7"/>
      <c r="LU838" s="7"/>
      <c r="LV838" s="7"/>
      <c r="LW838" s="7"/>
      <c r="LX838" s="7"/>
      <c r="LY838" s="7"/>
      <c r="LZ838" s="7"/>
      <c r="MA838" s="7"/>
      <c r="MB838" s="7"/>
      <c r="MC838" s="7"/>
      <c r="MD838" s="7"/>
      <c r="ME838" s="7"/>
      <c r="MF838" s="7"/>
      <c r="MG838" s="7"/>
      <c r="MH838" s="7"/>
      <c r="MI838" s="7"/>
      <c r="MJ838" s="7"/>
    </row>
    <row r="839" spans="1:348" ht="15.75" customHeight="1">
      <c r="A839" s="80"/>
      <c r="B839" s="80"/>
      <c r="C839" s="80"/>
      <c r="D839" s="80"/>
      <c r="E839" s="80"/>
      <c r="F839" s="80"/>
      <c r="G839" s="80"/>
      <c r="H839" s="80"/>
      <c r="I839" s="81"/>
      <c r="J839" s="81"/>
      <c r="K839" s="81"/>
      <c r="L839" s="81"/>
      <c r="M839" s="80"/>
      <c r="N839" s="80"/>
      <c r="O839" s="82"/>
      <c r="P839" s="82"/>
      <c r="Q839" s="82"/>
      <c r="R839" s="82"/>
      <c r="S839" s="82"/>
      <c r="T839" s="82"/>
      <c r="U839" s="82"/>
      <c r="V839" s="82"/>
      <c r="W839" s="82"/>
      <c r="X839" s="80"/>
      <c r="Y839" s="80"/>
      <c r="Z839" s="80"/>
      <c r="AA839" s="80"/>
      <c r="AB839" s="81"/>
      <c r="AC839" s="81"/>
      <c r="AD839" s="80"/>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c r="KA839" s="7"/>
      <c r="KB839" s="7"/>
      <c r="KC839" s="7"/>
      <c r="KD839" s="7"/>
      <c r="KE839" s="7"/>
      <c r="KF839" s="7"/>
      <c r="KG839" s="7"/>
      <c r="KH839" s="7"/>
      <c r="KI839" s="7"/>
      <c r="KJ839" s="7"/>
      <c r="KK839" s="7"/>
      <c r="KL839" s="7"/>
      <c r="KM839" s="7"/>
      <c r="KN839" s="7"/>
      <c r="KO839" s="7"/>
      <c r="KP839" s="7"/>
      <c r="KQ839" s="7"/>
      <c r="KR839" s="7"/>
      <c r="KS839" s="7"/>
      <c r="KT839" s="7"/>
      <c r="KU839" s="7"/>
      <c r="KV839" s="7"/>
      <c r="KW839" s="7"/>
      <c r="KX839" s="7"/>
      <c r="KY839" s="7"/>
      <c r="KZ839" s="7"/>
      <c r="LA839" s="7"/>
      <c r="LB839" s="7"/>
      <c r="LC839" s="7"/>
      <c r="LD839" s="7"/>
      <c r="LE839" s="7"/>
      <c r="LF839" s="7"/>
      <c r="LG839" s="7"/>
      <c r="LH839" s="7"/>
      <c r="LI839" s="7"/>
      <c r="LJ839" s="7"/>
      <c r="LK839" s="7"/>
      <c r="LL839" s="7"/>
      <c r="LM839" s="7"/>
      <c r="LN839" s="7"/>
      <c r="LO839" s="7"/>
      <c r="LP839" s="7"/>
      <c r="LQ839" s="7"/>
      <c r="LR839" s="7"/>
      <c r="LS839" s="7"/>
      <c r="LT839" s="7"/>
      <c r="LU839" s="7"/>
      <c r="LV839" s="7"/>
      <c r="LW839" s="7"/>
      <c r="LX839" s="7"/>
      <c r="LY839" s="7"/>
      <c r="LZ839" s="7"/>
      <c r="MA839" s="7"/>
      <c r="MB839" s="7"/>
      <c r="MC839" s="7"/>
      <c r="MD839" s="7"/>
      <c r="ME839" s="7"/>
      <c r="MF839" s="7"/>
      <c r="MG839" s="7"/>
      <c r="MH839" s="7"/>
      <c r="MI839" s="7"/>
      <c r="MJ839" s="7"/>
    </row>
    <row r="840" spans="1:348" ht="15.75" customHeight="1">
      <c r="A840" s="80"/>
      <c r="B840" s="80"/>
      <c r="C840" s="80"/>
      <c r="D840" s="80"/>
      <c r="E840" s="80"/>
      <c r="F840" s="80"/>
      <c r="G840" s="80"/>
      <c r="H840" s="80"/>
      <c r="I840" s="81"/>
      <c r="J840" s="81"/>
      <c r="K840" s="81"/>
      <c r="L840" s="81"/>
      <c r="M840" s="80"/>
      <c r="N840" s="80"/>
      <c r="O840" s="82"/>
      <c r="P840" s="82"/>
      <c r="Q840" s="82"/>
      <c r="R840" s="82"/>
      <c r="S840" s="82"/>
      <c r="T840" s="82"/>
      <c r="U840" s="82"/>
      <c r="V840" s="82"/>
      <c r="W840" s="82"/>
      <c r="X840" s="80"/>
      <c r="Y840" s="80"/>
      <c r="Z840" s="80"/>
      <c r="AA840" s="80"/>
      <c r="AB840" s="81"/>
      <c r="AC840" s="81"/>
      <c r="AD840" s="80"/>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c r="KA840" s="7"/>
      <c r="KB840" s="7"/>
      <c r="KC840" s="7"/>
      <c r="KD840" s="7"/>
      <c r="KE840" s="7"/>
      <c r="KF840" s="7"/>
      <c r="KG840" s="7"/>
      <c r="KH840" s="7"/>
      <c r="KI840" s="7"/>
      <c r="KJ840" s="7"/>
      <c r="KK840" s="7"/>
      <c r="KL840" s="7"/>
      <c r="KM840" s="7"/>
      <c r="KN840" s="7"/>
      <c r="KO840" s="7"/>
      <c r="KP840" s="7"/>
      <c r="KQ840" s="7"/>
      <c r="KR840" s="7"/>
      <c r="KS840" s="7"/>
      <c r="KT840" s="7"/>
      <c r="KU840" s="7"/>
      <c r="KV840" s="7"/>
      <c r="KW840" s="7"/>
      <c r="KX840" s="7"/>
      <c r="KY840" s="7"/>
      <c r="KZ840" s="7"/>
      <c r="LA840" s="7"/>
      <c r="LB840" s="7"/>
      <c r="LC840" s="7"/>
      <c r="LD840" s="7"/>
      <c r="LE840" s="7"/>
      <c r="LF840" s="7"/>
      <c r="LG840" s="7"/>
      <c r="LH840" s="7"/>
      <c r="LI840" s="7"/>
      <c r="LJ840" s="7"/>
      <c r="LK840" s="7"/>
      <c r="LL840" s="7"/>
      <c r="LM840" s="7"/>
      <c r="LN840" s="7"/>
      <c r="LO840" s="7"/>
      <c r="LP840" s="7"/>
      <c r="LQ840" s="7"/>
      <c r="LR840" s="7"/>
      <c r="LS840" s="7"/>
      <c r="LT840" s="7"/>
      <c r="LU840" s="7"/>
      <c r="LV840" s="7"/>
      <c r="LW840" s="7"/>
      <c r="LX840" s="7"/>
      <c r="LY840" s="7"/>
      <c r="LZ840" s="7"/>
      <c r="MA840" s="7"/>
      <c r="MB840" s="7"/>
      <c r="MC840" s="7"/>
      <c r="MD840" s="7"/>
      <c r="ME840" s="7"/>
      <c r="MF840" s="7"/>
      <c r="MG840" s="7"/>
      <c r="MH840" s="7"/>
      <c r="MI840" s="7"/>
      <c r="MJ840" s="7"/>
    </row>
    <row r="841" spans="1:348" ht="15.75" customHeight="1">
      <c r="A841" s="80"/>
      <c r="B841" s="80"/>
      <c r="C841" s="80"/>
      <c r="D841" s="80"/>
      <c r="E841" s="80"/>
      <c r="F841" s="80"/>
      <c r="G841" s="80"/>
      <c r="H841" s="80"/>
      <c r="I841" s="81"/>
      <c r="J841" s="81"/>
      <c r="K841" s="81"/>
      <c r="L841" s="81"/>
      <c r="M841" s="80"/>
      <c r="N841" s="80"/>
      <c r="O841" s="82"/>
      <c r="P841" s="82"/>
      <c r="Q841" s="82"/>
      <c r="R841" s="82"/>
      <c r="S841" s="82"/>
      <c r="T841" s="82"/>
      <c r="U841" s="82"/>
      <c r="V841" s="82"/>
      <c r="W841" s="82"/>
      <c r="X841" s="80"/>
      <c r="Y841" s="80"/>
      <c r="Z841" s="80"/>
      <c r="AA841" s="80"/>
      <c r="AB841" s="81"/>
      <c r="AC841" s="81"/>
      <c r="AD841" s="80"/>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c r="KA841" s="7"/>
      <c r="KB841" s="7"/>
      <c r="KC841" s="7"/>
      <c r="KD841" s="7"/>
      <c r="KE841" s="7"/>
      <c r="KF841" s="7"/>
      <c r="KG841" s="7"/>
      <c r="KH841" s="7"/>
      <c r="KI841" s="7"/>
      <c r="KJ841" s="7"/>
      <c r="KK841" s="7"/>
      <c r="KL841" s="7"/>
      <c r="KM841" s="7"/>
      <c r="KN841" s="7"/>
      <c r="KO841" s="7"/>
      <c r="KP841" s="7"/>
      <c r="KQ841" s="7"/>
      <c r="KR841" s="7"/>
      <c r="KS841" s="7"/>
      <c r="KT841" s="7"/>
      <c r="KU841" s="7"/>
      <c r="KV841" s="7"/>
      <c r="KW841" s="7"/>
      <c r="KX841" s="7"/>
      <c r="KY841" s="7"/>
      <c r="KZ841" s="7"/>
      <c r="LA841" s="7"/>
      <c r="LB841" s="7"/>
      <c r="LC841" s="7"/>
      <c r="LD841" s="7"/>
      <c r="LE841" s="7"/>
      <c r="LF841" s="7"/>
      <c r="LG841" s="7"/>
      <c r="LH841" s="7"/>
      <c r="LI841" s="7"/>
      <c r="LJ841" s="7"/>
      <c r="LK841" s="7"/>
      <c r="LL841" s="7"/>
      <c r="LM841" s="7"/>
      <c r="LN841" s="7"/>
      <c r="LO841" s="7"/>
      <c r="LP841" s="7"/>
      <c r="LQ841" s="7"/>
      <c r="LR841" s="7"/>
      <c r="LS841" s="7"/>
      <c r="LT841" s="7"/>
      <c r="LU841" s="7"/>
      <c r="LV841" s="7"/>
      <c r="LW841" s="7"/>
      <c r="LX841" s="7"/>
      <c r="LY841" s="7"/>
      <c r="LZ841" s="7"/>
      <c r="MA841" s="7"/>
      <c r="MB841" s="7"/>
      <c r="MC841" s="7"/>
      <c r="MD841" s="7"/>
      <c r="ME841" s="7"/>
      <c r="MF841" s="7"/>
      <c r="MG841" s="7"/>
      <c r="MH841" s="7"/>
      <c r="MI841" s="7"/>
      <c r="MJ841" s="7"/>
    </row>
    <row r="842" spans="1:348" ht="15.75" customHeight="1">
      <c r="A842" s="80"/>
      <c r="B842" s="80"/>
      <c r="C842" s="80"/>
      <c r="D842" s="80"/>
      <c r="E842" s="80"/>
      <c r="F842" s="80"/>
      <c r="G842" s="80"/>
      <c r="H842" s="80"/>
      <c r="I842" s="81"/>
      <c r="J842" s="81"/>
      <c r="K842" s="81"/>
      <c r="L842" s="81"/>
      <c r="M842" s="80"/>
      <c r="N842" s="80"/>
      <c r="O842" s="82"/>
      <c r="P842" s="82"/>
      <c r="Q842" s="82"/>
      <c r="R842" s="82"/>
      <c r="S842" s="82"/>
      <c r="T842" s="82"/>
      <c r="U842" s="82"/>
      <c r="V842" s="82"/>
      <c r="W842" s="82"/>
      <c r="X842" s="80"/>
      <c r="Y842" s="80"/>
      <c r="Z842" s="80"/>
      <c r="AA842" s="80"/>
      <c r="AB842" s="81"/>
      <c r="AC842" s="81"/>
      <c r="AD842" s="80"/>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c r="KA842" s="7"/>
      <c r="KB842" s="7"/>
      <c r="KC842" s="7"/>
      <c r="KD842" s="7"/>
      <c r="KE842" s="7"/>
      <c r="KF842" s="7"/>
      <c r="KG842" s="7"/>
      <c r="KH842" s="7"/>
      <c r="KI842" s="7"/>
      <c r="KJ842" s="7"/>
      <c r="KK842" s="7"/>
      <c r="KL842" s="7"/>
      <c r="KM842" s="7"/>
      <c r="KN842" s="7"/>
      <c r="KO842" s="7"/>
      <c r="KP842" s="7"/>
      <c r="KQ842" s="7"/>
      <c r="KR842" s="7"/>
      <c r="KS842" s="7"/>
      <c r="KT842" s="7"/>
      <c r="KU842" s="7"/>
      <c r="KV842" s="7"/>
      <c r="KW842" s="7"/>
      <c r="KX842" s="7"/>
      <c r="KY842" s="7"/>
      <c r="KZ842" s="7"/>
      <c r="LA842" s="7"/>
      <c r="LB842" s="7"/>
      <c r="LC842" s="7"/>
      <c r="LD842" s="7"/>
      <c r="LE842" s="7"/>
      <c r="LF842" s="7"/>
      <c r="LG842" s="7"/>
      <c r="LH842" s="7"/>
      <c r="LI842" s="7"/>
      <c r="LJ842" s="7"/>
      <c r="LK842" s="7"/>
      <c r="LL842" s="7"/>
      <c r="LM842" s="7"/>
      <c r="LN842" s="7"/>
      <c r="LO842" s="7"/>
      <c r="LP842" s="7"/>
      <c r="LQ842" s="7"/>
      <c r="LR842" s="7"/>
      <c r="LS842" s="7"/>
      <c r="LT842" s="7"/>
      <c r="LU842" s="7"/>
      <c r="LV842" s="7"/>
      <c r="LW842" s="7"/>
      <c r="LX842" s="7"/>
      <c r="LY842" s="7"/>
      <c r="LZ842" s="7"/>
      <c r="MA842" s="7"/>
      <c r="MB842" s="7"/>
      <c r="MC842" s="7"/>
      <c r="MD842" s="7"/>
      <c r="ME842" s="7"/>
      <c r="MF842" s="7"/>
      <c r="MG842" s="7"/>
      <c r="MH842" s="7"/>
      <c r="MI842" s="7"/>
      <c r="MJ842" s="7"/>
    </row>
    <row r="843" spans="1:348" ht="15.75" customHeight="1">
      <c r="A843" s="80"/>
      <c r="B843" s="80"/>
      <c r="C843" s="80"/>
      <c r="D843" s="80"/>
      <c r="E843" s="80"/>
      <c r="F843" s="80"/>
      <c r="G843" s="80"/>
      <c r="H843" s="80"/>
      <c r="I843" s="81"/>
      <c r="J843" s="81"/>
      <c r="K843" s="81"/>
      <c r="L843" s="81"/>
      <c r="M843" s="80"/>
      <c r="N843" s="80"/>
      <c r="O843" s="82"/>
      <c r="P843" s="82"/>
      <c r="Q843" s="82"/>
      <c r="R843" s="82"/>
      <c r="S843" s="82"/>
      <c r="T843" s="82"/>
      <c r="U843" s="82"/>
      <c r="V843" s="82"/>
      <c r="W843" s="82"/>
      <c r="X843" s="80"/>
      <c r="Y843" s="80"/>
      <c r="Z843" s="80"/>
      <c r="AA843" s="80"/>
      <c r="AB843" s="81"/>
      <c r="AC843" s="81"/>
      <c r="AD843" s="80"/>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c r="KA843" s="7"/>
      <c r="KB843" s="7"/>
      <c r="KC843" s="7"/>
      <c r="KD843" s="7"/>
      <c r="KE843" s="7"/>
      <c r="KF843" s="7"/>
      <c r="KG843" s="7"/>
      <c r="KH843" s="7"/>
      <c r="KI843" s="7"/>
      <c r="KJ843" s="7"/>
      <c r="KK843" s="7"/>
      <c r="KL843" s="7"/>
      <c r="KM843" s="7"/>
      <c r="KN843" s="7"/>
      <c r="KO843" s="7"/>
      <c r="KP843" s="7"/>
      <c r="KQ843" s="7"/>
      <c r="KR843" s="7"/>
      <c r="KS843" s="7"/>
      <c r="KT843" s="7"/>
      <c r="KU843" s="7"/>
      <c r="KV843" s="7"/>
      <c r="KW843" s="7"/>
      <c r="KX843" s="7"/>
      <c r="KY843" s="7"/>
      <c r="KZ843" s="7"/>
      <c r="LA843" s="7"/>
      <c r="LB843" s="7"/>
      <c r="LC843" s="7"/>
      <c r="LD843" s="7"/>
      <c r="LE843" s="7"/>
      <c r="LF843" s="7"/>
      <c r="LG843" s="7"/>
      <c r="LH843" s="7"/>
      <c r="LI843" s="7"/>
      <c r="LJ843" s="7"/>
      <c r="LK843" s="7"/>
      <c r="LL843" s="7"/>
      <c r="LM843" s="7"/>
      <c r="LN843" s="7"/>
      <c r="LO843" s="7"/>
      <c r="LP843" s="7"/>
      <c r="LQ843" s="7"/>
      <c r="LR843" s="7"/>
      <c r="LS843" s="7"/>
      <c r="LT843" s="7"/>
      <c r="LU843" s="7"/>
      <c r="LV843" s="7"/>
      <c r="LW843" s="7"/>
      <c r="LX843" s="7"/>
      <c r="LY843" s="7"/>
      <c r="LZ843" s="7"/>
      <c r="MA843" s="7"/>
      <c r="MB843" s="7"/>
      <c r="MC843" s="7"/>
      <c r="MD843" s="7"/>
      <c r="ME843" s="7"/>
      <c r="MF843" s="7"/>
      <c r="MG843" s="7"/>
      <c r="MH843" s="7"/>
      <c r="MI843" s="7"/>
      <c r="MJ843" s="7"/>
    </row>
    <row r="844" spans="1:348" ht="15.75" customHeight="1">
      <c r="A844" s="80"/>
      <c r="B844" s="80"/>
      <c r="C844" s="80"/>
      <c r="D844" s="80"/>
      <c r="E844" s="80"/>
      <c r="F844" s="80"/>
      <c r="G844" s="80"/>
      <c r="H844" s="80"/>
      <c r="I844" s="81"/>
      <c r="J844" s="81"/>
      <c r="K844" s="81"/>
      <c r="L844" s="81"/>
      <c r="M844" s="80"/>
      <c r="N844" s="80"/>
      <c r="O844" s="82"/>
      <c r="P844" s="82"/>
      <c r="Q844" s="82"/>
      <c r="R844" s="82"/>
      <c r="S844" s="82"/>
      <c r="T844" s="82"/>
      <c r="U844" s="82"/>
      <c r="V844" s="82"/>
      <c r="W844" s="82"/>
      <c r="X844" s="80"/>
      <c r="Y844" s="80"/>
      <c r="Z844" s="80"/>
      <c r="AA844" s="80"/>
      <c r="AB844" s="81"/>
      <c r="AC844" s="81"/>
      <c r="AD844" s="80"/>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c r="KA844" s="7"/>
      <c r="KB844" s="7"/>
      <c r="KC844" s="7"/>
      <c r="KD844" s="7"/>
      <c r="KE844" s="7"/>
      <c r="KF844" s="7"/>
      <c r="KG844" s="7"/>
      <c r="KH844" s="7"/>
      <c r="KI844" s="7"/>
      <c r="KJ844" s="7"/>
      <c r="KK844" s="7"/>
      <c r="KL844" s="7"/>
      <c r="KM844" s="7"/>
      <c r="KN844" s="7"/>
      <c r="KO844" s="7"/>
      <c r="KP844" s="7"/>
      <c r="KQ844" s="7"/>
      <c r="KR844" s="7"/>
      <c r="KS844" s="7"/>
      <c r="KT844" s="7"/>
      <c r="KU844" s="7"/>
      <c r="KV844" s="7"/>
      <c r="KW844" s="7"/>
      <c r="KX844" s="7"/>
      <c r="KY844" s="7"/>
      <c r="KZ844" s="7"/>
      <c r="LA844" s="7"/>
      <c r="LB844" s="7"/>
      <c r="LC844" s="7"/>
      <c r="LD844" s="7"/>
      <c r="LE844" s="7"/>
      <c r="LF844" s="7"/>
      <c r="LG844" s="7"/>
      <c r="LH844" s="7"/>
      <c r="LI844" s="7"/>
      <c r="LJ844" s="7"/>
      <c r="LK844" s="7"/>
      <c r="LL844" s="7"/>
      <c r="LM844" s="7"/>
      <c r="LN844" s="7"/>
      <c r="LO844" s="7"/>
      <c r="LP844" s="7"/>
      <c r="LQ844" s="7"/>
      <c r="LR844" s="7"/>
      <c r="LS844" s="7"/>
      <c r="LT844" s="7"/>
      <c r="LU844" s="7"/>
      <c r="LV844" s="7"/>
      <c r="LW844" s="7"/>
      <c r="LX844" s="7"/>
      <c r="LY844" s="7"/>
      <c r="LZ844" s="7"/>
      <c r="MA844" s="7"/>
      <c r="MB844" s="7"/>
      <c r="MC844" s="7"/>
      <c r="MD844" s="7"/>
      <c r="ME844" s="7"/>
      <c r="MF844" s="7"/>
      <c r="MG844" s="7"/>
      <c r="MH844" s="7"/>
      <c r="MI844" s="7"/>
      <c r="MJ844" s="7"/>
    </row>
    <row r="845" spans="1:348" ht="15.75" customHeight="1">
      <c r="A845" s="80"/>
      <c r="B845" s="80"/>
      <c r="C845" s="80"/>
      <c r="D845" s="80"/>
      <c r="E845" s="80"/>
      <c r="F845" s="80"/>
      <c r="G845" s="80"/>
      <c r="H845" s="80"/>
      <c r="I845" s="81"/>
      <c r="J845" s="81"/>
      <c r="K845" s="81"/>
      <c r="L845" s="81"/>
      <c r="M845" s="80"/>
      <c r="N845" s="80"/>
      <c r="O845" s="82"/>
      <c r="P845" s="82"/>
      <c r="Q845" s="82"/>
      <c r="R845" s="82"/>
      <c r="S845" s="82"/>
      <c r="T845" s="82"/>
      <c r="U845" s="82"/>
      <c r="V845" s="82"/>
      <c r="W845" s="82"/>
      <c r="X845" s="80"/>
      <c r="Y845" s="80"/>
      <c r="Z845" s="80"/>
      <c r="AA845" s="80"/>
      <c r="AB845" s="81"/>
      <c r="AC845" s="81"/>
      <c r="AD845" s="80"/>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c r="KA845" s="7"/>
      <c r="KB845" s="7"/>
      <c r="KC845" s="7"/>
      <c r="KD845" s="7"/>
      <c r="KE845" s="7"/>
      <c r="KF845" s="7"/>
      <c r="KG845" s="7"/>
      <c r="KH845" s="7"/>
      <c r="KI845" s="7"/>
      <c r="KJ845" s="7"/>
      <c r="KK845" s="7"/>
      <c r="KL845" s="7"/>
      <c r="KM845" s="7"/>
      <c r="KN845" s="7"/>
      <c r="KO845" s="7"/>
      <c r="KP845" s="7"/>
      <c r="KQ845" s="7"/>
      <c r="KR845" s="7"/>
      <c r="KS845" s="7"/>
      <c r="KT845" s="7"/>
      <c r="KU845" s="7"/>
      <c r="KV845" s="7"/>
      <c r="KW845" s="7"/>
      <c r="KX845" s="7"/>
      <c r="KY845" s="7"/>
      <c r="KZ845" s="7"/>
      <c r="LA845" s="7"/>
      <c r="LB845" s="7"/>
      <c r="LC845" s="7"/>
      <c r="LD845" s="7"/>
      <c r="LE845" s="7"/>
      <c r="LF845" s="7"/>
      <c r="LG845" s="7"/>
      <c r="LH845" s="7"/>
      <c r="LI845" s="7"/>
      <c r="LJ845" s="7"/>
      <c r="LK845" s="7"/>
      <c r="LL845" s="7"/>
      <c r="LM845" s="7"/>
      <c r="LN845" s="7"/>
      <c r="LO845" s="7"/>
      <c r="LP845" s="7"/>
      <c r="LQ845" s="7"/>
      <c r="LR845" s="7"/>
      <c r="LS845" s="7"/>
      <c r="LT845" s="7"/>
      <c r="LU845" s="7"/>
      <c r="LV845" s="7"/>
      <c r="LW845" s="7"/>
      <c r="LX845" s="7"/>
      <c r="LY845" s="7"/>
      <c r="LZ845" s="7"/>
      <c r="MA845" s="7"/>
      <c r="MB845" s="7"/>
      <c r="MC845" s="7"/>
      <c r="MD845" s="7"/>
      <c r="ME845" s="7"/>
      <c r="MF845" s="7"/>
      <c r="MG845" s="7"/>
      <c r="MH845" s="7"/>
      <c r="MI845" s="7"/>
      <c r="MJ845" s="7"/>
    </row>
    <row r="846" spans="1:348" ht="15.75" customHeight="1">
      <c r="A846" s="80"/>
      <c r="B846" s="80"/>
      <c r="C846" s="80"/>
      <c r="D846" s="80"/>
      <c r="E846" s="80"/>
      <c r="F846" s="80"/>
      <c r="G846" s="80"/>
      <c r="H846" s="80"/>
      <c r="I846" s="81"/>
      <c r="J846" s="81"/>
      <c r="K846" s="81"/>
      <c r="L846" s="81"/>
      <c r="M846" s="80"/>
      <c r="N846" s="80"/>
      <c r="O846" s="82"/>
      <c r="P846" s="82"/>
      <c r="Q846" s="82"/>
      <c r="R846" s="82"/>
      <c r="S846" s="82"/>
      <c r="T846" s="82"/>
      <c r="U846" s="82"/>
      <c r="V846" s="82"/>
      <c r="W846" s="82"/>
      <c r="X846" s="80"/>
      <c r="Y846" s="80"/>
      <c r="Z846" s="80"/>
      <c r="AA846" s="80"/>
      <c r="AB846" s="81"/>
      <c r="AC846" s="81"/>
      <c r="AD846" s="80"/>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c r="KA846" s="7"/>
      <c r="KB846" s="7"/>
      <c r="KC846" s="7"/>
      <c r="KD846" s="7"/>
      <c r="KE846" s="7"/>
      <c r="KF846" s="7"/>
      <c r="KG846" s="7"/>
      <c r="KH846" s="7"/>
      <c r="KI846" s="7"/>
      <c r="KJ846" s="7"/>
      <c r="KK846" s="7"/>
      <c r="KL846" s="7"/>
      <c r="KM846" s="7"/>
      <c r="KN846" s="7"/>
      <c r="KO846" s="7"/>
      <c r="KP846" s="7"/>
      <c r="KQ846" s="7"/>
      <c r="KR846" s="7"/>
      <c r="KS846" s="7"/>
      <c r="KT846" s="7"/>
      <c r="KU846" s="7"/>
      <c r="KV846" s="7"/>
      <c r="KW846" s="7"/>
      <c r="KX846" s="7"/>
      <c r="KY846" s="7"/>
      <c r="KZ846" s="7"/>
      <c r="LA846" s="7"/>
      <c r="LB846" s="7"/>
      <c r="LC846" s="7"/>
      <c r="LD846" s="7"/>
      <c r="LE846" s="7"/>
      <c r="LF846" s="7"/>
      <c r="LG846" s="7"/>
      <c r="LH846" s="7"/>
      <c r="LI846" s="7"/>
      <c r="LJ846" s="7"/>
      <c r="LK846" s="7"/>
      <c r="LL846" s="7"/>
      <c r="LM846" s="7"/>
      <c r="LN846" s="7"/>
      <c r="LO846" s="7"/>
      <c r="LP846" s="7"/>
      <c r="LQ846" s="7"/>
      <c r="LR846" s="7"/>
      <c r="LS846" s="7"/>
      <c r="LT846" s="7"/>
      <c r="LU846" s="7"/>
      <c r="LV846" s="7"/>
      <c r="LW846" s="7"/>
      <c r="LX846" s="7"/>
      <c r="LY846" s="7"/>
      <c r="LZ846" s="7"/>
      <c r="MA846" s="7"/>
      <c r="MB846" s="7"/>
      <c r="MC846" s="7"/>
      <c r="MD846" s="7"/>
      <c r="ME846" s="7"/>
      <c r="MF846" s="7"/>
      <c r="MG846" s="7"/>
      <c r="MH846" s="7"/>
      <c r="MI846" s="7"/>
      <c r="MJ846" s="7"/>
    </row>
    <row r="847" spans="1:348" ht="15.75" customHeight="1">
      <c r="A847" s="80"/>
      <c r="B847" s="80"/>
      <c r="C847" s="80"/>
      <c r="D847" s="80"/>
      <c r="E847" s="80"/>
      <c r="F847" s="80"/>
      <c r="G847" s="80"/>
      <c r="H847" s="80"/>
      <c r="I847" s="81"/>
      <c r="J847" s="81"/>
      <c r="K847" s="81"/>
      <c r="L847" s="81"/>
      <c r="M847" s="80"/>
      <c r="N847" s="80"/>
      <c r="O847" s="82"/>
      <c r="P847" s="82"/>
      <c r="Q847" s="82"/>
      <c r="R847" s="82"/>
      <c r="S847" s="82"/>
      <c r="T847" s="82"/>
      <c r="U847" s="82"/>
      <c r="V847" s="82"/>
      <c r="W847" s="82"/>
      <c r="X847" s="80"/>
      <c r="Y847" s="80"/>
      <c r="Z847" s="80"/>
      <c r="AA847" s="80"/>
      <c r="AB847" s="81"/>
      <c r="AC847" s="81"/>
      <c r="AD847" s="80"/>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c r="KA847" s="7"/>
      <c r="KB847" s="7"/>
      <c r="KC847" s="7"/>
      <c r="KD847" s="7"/>
      <c r="KE847" s="7"/>
      <c r="KF847" s="7"/>
      <c r="KG847" s="7"/>
      <c r="KH847" s="7"/>
      <c r="KI847" s="7"/>
      <c r="KJ847" s="7"/>
      <c r="KK847" s="7"/>
      <c r="KL847" s="7"/>
      <c r="KM847" s="7"/>
      <c r="KN847" s="7"/>
      <c r="KO847" s="7"/>
      <c r="KP847" s="7"/>
      <c r="KQ847" s="7"/>
      <c r="KR847" s="7"/>
      <c r="KS847" s="7"/>
      <c r="KT847" s="7"/>
      <c r="KU847" s="7"/>
      <c r="KV847" s="7"/>
      <c r="KW847" s="7"/>
      <c r="KX847" s="7"/>
      <c r="KY847" s="7"/>
      <c r="KZ847" s="7"/>
      <c r="LA847" s="7"/>
      <c r="LB847" s="7"/>
      <c r="LC847" s="7"/>
      <c r="LD847" s="7"/>
      <c r="LE847" s="7"/>
      <c r="LF847" s="7"/>
      <c r="LG847" s="7"/>
      <c r="LH847" s="7"/>
      <c r="LI847" s="7"/>
      <c r="LJ847" s="7"/>
      <c r="LK847" s="7"/>
      <c r="LL847" s="7"/>
      <c r="LM847" s="7"/>
      <c r="LN847" s="7"/>
      <c r="LO847" s="7"/>
      <c r="LP847" s="7"/>
      <c r="LQ847" s="7"/>
      <c r="LR847" s="7"/>
      <c r="LS847" s="7"/>
      <c r="LT847" s="7"/>
      <c r="LU847" s="7"/>
      <c r="LV847" s="7"/>
      <c r="LW847" s="7"/>
      <c r="LX847" s="7"/>
      <c r="LY847" s="7"/>
      <c r="LZ847" s="7"/>
      <c r="MA847" s="7"/>
      <c r="MB847" s="7"/>
      <c r="MC847" s="7"/>
      <c r="MD847" s="7"/>
      <c r="ME847" s="7"/>
      <c r="MF847" s="7"/>
      <c r="MG847" s="7"/>
      <c r="MH847" s="7"/>
      <c r="MI847" s="7"/>
      <c r="MJ847" s="7"/>
    </row>
    <row r="848" spans="1:348" ht="15.75" customHeight="1">
      <c r="A848" s="80"/>
      <c r="B848" s="80"/>
      <c r="C848" s="80"/>
      <c r="D848" s="80"/>
      <c r="E848" s="80"/>
      <c r="F848" s="80"/>
      <c r="G848" s="80"/>
      <c r="H848" s="80"/>
      <c r="I848" s="81"/>
      <c r="J848" s="81"/>
      <c r="K848" s="81"/>
      <c r="L848" s="81"/>
      <c r="M848" s="80"/>
      <c r="N848" s="80"/>
      <c r="O848" s="82"/>
      <c r="P848" s="82"/>
      <c r="Q848" s="82"/>
      <c r="R848" s="82"/>
      <c r="S848" s="82"/>
      <c r="T848" s="82"/>
      <c r="U848" s="82"/>
      <c r="V848" s="82"/>
      <c r="W848" s="82"/>
      <c r="X848" s="80"/>
      <c r="Y848" s="80"/>
      <c r="Z848" s="80"/>
      <c r="AA848" s="80"/>
      <c r="AB848" s="81"/>
      <c r="AC848" s="81"/>
      <c r="AD848" s="80"/>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c r="KA848" s="7"/>
      <c r="KB848" s="7"/>
      <c r="KC848" s="7"/>
      <c r="KD848" s="7"/>
      <c r="KE848" s="7"/>
      <c r="KF848" s="7"/>
      <c r="KG848" s="7"/>
      <c r="KH848" s="7"/>
      <c r="KI848" s="7"/>
      <c r="KJ848" s="7"/>
      <c r="KK848" s="7"/>
      <c r="KL848" s="7"/>
      <c r="KM848" s="7"/>
      <c r="KN848" s="7"/>
      <c r="KO848" s="7"/>
      <c r="KP848" s="7"/>
      <c r="KQ848" s="7"/>
      <c r="KR848" s="7"/>
      <c r="KS848" s="7"/>
      <c r="KT848" s="7"/>
      <c r="KU848" s="7"/>
      <c r="KV848" s="7"/>
      <c r="KW848" s="7"/>
      <c r="KX848" s="7"/>
      <c r="KY848" s="7"/>
      <c r="KZ848" s="7"/>
      <c r="LA848" s="7"/>
      <c r="LB848" s="7"/>
      <c r="LC848" s="7"/>
      <c r="LD848" s="7"/>
      <c r="LE848" s="7"/>
      <c r="LF848" s="7"/>
      <c r="LG848" s="7"/>
      <c r="LH848" s="7"/>
      <c r="LI848" s="7"/>
      <c r="LJ848" s="7"/>
      <c r="LK848" s="7"/>
      <c r="LL848" s="7"/>
      <c r="LM848" s="7"/>
      <c r="LN848" s="7"/>
      <c r="LO848" s="7"/>
      <c r="LP848" s="7"/>
      <c r="LQ848" s="7"/>
      <c r="LR848" s="7"/>
      <c r="LS848" s="7"/>
      <c r="LT848" s="7"/>
      <c r="LU848" s="7"/>
      <c r="LV848" s="7"/>
      <c r="LW848" s="7"/>
      <c r="LX848" s="7"/>
      <c r="LY848" s="7"/>
      <c r="LZ848" s="7"/>
      <c r="MA848" s="7"/>
      <c r="MB848" s="7"/>
      <c r="MC848" s="7"/>
      <c r="MD848" s="7"/>
      <c r="ME848" s="7"/>
      <c r="MF848" s="7"/>
      <c r="MG848" s="7"/>
      <c r="MH848" s="7"/>
      <c r="MI848" s="7"/>
      <c r="MJ848" s="7"/>
    </row>
    <row r="849" spans="1:348" ht="15.75" customHeight="1">
      <c r="A849" s="80"/>
      <c r="B849" s="80"/>
      <c r="C849" s="80"/>
      <c r="D849" s="80"/>
      <c r="E849" s="80"/>
      <c r="F849" s="80"/>
      <c r="G849" s="80"/>
      <c r="H849" s="80"/>
      <c r="I849" s="81"/>
      <c r="J849" s="81"/>
      <c r="K849" s="81"/>
      <c r="L849" s="81"/>
      <c r="M849" s="80"/>
      <c r="N849" s="80"/>
      <c r="O849" s="82"/>
      <c r="P849" s="82"/>
      <c r="Q849" s="82"/>
      <c r="R849" s="82"/>
      <c r="S849" s="82"/>
      <c r="T849" s="82"/>
      <c r="U849" s="82"/>
      <c r="V849" s="82"/>
      <c r="W849" s="82"/>
      <c r="X849" s="80"/>
      <c r="Y849" s="80"/>
      <c r="Z849" s="80"/>
      <c r="AA849" s="80"/>
      <c r="AB849" s="81"/>
      <c r="AC849" s="81"/>
      <c r="AD849" s="80"/>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c r="KA849" s="7"/>
      <c r="KB849" s="7"/>
      <c r="KC849" s="7"/>
      <c r="KD849" s="7"/>
      <c r="KE849" s="7"/>
      <c r="KF849" s="7"/>
      <c r="KG849" s="7"/>
      <c r="KH849" s="7"/>
      <c r="KI849" s="7"/>
      <c r="KJ849" s="7"/>
      <c r="KK849" s="7"/>
      <c r="KL849" s="7"/>
      <c r="KM849" s="7"/>
      <c r="KN849" s="7"/>
      <c r="KO849" s="7"/>
      <c r="KP849" s="7"/>
      <c r="KQ849" s="7"/>
      <c r="KR849" s="7"/>
      <c r="KS849" s="7"/>
      <c r="KT849" s="7"/>
      <c r="KU849" s="7"/>
      <c r="KV849" s="7"/>
      <c r="KW849" s="7"/>
      <c r="KX849" s="7"/>
      <c r="KY849" s="7"/>
      <c r="KZ849" s="7"/>
      <c r="LA849" s="7"/>
      <c r="LB849" s="7"/>
      <c r="LC849" s="7"/>
      <c r="LD849" s="7"/>
      <c r="LE849" s="7"/>
      <c r="LF849" s="7"/>
      <c r="LG849" s="7"/>
      <c r="LH849" s="7"/>
      <c r="LI849" s="7"/>
      <c r="LJ849" s="7"/>
      <c r="LK849" s="7"/>
      <c r="LL849" s="7"/>
      <c r="LM849" s="7"/>
      <c r="LN849" s="7"/>
      <c r="LO849" s="7"/>
      <c r="LP849" s="7"/>
      <c r="LQ849" s="7"/>
      <c r="LR849" s="7"/>
      <c r="LS849" s="7"/>
      <c r="LT849" s="7"/>
      <c r="LU849" s="7"/>
      <c r="LV849" s="7"/>
      <c r="LW849" s="7"/>
      <c r="LX849" s="7"/>
      <c r="LY849" s="7"/>
      <c r="LZ849" s="7"/>
      <c r="MA849" s="7"/>
      <c r="MB849" s="7"/>
      <c r="MC849" s="7"/>
      <c r="MD849" s="7"/>
      <c r="ME849" s="7"/>
      <c r="MF849" s="7"/>
      <c r="MG849" s="7"/>
      <c r="MH849" s="7"/>
      <c r="MI849" s="7"/>
      <c r="MJ849" s="7"/>
    </row>
    <row r="850" spans="1:348" ht="15.75" customHeight="1">
      <c r="A850" s="80"/>
      <c r="B850" s="80"/>
      <c r="C850" s="80"/>
      <c r="D850" s="80"/>
      <c r="E850" s="80"/>
      <c r="F850" s="80"/>
      <c r="G850" s="80"/>
      <c r="H850" s="80"/>
      <c r="I850" s="81"/>
      <c r="J850" s="81"/>
      <c r="K850" s="81"/>
      <c r="L850" s="81"/>
      <c r="M850" s="80"/>
      <c r="N850" s="80"/>
      <c r="O850" s="82"/>
      <c r="P850" s="82"/>
      <c r="Q850" s="82"/>
      <c r="R850" s="82"/>
      <c r="S850" s="82"/>
      <c r="T850" s="82"/>
      <c r="U850" s="82"/>
      <c r="V850" s="82"/>
      <c r="W850" s="82"/>
      <c r="X850" s="80"/>
      <c r="Y850" s="80"/>
      <c r="Z850" s="80"/>
      <c r="AA850" s="80"/>
      <c r="AB850" s="81"/>
      <c r="AC850" s="81"/>
      <c r="AD850" s="80"/>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c r="KA850" s="7"/>
      <c r="KB850" s="7"/>
      <c r="KC850" s="7"/>
      <c r="KD850" s="7"/>
      <c r="KE850" s="7"/>
      <c r="KF850" s="7"/>
      <c r="KG850" s="7"/>
      <c r="KH850" s="7"/>
      <c r="KI850" s="7"/>
      <c r="KJ850" s="7"/>
      <c r="KK850" s="7"/>
      <c r="KL850" s="7"/>
      <c r="KM850" s="7"/>
      <c r="KN850" s="7"/>
      <c r="KO850" s="7"/>
      <c r="KP850" s="7"/>
      <c r="KQ850" s="7"/>
      <c r="KR850" s="7"/>
      <c r="KS850" s="7"/>
      <c r="KT850" s="7"/>
      <c r="KU850" s="7"/>
      <c r="KV850" s="7"/>
      <c r="KW850" s="7"/>
      <c r="KX850" s="7"/>
      <c r="KY850" s="7"/>
      <c r="KZ850" s="7"/>
      <c r="LA850" s="7"/>
      <c r="LB850" s="7"/>
      <c r="LC850" s="7"/>
      <c r="LD850" s="7"/>
      <c r="LE850" s="7"/>
      <c r="LF850" s="7"/>
      <c r="LG850" s="7"/>
      <c r="LH850" s="7"/>
      <c r="LI850" s="7"/>
      <c r="LJ850" s="7"/>
      <c r="LK850" s="7"/>
      <c r="LL850" s="7"/>
      <c r="LM850" s="7"/>
      <c r="LN850" s="7"/>
      <c r="LO850" s="7"/>
      <c r="LP850" s="7"/>
      <c r="LQ850" s="7"/>
      <c r="LR850" s="7"/>
      <c r="LS850" s="7"/>
      <c r="LT850" s="7"/>
      <c r="LU850" s="7"/>
      <c r="LV850" s="7"/>
      <c r="LW850" s="7"/>
      <c r="LX850" s="7"/>
      <c r="LY850" s="7"/>
      <c r="LZ850" s="7"/>
      <c r="MA850" s="7"/>
      <c r="MB850" s="7"/>
      <c r="MC850" s="7"/>
      <c r="MD850" s="7"/>
      <c r="ME850" s="7"/>
      <c r="MF850" s="7"/>
      <c r="MG850" s="7"/>
      <c r="MH850" s="7"/>
      <c r="MI850" s="7"/>
      <c r="MJ850" s="7"/>
    </row>
    <row r="851" spans="1:348" ht="15.75" customHeight="1">
      <c r="A851" s="80"/>
      <c r="B851" s="80"/>
      <c r="C851" s="80"/>
      <c r="D851" s="80"/>
      <c r="E851" s="80"/>
      <c r="F851" s="80"/>
      <c r="G851" s="80"/>
      <c r="H851" s="80"/>
      <c r="I851" s="81"/>
      <c r="J851" s="81"/>
      <c r="K851" s="81"/>
      <c r="L851" s="81"/>
      <c r="M851" s="80"/>
      <c r="N851" s="80"/>
      <c r="O851" s="82"/>
      <c r="P851" s="82"/>
      <c r="Q851" s="82"/>
      <c r="R851" s="82"/>
      <c r="S851" s="82"/>
      <c r="T851" s="82"/>
      <c r="U851" s="82"/>
      <c r="V851" s="82"/>
      <c r="W851" s="82"/>
      <c r="X851" s="80"/>
      <c r="Y851" s="80"/>
      <c r="Z851" s="80"/>
      <c r="AA851" s="80"/>
      <c r="AB851" s="81"/>
      <c r="AC851" s="81"/>
      <c r="AD851" s="80"/>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c r="KA851" s="7"/>
      <c r="KB851" s="7"/>
      <c r="KC851" s="7"/>
      <c r="KD851" s="7"/>
      <c r="KE851" s="7"/>
      <c r="KF851" s="7"/>
      <c r="KG851" s="7"/>
      <c r="KH851" s="7"/>
      <c r="KI851" s="7"/>
      <c r="KJ851" s="7"/>
      <c r="KK851" s="7"/>
      <c r="KL851" s="7"/>
      <c r="KM851" s="7"/>
      <c r="KN851" s="7"/>
      <c r="KO851" s="7"/>
      <c r="KP851" s="7"/>
      <c r="KQ851" s="7"/>
      <c r="KR851" s="7"/>
      <c r="KS851" s="7"/>
      <c r="KT851" s="7"/>
      <c r="KU851" s="7"/>
      <c r="KV851" s="7"/>
      <c r="KW851" s="7"/>
      <c r="KX851" s="7"/>
      <c r="KY851" s="7"/>
      <c r="KZ851" s="7"/>
      <c r="LA851" s="7"/>
      <c r="LB851" s="7"/>
      <c r="LC851" s="7"/>
      <c r="LD851" s="7"/>
      <c r="LE851" s="7"/>
      <c r="LF851" s="7"/>
      <c r="LG851" s="7"/>
      <c r="LH851" s="7"/>
      <c r="LI851" s="7"/>
      <c r="LJ851" s="7"/>
      <c r="LK851" s="7"/>
      <c r="LL851" s="7"/>
      <c r="LM851" s="7"/>
      <c r="LN851" s="7"/>
      <c r="LO851" s="7"/>
      <c r="LP851" s="7"/>
      <c r="LQ851" s="7"/>
      <c r="LR851" s="7"/>
      <c r="LS851" s="7"/>
      <c r="LT851" s="7"/>
      <c r="LU851" s="7"/>
      <c r="LV851" s="7"/>
      <c r="LW851" s="7"/>
      <c r="LX851" s="7"/>
      <c r="LY851" s="7"/>
      <c r="LZ851" s="7"/>
      <c r="MA851" s="7"/>
      <c r="MB851" s="7"/>
      <c r="MC851" s="7"/>
      <c r="MD851" s="7"/>
      <c r="ME851" s="7"/>
      <c r="MF851" s="7"/>
      <c r="MG851" s="7"/>
      <c r="MH851" s="7"/>
      <c r="MI851" s="7"/>
      <c r="MJ851" s="7"/>
    </row>
    <row r="852" spans="1:348" ht="15.75" customHeight="1">
      <c r="A852" s="80"/>
      <c r="B852" s="80"/>
      <c r="C852" s="80"/>
      <c r="D852" s="80"/>
      <c r="E852" s="80"/>
      <c r="F852" s="80"/>
      <c r="G852" s="80"/>
      <c r="H852" s="80"/>
      <c r="I852" s="81"/>
      <c r="J852" s="81"/>
      <c r="K852" s="81"/>
      <c r="L852" s="81"/>
      <c r="M852" s="80"/>
      <c r="N852" s="80"/>
      <c r="O852" s="82"/>
      <c r="P852" s="82"/>
      <c r="Q852" s="82"/>
      <c r="R852" s="82"/>
      <c r="S852" s="82"/>
      <c r="T852" s="82"/>
      <c r="U852" s="82"/>
      <c r="V852" s="82"/>
      <c r="W852" s="82"/>
      <c r="X852" s="80"/>
      <c r="Y852" s="80"/>
      <c r="Z852" s="80"/>
      <c r="AA852" s="80"/>
      <c r="AB852" s="81"/>
      <c r="AC852" s="81"/>
      <c r="AD852" s="80"/>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c r="KA852" s="7"/>
      <c r="KB852" s="7"/>
      <c r="KC852" s="7"/>
      <c r="KD852" s="7"/>
      <c r="KE852" s="7"/>
      <c r="KF852" s="7"/>
      <c r="KG852" s="7"/>
      <c r="KH852" s="7"/>
      <c r="KI852" s="7"/>
      <c r="KJ852" s="7"/>
      <c r="KK852" s="7"/>
      <c r="KL852" s="7"/>
      <c r="KM852" s="7"/>
      <c r="KN852" s="7"/>
      <c r="KO852" s="7"/>
      <c r="KP852" s="7"/>
      <c r="KQ852" s="7"/>
      <c r="KR852" s="7"/>
      <c r="KS852" s="7"/>
      <c r="KT852" s="7"/>
      <c r="KU852" s="7"/>
      <c r="KV852" s="7"/>
      <c r="KW852" s="7"/>
      <c r="KX852" s="7"/>
      <c r="KY852" s="7"/>
      <c r="KZ852" s="7"/>
      <c r="LA852" s="7"/>
      <c r="LB852" s="7"/>
      <c r="LC852" s="7"/>
      <c r="LD852" s="7"/>
      <c r="LE852" s="7"/>
      <c r="LF852" s="7"/>
      <c r="LG852" s="7"/>
      <c r="LH852" s="7"/>
      <c r="LI852" s="7"/>
      <c r="LJ852" s="7"/>
      <c r="LK852" s="7"/>
      <c r="LL852" s="7"/>
      <c r="LM852" s="7"/>
      <c r="LN852" s="7"/>
      <c r="LO852" s="7"/>
      <c r="LP852" s="7"/>
      <c r="LQ852" s="7"/>
      <c r="LR852" s="7"/>
      <c r="LS852" s="7"/>
      <c r="LT852" s="7"/>
      <c r="LU852" s="7"/>
      <c r="LV852" s="7"/>
      <c r="LW852" s="7"/>
      <c r="LX852" s="7"/>
      <c r="LY852" s="7"/>
      <c r="LZ852" s="7"/>
      <c r="MA852" s="7"/>
      <c r="MB852" s="7"/>
      <c r="MC852" s="7"/>
      <c r="MD852" s="7"/>
      <c r="ME852" s="7"/>
      <c r="MF852" s="7"/>
      <c r="MG852" s="7"/>
      <c r="MH852" s="7"/>
      <c r="MI852" s="7"/>
      <c r="MJ852" s="7"/>
    </row>
    <row r="853" spans="1:348" ht="15.75" customHeight="1">
      <c r="A853" s="80"/>
      <c r="B853" s="80"/>
      <c r="C853" s="80"/>
      <c r="D853" s="80"/>
      <c r="E853" s="80"/>
      <c r="F853" s="80"/>
      <c r="G853" s="80"/>
      <c r="H853" s="80"/>
      <c r="I853" s="81"/>
      <c r="J853" s="81"/>
      <c r="K853" s="81"/>
      <c r="L853" s="81"/>
      <c r="M853" s="80"/>
      <c r="N853" s="80"/>
      <c r="O853" s="82"/>
      <c r="P853" s="82"/>
      <c r="Q853" s="82"/>
      <c r="R853" s="82"/>
      <c r="S853" s="82"/>
      <c r="T853" s="82"/>
      <c r="U853" s="82"/>
      <c r="V853" s="82"/>
      <c r="W853" s="82"/>
      <c r="X853" s="80"/>
      <c r="Y853" s="80"/>
      <c r="Z853" s="80"/>
      <c r="AA853" s="80"/>
      <c r="AB853" s="81"/>
      <c r="AC853" s="81"/>
      <c r="AD853" s="80"/>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c r="KA853" s="7"/>
      <c r="KB853" s="7"/>
      <c r="KC853" s="7"/>
      <c r="KD853" s="7"/>
      <c r="KE853" s="7"/>
      <c r="KF853" s="7"/>
      <c r="KG853" s="7"/>
      <c r="KH853" s="7"/>
      <c r="KI853" s="7"/>
      <c r="KJ853" s="7"/>
      <c r="KK853" s="7"/>
      <c r="KL853" s="7"/>
      <c r="KM853" s="7"/>
      <c r="KN853" s="7"/>
      <c r="KO853" s="7"/>
      <c r="KP853" s="7"/>
      <c r="KQ853" s="7"/>
      <c r="KR853" s="7"/>
      <c r="KS853" s="7"/>
      <c r="KT853" s="7"/>
      <c r="KU853" s="7"/>
      <c r="KV853" s="7"/>
      <c r="KW853" s="7"/>
      <c r="KX853" s="7"/>
      <c r="KY853" s="7"/>
      <c r="KZ853" s="7"/>
      <c r="LA853" s="7"/>
      <c r="LB853" s="7"/>
      <c r="LC853" s="7"/>
      <c r="LD853" s="7"/>
      <c r="LE853" s="7"/>
      <c r="LF853" s="7"/>
      <c r="LG853" s="7"/>
      <c r="LH853" s="7"/>
      <c r="LI853" s="7"/>
      <c r="LJ853" s="7"/>
      <c r="LK853" s="7"/>
      <c r="LL853" s="7"/>
      <c r="LM853" s="7"/>
      <c r="LN853" s="7"/>
      <c r="LO853" s="7"/>
      <c r="LP853" s="7"/>
      <c r="LQ853" s="7"/>
      <c r="LR853" s="7"/>
      <c r="LS853" s="7"/>
      <c r="LT853" s="7"/>
      <c r="LU853" s="7"/>
      <c r="LV853" s="7"/>
      <c r="LW853" s="7"/>
      <c r="LX853" s="7"/>
      <c r="LY853" s="7"/>
      <c r="LZ853" s="7"/>
      <c r="MA853" s="7"/>
      <c r="MB853" s="7"/>
      <c r="MC853" s="7"/>
      <c r="MD853" s="7"/>
      <c r="ME853" s="7"/>
      <c r="MF853" s="7"/>
      <c r="MG853" s="7"/>
      <c r="MH853" s="7"/>
      <c r="MI853" s="7"/>
      <c r="MJ853" s="7"/>
    </row>
    <row r="854" spans="1:348" ht="15.75" customHeight="1">
      <c r="A854" s="80"/>
      <c r="B854" s="80"/>
      <c r="C854" s="80"/>
      <c r="D854" s="80"/>
      <c r="E854" s="80"/>
      <c r="F854" s="80"/>
      <c r="G854" s="80"/>
      <c r="H854" s="80"/>
      <c r="I854" s="81"/>
      <c r="J854" s="81"/>
      <c r="K854" s="81"/>
      <c r="L854" s="81"/>
      <c r="M854" s="80"/>
      <c r="N854" s="80"/>
      <c r="O854" s="82"/>
      <c r="P854" s="82"/>
      <c r="Q854" s="82"/>
      <c r="R854" s="82"/>
      <c r="S854" s="82"/>
      <c r="T854" s="82"/>
      <c r="U854" s="82"/>
      <c r="V854" s="82"/>
      <c r="W854" s="82"/>
      <c r="X854" s="80"/>
      <c r="Y854" s="80"/>
      <c r="Z854" s="80"/>
      <c r="AA854" s="80"/>
      <c r="AB854" s="81"/>
      <c r="AC854" s="81"/>
      <c r="AD854" s="80"/>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c r="KA854" s="7"/>
      <c r="KB854" s="7"/>
      <c r="KC854" s="7"/>
      <c r="KD854" s="7"/>
      <c r="KE854" s="7"/>
      <c r="KF854" s="7"/>
      <c r="KG854" s="7"/>
      <c r="KH854" s="7"/>
      <c r="KI854" s="7"/>
      <c r="KJ854" s="7"/>
      <c r="KK854" s="7"/>
      <c r="KL854" s="7"/>
      <c r="KM854" s="7"/>
      <c r="KN854" s="7"/>
      <c r="KO854" s="7"/>
      <c r="KP854" s="7"/>
      <c r="KQ854" s="7"/>
      <c r="KR854" s="7"/>
      <c r="KS854" s="7"/>
      <c r="KT854" s="7"/>
      <c r="KU854" s="7"/>
      <c r="KV854" s="7"/>
      <c r="KW854" s="7"/>
      <c r="KX854" s="7"/>
      <c r="KY854" s="7"/>
      <c r="KZ854" s="7"/>
      <c r="LA854" s="7"/>
      <c r="LB854" s="7"/>
      <c r="LC854" s="7"/>
      <c r="LD854" s="7"/>
      <c r="LE854" s="7"/>
      <c r="LF854" s="7"/>
      <c r="LG854" s="7"/>
      <c r="LH854" s="7"/>
      <c r="LI854" s="7"/>
      <c r="LJ854" s="7"/>
      <c r="LK854" s="7"/>
      <c r="LL854" s="7"/>
      <c r="LM854" s="7"/>
      <c r="LN854" s="7"/>
      <c r="LO854" s="7"/>
      <c r="LP854" s="7"/>
      <c r="LQ854" s="7"/>
      <c r="LR854" s="7"/>
      <c r="LS854" s="7"/>
      <c r="LT854" s="7"/>
      <c r="LU854" s="7"/>
      <c r="LV854" s="7"/>
      <c r="LW854" s="7"/>
      <c r="LX854" s="7"/>
      <c r="LY854" s="7"/>
      <c r="LZ854" s="7"/>
      <c r="MA854" s="7"/>
      <c r="MB854" s="7"/>
      <c r="MC854" s="7"/>
      <c r="MD854" s="7"/>
      <c r="ME854" s="7"/>
      <c r="MF854" s="7"/>
      <c r="MG854" s="7"/>
      <c r="MH854" s="7"/>
      <c r="MI854" s="7"/>
      <c r="MJ854" s="7"/>
    </row>
    <row r="855" spans="1:348" ht="15.75" customHeight="1">
      <c r="A855" s="80"/>
      <c r="B855" s="80"/>
      <c r="C855" s="80"/>
      <c r="D855" s="80"/>
      <c r="E855" s="80"/>
      <c r="F855" s="80"/>
      <c r="G855" s="80"/>
      <c r="H855" s="80"/>
      <c r="I855" s="81"/>
      <c r="J855" s="81"/>
      <c r="K855" s="81"/>
      <c r="L855" s="81"/>
      <c r="M855" s="80"/>
      <c r="N855" s="80"/>
      <c r="O855" s="82"/>
      <c r="P855" s="82"/>
      <c r="Q855" s="82"/>
      <c r="R855" s="82"/>
      <c r="S855" s="82"/>
      <c r="T855" s="82"/>
      <c r="U855" s="82"/>
      <c r="V855" s="82"/>
      <c r="W855" s="82"/>
      <c r="X855" s="80"/>
      <c r="Y855" s="80"/>
      <c r="Z855" s="80"/>
      <c r="AA855" s="80"/>
      <c r="AB855" s="81"/>
      <c r="AC855" s="81"/>
      <c r="AD855" s="80"/>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c r="KA855" s="7"/>
      <c r="KB855" s="7"/>
      <c r="KC855" s="7"/>
      <c r="KD855" s="7"/>
      <c r="KE855" s="7"/>
      <c r="KF855" s="7"/>
      <c r="KG855" s="7"/>
      <c r="KH855" s="7"/>
      <c r="KI855" s="7"/>
      <c r="KJ855" s="7"/>
      <c r="KK855" s="7"/>
      <c r="KL855" s="7"/>
      <c r="KM855" s="7"/>
      <c r="KN855" s="7"/>
      <c r="KO855" s="7"/>
      <c r="KP855" s="7"/>
      <c r="KQ855" s="7"/>
      <c r="KR855" s="7"/>
      <c r="KS855" s="7"/>
      <c r="KT855" s="7"/>
      <c r="KU855" s="7"/>
      <c r="KV855" s="7"/>
      <c r="KW855" s="7"/>
      <c r="KX855" s="7"/>
      <c r="KY855" s="7"/>
      <c r="KZ855" s="7"/>
      <c r="LA855" s="7"/>
      <c r="LB855" s="7"/>
      <c r="LC855" s="7"/>
      <c r="LD855" s="7"/>
      <c r="LE855" s="7"/>
      <c r="LF855" s="7"/>
      <c r="LG855" s="7"/>
      <c r="LH855" s="7"/>
      <c r="LI855" s="7"/>
      <c r="LJ855" s="7"/>
      <c r="LK855" s="7"/>
      <c r="LL855" s="7"/>
      <c r="LM855" s="7"/>
      <c r="LN855" s="7"/>
      <c r="LO855" s="7"/>
      <c r="LP855" s="7"/>
      <c r="LQ855" s="7"/>
      <c r="LR855" s="7"/>
      <c r="LS855" s="7"/>
      <c r="LT855" s="7"/>
      <c r="LU855" s="7"/>
      <c r="LV855" s="7"/>
      <c r="LW855" s="7"/>
      <c r="LX855" s="7"/>
      <c r="LY855" s="7"/>
      <c r="LZ855" s="7"/>
      <c r="MA855" s="7"/>
      <c r="MB855" s="7"/>
      <c r="MC855" s="7"/>
      <c r="MD855" s="7"/>
      <c r="ME855" s="7"/>
      <c r="MF855" s="7"/>
      <c r="MG855" s="7"/>
      <c r="MH855" s="7"/>
      <c r="MI855" s="7"/>
      <c r="MJ855" s="7"/>
    </row>
    <row r="856" spans="1:348" ht="15.75" customHeight="1">
      <c r="A856" s="80"/>
      <c r="B856" s="80"/>
      <c r="C856" s="80"/>
      <c r="D856" s="80"/>
      <c r="E856" s="80"/>
      <c r="F856" s="80"/>
      <c r="G856" s="80"/>
      <c r="H856" s="80"/>
      <c r="I856" s="81"/>
      <c r="J856" s="81"/>
      <c r="K856" s="81"/>
      <c r="L856" s="81"/>
      <c r="M856" s="80"/>
      <c r="N856" s="80"/>
      <c r="O856" s="82"/>
      <c r="P856" s="82"/>
      <c r="Q856" s="82"/>
      <c r="R856" s="82"/>
      <c r="S856" s="82"/>
      <c r="T856" s="82"/>
      <c r="U856" s="82"/>
      <c r="V856" s="82"/>
      <c r="W856" s="82"/>
      <c r="X856" s="80"/>
      <c r="Y856" s="80"/>
      <c r="Z856" s="80"/>
      <c r="AA856" s="80"/>
      <c r="AB856" s="81"/>
      <c r="AC856" s="81"/>
      <c r="AD856" s="80"/>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c r="KA856" s="7"/>
      <c r="KB856" s="7"/>
      <c r="KC856" s="7"/>
      <c r="KD856" s="7"/>
      <c r="KE856" s="7"/>
      <c r="KF856" s="7"/>
      <c r="KG856" s="7"/>
      <c r="KH856" s="7"/>
      <c r="KI856" s="7"/>
      <c r="KJ856" s="7"/>
      <c r="KK856" s="7"/>
      <c r="KL856" s="7"/>
      <c r="KM856" s="7"/>
      <c r="KN856" s="7"/>
      <c r="KO856" s="7"/>
      <c r="KP856" s="7"/>
      <c r="KQ856" s="7"/>
      <c r="KR856" s="7"/>
      <c r="KS856" s="7"/>
      <c r="KT856" s="7"/>
      <c r="KU856" s="7"/>
      <c r="KV856" s="7"/>
      <c r="KW856" s="7"/>
      <c r="KX856" s="7"/>
      <c r="KY856" s="7"/>
      <c r="KZ856" s="7"/>
      <c r="LA856" s="7"/>
      <c r="LB856" s="7"/>
      <c r="LC856" s="7"/>
      <c r="LD856" s="7"/>
      <c r="LE856" s="7"/>
      <c r="LF856" s="7"/>
      <c r="LG856" s="7"/>
      <c r="LH856" s="7"/>
      <c r="LI856" s="7"/>
      <c r="LJ856" s="7"/>
      <c r="LK856" s="7"/>
      <c r="LL856" s="7"/>
      <c r="LM856" s="7"/>
      <c r="LN856" s="7"/>
      <c r="LO856" s="7"/>
      <c r="LP856" s="7"/>
      <c r="LQ856" s="7"/>
      <c r="LR856" s="7"/>
      <c r="LS856" s="7"/>
      <c r="LT856" s="7"/>
      <c r="LU856" s="7"/>
      <c r="LV856" s="7"/>
      <c r="LW856" s="7"/>
      <c r="LX856" s="7"/>
      <c r="LY856" s="7"/>
      <c r="LZ856" s="7"/>
      <c r="MA856" s="7"/>
      <c r="MB856" s="7"/>
      <c r="MC856" s="7"/>
      <c r="MD856" s="7"/>
      <c r="ME856" s="7"/>
      <c r="MF856" s="7"/>
      <c r="MG856" s="7"/>
      <c r="MH856" s="7"/>
      <c r="MI856" s="7"/>
      <c r="MJ856" s="7"/>
    </row>
    <row r="857" spans="1:348" ht="15.75" customHeight="1">
      <c r="A857" s="80"/>
      <c r="B857" s="80"/>
      <c r="C857" s="80"/>
      <c r="D857" s="80"/>
      <c r="E857" s="80"/>
      <c r="F857" s="80"/>
      <c r="G857" s="80"/>
      <c r="H857" s="80"/>
      <c r="I857" s="81"/>
      <c r="J857" s="81"/>
      <c r="K857" s="81"/>
      <c r="L857" s="81"/>
      <c r="M857" s="80"/>
      <c r="N857" s="80"/>
      <c r="O857" s="82"/>
      <c r="P857" s="82"/>
      <c r="Q857" s="82"/>
      <c r="R857" s="82"/>
      <c r="S857" s="82"/>
      <c r="T857" s="82"/>
      <c r="U857" s="82"/>
      <c r="V857" s="82"/>
      <c r="W857" s="82"/>
      <c r="X857" s="80"/>
      <c r="Y857" s="80"/>
      <c r="Z857" s="80"/>
      <c r="AA857" s="80"/>
      <c r="AB857" s="81"/>
      <c r="AC857" s="81"/>
      <c r="AD857" s="80"/>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c r="KA857" s="7"/>
      <c r="KB857" s="7"/>
      <c r="KC857" s="7"/>
      <c r="KD857" s="7"/>
      <c r="KE857" s="7"/>
      <c r="KF857" s="7"/>
      <c r="KG857" s="7"/>
      <c r="KH857" s="7"/>
      <c r="KI857" s="7"/>
      <c r="KJ857" s="7"/>
      <c r="KK857" s="7"/>
      <c r="KL857" s="7"/>
      <c r="KM857" s="7"/>
      <c r="KN857" s="7"/>
      <c r="KO857" s="7"/>
      <c r="KP857" s="7"/>
      <c r="KQ857" s="7"/>
      <c r="KR857" s="7"/>
      <c r="KS857" s="7"/>
      <c r="KT857" s="7"/>
      <c r="KU857" s="7"/>
      <c r="KV857" s="7"/>
      <c r="KW857" s="7"/>
      <c r="KX857" s="7"/>
      <c r="KY857" s="7"/>
      <c r="KZ857" s="7"/>
      <c r="LA857" s="7"/>
      <c r="LB857" s="7"/>
      <c r="LC857" s="7"/>
      <c r="LD857" s="7"/>
      <c r="LE857" s="7"/>
      <c r="LF857" s="7"/>
      <c r="LG857" s="7"/>
      <c r="LH857" s="7"/>
      <c r="LI857" s="7"/>
      <c r="LJ857" s="7"/>
      <c r="LK857" s="7"/>
      <c r="LL857" s="7"/>
      <c r="LM857" s="7"/>
      <c r="LN857" s="7"/>
      <c r="LO857" s="7"/>
      <c r="LP857" s="7"/>
      <c r="LQ857" s="7"/>
      <c r="LR857" s="7"/>
      <c r="LS857" s="7"/>
      <c r="LT857" s="7"/>
      <c r="LU857" s="7"/>
      <c r="LV857" s="7"/>
      <c r="LW857" s="7"/>
      <c r="LX857" s="7"/>
      <c r="LY857" s="7"/>
      <c r="LZ857" s="7"/>
      <c r="MA857" s="7"/>
      <c r="MB857" s="7"/>
      <c r="MC857" s="7"/>
      <c r="MD857" s="7"/>
      <c r="ME857" s="7"/>
      <c r="MF857" s="7"/>
      <c r="MG857" s="7"/>
      <c r="MH857" s="7"/>
      <c r="MI857" s="7"/>
      <c r="MJ857" s="7"/>
    </row>
    <row r="858" spans="1:348" ht="15.75" customHeight="1">
      <c r="A858" s="80"/>
      <c r="B858" s="80"/>
      <c r="C858" s="80"/>
      <c r="D858" s="80"/>
      <c r="E858" s="80"/>
      <c r="F858" s="80"/>
      <c r="G858" s="80"/>
      <c r="H858" s="80"/>
      <c r="I858" s="81"/>
      <c r="J858" s="81"/>
      <c r="K858" s="81"/>
      <c r="L858" s="81"/>
      <c r="M858" s="80"/>
      <c r="N858" s="80"/>
      <c r="O858" s="82"/>
      <c r="P858" s="82"/>
      <c r="Q858" s="82"/>
      <c r="R858" s="82"/>
      <c r="S858" s="82"/>
      <c r="T858" s="82"/>
      <c r="U858" s="82"/>
      <c r="V858" s="82"/>
      <c r="W858" s="82"/>
      <c r="X858" s="80"/>
      <c r="Y858" s="80"/>
      <c r="Z858" s="80"/>
      <c r="AA858" s="80"/>
      <c r="AB858" s="81"/>
      <c r="AC858" s="81"/>
      <c r="AD858" s="80"/>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c r="KA858" s="7"/>
      <c r="KB858" s="7"/>
      <c r="KC858" s="7"/>
      <c r="KD858" s="7"/>
      <c r="KE858" s="7"/>
      <c r="KF858" s="7"/>
      <c r="KG858" s="7"/>
      <c r="KH858" s="7"/>
      <c r="KI858" s="7"/>
      <c r="KJ858" s="7"/>
      <c r="KK858" s="7"/>
      <c r="KL858" s="7"/>
      <c r="KM858" s="7"/>
      <c r="KN858" s="7"/>
      <c r="KO858" s="7"/>
      <c r="KP858" s="7"/>
      <c r="KQ858" s="7"/>
      <c r="KR858" s="7"/>
      <c r="KS858" s="7"/>
      <c r="KT858" s="7"/>
      <c r="KU858" s="7"/>
      <c r="KV858" s="7"/>
      <c r="KW858" s="7"/>
      <c r="KX858" s="7"/>
      <c r="KY858" s="7"/>
      <c r="KZ858" s="7"/>
      <c r="LA858" s="7"/>
      <c r="LB858" s="7"/>
      <c r="LC858" s="7"/>
      <c r="LD858" s="7"/>
      <c r="LE858" s="7"/>
      <c r="LF858" s="7"/>
      <c r="LG858" s="7"/>
      <c r="LH858" s="7"/>
      <c r="LI858" s="7"/>
      <c r="LJ858" s="7"/>
      <c r="LK858" s="7"/>
      <c r="LL858" s="7"/>
      <c r="LM858" s="7"/>
      <c r="LN858" s="7"/>
      <c r="LO858" s="7"/>
      <c r="LP858" s="7"/>
      <c r="LQ858" s="7"/>
      <c r="LR858" s="7"/>
      <c r="LS858" s="7"/>
      <c r="LT858" s="7"/>
      <c r="LU858" s="7"/>
      <c r="LV858" s="7"/>
      <c r="LW858" s="7"/>
      <c r="LX858" s="7"/>
      <c r="LY858" s="7"/>
      <c r="LZ858" s="7"/>
      <c r="MA858" s="7"/>
      <c r="MB858" s="7"/>
      <c r="MC858" s="7"/>
      <c r="MD858" s="7"/>
      <c r="ME858" s="7"/>
      <c r="MF858" s="7"/>
      <c r="MG858" s="7"/>
      <c r="MH858" s="7"/>
      <c r="MI858" s="7"/>
      <c r="MJ858" s="7"/>
    </row>
    <row r="859" spans="1:348" ht="15.75" customHeight="1">
      <c r="A859" s="80"/>
      <c r="B859" s="80"/>
      <c r="C859" s="80"/>
      <c r="D859" s="80"/>
      <c r="E859" s="80"/>
      <c r="F859" s="80"/>
      <c r="G859" s="80"/>
      <c r="H859" s="80"/>
      <c r="I859" s="81"/>
      <c r="J859" s="81"/>
      <c r="K859" s="81"/>
      <c r="L859" s="81"/>
      <c r="M859" s="80"/>
      <c r="N859" s="80"/>
      <c r="O859" s="82"/>
      <c r="P859" s="82"/>
      <c r="Q859" s="82"/>
      <c r="R859" s="82"/>
      <c r="S859" s="82"/>
      <c r="T859" s="82"/>
      <c r="U859" s="82"/>
      <c r="V859" s="82"/>
      <c r="W859" s="82"/>
      <c r="X859" s="80"/>
      <c r="Y859" s="80"/>
      <c r="Z859" s="80"/>
      <c r="AA859" s="80"/>
      <c r="AB859" s="81"/>
      <c r="AC859" s="81"/>
      <c r="AD859" s="80"/>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c r="KA859" s="7"/>
      <c r="KB859" s="7"/>
      <c r="KC859" s="7"/>
      <c r="KD859" s="7"/>
      <c r="KE859" s="7"/>
      <c r="KF859" s="7"/>
      <c r="KG859" s="7"/>
      <c r="KH859" s="7"/>
      <c r="KI859" s="7"/>
      <c r="KJ859" s="7"/>
      <c r="KK859" s="7"/>
      <c r="KL859" s="7"/>
      <c r="KM859" s="7"/>
      <c r="KN859" s="7"/>
      <c r="KO859" s="7"/>
      <c r="KP859" s="7"/>
      <c r="KQ859" s="7"/>
      <c r="KR859" s="7"/>
      <c r="KS859" s="7"/>
      <c r="KT859" s="7"/>
      <c r="KU859" s="7"/>
      <c r="KV859" s="7"/>
      <c r="KW859" s="7"/>
      <c r="KX859" s="7"/>
      <c r="KY859" s="7"/>
      <c r="KZ859" s="7"/>
      <c r="LA859" s="7"/>
      <c r="LB859" s="7"/>
      <c r="LC859" s="7"/>
      <c r="LD859" s="7"/>
      <c r="LE859" s="7"/>
      <c r="LF859" s="7"/>
      <c r="LG859" s="7"/>
      <c r="LH859" s="7"/>
      <c r="LI859" s="7"/>
      <c r="LJ859" s="7"/>
      <c r="LK859" s="7"/>
      <c r="LL859" s="7"/>
      <c r="LM859" s="7"/>
      <c r="LN859" s="7"/>
      <c r="LO859" s="7"/>
      <c r="LP859" s="7"/>
      <c r="LQ859" s="7"/>
      <c r="LR859" s="7"/>
      <c r="LS859" s="7"/>
      <c r="LT859" s="7"/>
      <c r="LU859" s="7"/>
      <c r="LV859" s="7"/>
      <c r="LW859" s="7"/>
      <c r="LX859" s="7"/>
      <c r="LY859" s="7"/>
      <c r="LZ859" s="7"/>
      <c r="MA859" s="7"/>
      <c r="MB859" s="7"/>
      <c r="MC859" s="7"/>
      <c r="MD859" s="7"/>
      <c r="ME859" s="7"/>
      <c r="MF859" s="7"/>
      <c r="MG859" s="7"/>
      <c r="MH859" s="7"/>
      <c r="MI859" s="7"/>
      <c r="MJ859" s="7"/>
    </row>
    <row r="860" spans="1:348" ht="15.75" customHeight="1">
      <c r="A860" s="80"/>
      <c r="B860" s="80"/>
      <c r="C860" s="80"/>
      <c r="D860" s="80"/>
      <c r="E860" s="80"/>
      <c r="F860" s="80"/>
      <c r="G860" s="80"/>
      <c r="H860" s="80"/>
      <c r="I860" s="81"/>
      <c r="J860" s="81"/>
      <c r="K860" s="81"/>
      <c r="L860" s="81"/>
      <c r="M860" s="80"/>
      <c r="N860" s="80"/>
      <c r="O860" s="82"/>
      <c r="P860" s="82"/>
      <c r="Q860" s="82"/>
      <c r="R860" s="82"/>
      <c r="S860" s="82"/>
      <c r="T860" s="82"/>
      <c r="U860" s="82"/>
      <c r="V860" s="82"/>
      <c r="W860" s="82"/>
      <c r="X860" s="80"/>
      <c r="Y860" s="80"/>
      <c r="Z860" s="80"/>
      <c r="AA860" s="80"/>
      <c r="AB860" s="81"/>
      <c r="AC860" s="81"/>
      <c r="AD860" s="80"/>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c r="KA860" s="7"/>
      <c r="KB860" s="7"/>
      <c r="KC860" s="7"/>
      <c r="KD860" s="7"/>
      <c r="KE860" s="7"/>
      <c r="KF860" s="7"/>
      <c r="KG860" s="7"/>
      <c r="KH860" s="7"/>
      <c r="KI860" s="7"/>
      <c r="KJ860" s="7"/>
      <c r="KK860" s="7"/>
      <c r="KL860" s="7"/>
      <c r="KM860" s="7"/>
      <c r="KN860" s="7"/>
      <c r="KO860" s="7"/>
      <c r="KP860" s="7"/>
      <c r="KQ860" s="7"/>
      <c r="KR860" s="7"/>
      <c r="KS860" s="7"/>
      <c r="KT860" s="7"/>
      <c r="KU860" s="7"/>
      <c r="KV860" s="7"/>
      <c r="KW860" s="7"/>
      <c r="KX860" s="7"/>
      <c r="KY860" s="7"/>
      <c r="KZ860" s="7"/>
      <c r="LA860" s="7"/>
      <c r="LB860" s="7"/>
      <c r="LC860" s="7"/>
      <c r="LD860" s="7"/>
      <c r="LE860" s="7"/>
      <c r="LF860" s="7"/>
      <c r="LG860" s="7"/>
      <c r="LH860" s="7"/>
      <c r="LI860" s="7"/>
      <c r="LJ860" s="7"/>
      <c r="LK860" s="7"/>
      <c r="LL860" s="7"/>
      <c r="LM860" s="7"/>
      <c r="LN860" s="7"/>
      <c r="LO860" s="7"/>
      <c r="LP860" s="7"/>
      <c r="LQ860" s="7"/>
      <c r="LR860" s="7"/>
      <c r="LS860" s="7"/>
      <c r="LT860" s="7"/>
      <c r="LU860" s="7"/>
      <c r="LV860" s="7"/>
      <c r="LW860" s="7"/>
      <c r="LX860" s="7"/>
      <c r="LY860" s="7"/>
      <c r="LZ860" s="7"/>
      <c r="MA860" s="7"/>
      <c r="MB860" s="7"/>
      <c r="MC860" s="7"/>
      <c r="MD860" s="7"/>
      <c r="ME860" s="7"/>
      <c r="MF860" s="7"/>
      <c r="MG860" s="7"/>
      <c r="MH860" s="7"/>
      <c r="MI860" s="7"/>
      <c r="MJ860" s="7"/>
    </row>
    <row r="861" spans="1:348" ht="15.75" customHeight="1">
      <c r="A861" s="80"/>
      <c r="B861" s="80"/>
      <c r="C861" s="80"/>
      <c r="D861" s="80"/>
      <c r="E861" s="80"/>
      <c r="F861" s="80"/>
      <c r="G861" s="80"/>
      <c r="H861" s="80"/>
      <c r="I861" s="81"/>
      <c r="J861" s="81"/>
      <c r="K861" s="81"/>
      <c r="L861" s="81"/>
      <c r="M861" s="80"/>
      <c r="N861" s="80"/>
      <c r="O861" s="82"/>
      <c r="P861" s="82"/>
      <c r="Q861" s="82"/>
      <c r="R861" s="82"/>
      <c r="S861" s="82"/>
      <c r="T861" s="82"/>
      <c r="U861" s="82"/>
      <c r="V861" s="82"/>
      <c r="W861" s="82"/>
      <c r="X861" s="80"/>
      <c r="Y861" s="80"/>
      <c r="Z861" s="80"/>
      <c r="AA861" s="80"/>
      <c r="AB861" s="81"/>
      <c r="AC861" s="81"/>
      <c r="AD861" s="80"/>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c r="KA861" s="7"/>
      <c r="KB861" s="7"/>
      <c r="KC861" s="7"/>
      <c r="KD861" s="7"/>
      <c r="KE861" s="7"/>
      <c r="KF861" s="7"/>
      <c r="KG861" s="7"/>
      <c r="KH861" s="7"/>
      <c r="KI861" s="7"/>
      <c r="KJ861" s="7"/>
      <c r="KK861" s="7"/>
      <c r="KL861" s="7"/>
      <c r="KM861" s="7"/>
      <c r="KN861" s="7"/>
      <c r="KO861" s="7"/>
      <c r="KP861" s="7"/>
      <c r="KQ861" s="7"/>
      <c r="KR861" s="7"/>
      <c r="KS861" s="7"/>
      <c r="KT861" s="7"/>
      <c r="KU861" s="7"/>
      <c r="KV861" s="7"/>
      <c r="KW861" s="7"/>
      <c r="KX861" s="7"/>
      <c r="KY861" s="7"/>
      <c r="KZ861" s="7"/>
      <c r="LA861" s="7"/>
      <c r="LB861" s="7"/>
      <c r="LC861" s="7"/>
      <c r="LD861" s="7"/>
      <c r="LE861" s="7"/>
      <c r="LF861" s="7"/>
      <c r="LG861" s="7"/>
      <c r="LH861" s="7"/>
      <c r="LI861" s="7"/>
      <c r="LJ861" s="7"/>
      <c r="LK861" s="7"/>
      <c r="LL861" s="7"/>
      <c r="LM861" s="7"/>
      <c r="LN861" s="7"/>
      <c r="LO861" s="7"/>
      <c r="LP861" s="7"/>
      <c r="LQ861" s="7"/>
      <c r="LR861" s="7"/>
      <c r="LS861" s="7"/>
      <c r="LT861" s="7"/>
      <c r="LU861" s="7"/>
      <c r="LV861" s="7"/>
      <c r="LW861" s="7"/>
      <c r="LX861" s="7"/>
      <c r="LY861" s="7"/>
      <c r="LZ861" s="7"/>
      <c r="MA861" s="7"/>
      <c r="MB861" s="7"/>
      <c r="MC861" s="7"/>
      <c r="MD861" s="7"/>
      <c r="ME861" s="7"/>
      <c r="MF861" s="7"/>
      <c r="MG861" s="7"/>
      <c r="MH861" s="7"/>
      <c r="MI861" s="7"/>
      <c r="MJ861" s="7"/>
    </row>
    <row r="862" spans="1:348" ht="15.75" customHeight="1">
      <c r="A862" s="80"/>
      <c r="B862" s="80"/>
      <c r="C862" s="80"/>
      <c r="D862" s="80"/>
      <c r="E862" s="80"/>
      <c r="F862" s="80"/>
      <c r="G862" s="80"/>
      <c r="H862" s="80"/>
      <c r="I862" s="81"/>
      <c r="J862" s="81"/>
      <c r="K862" s="81"/>
      <c r="L862" s="81"/>
      <c r="M862" s="80"/>
      <c r="N862" s="80"/>
      <c r="O862" s="82"/>
      <c r="P862" s="82"/>
      <c r="Q862" s="82"/>
      <c r="R862" s="82"/>
      <c r="S862" s="82"/>
      <c r="T862" s="82"/>
      <c r="U862" s="82"/>
      <c r="V862" s="82"/>
      <c r="W862" s="82"/>
      <c r="X862" s="80"/>
      <c r="Y862" s="80"/>
      <c r="Z862" s="80"/>
      <c r="AA862" s="80"/>
      <c r="AB862" s="81"/>
      <c r="AC862" s="81"/>
      <c r="AD862" s="80"/>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c r="KA862" s="7"/>
      <c r="KB862" s="7"/>
      <c r="KC862" s="7"/>
      <c r="KD862" s="7"/>
      <c r="KE862" s="7"/>
      <c r="KF862" s="7"/>
      <c r="KG862" s="7"/>
      <c r="KH862" s="7"/>
      <c r="KI862" s="7"/>
      <c r="KJ862" s="7"/>
      <c r="KK862" s="7"/>
      <c r="KL862" s="7"/>
      <c r="KM862" s="7"/>
      <c r="KN862" s="7"/>
      <c r="KO862" s="7"/>
      <c r="KP862" s="7"/>
      <c r="KQ862" s="7"/>
      <c r="KR862" s="7"/>
      <c r="KS862" s="7"/>
      <c r="KT862" s="7"/>
      <c r="KU862" s="7"/>
      <c r="KV862" s="7"/>
      <c r="KW862" s="7"/>
      <c r="KX862" s="7"/>
      <c r="KY862" s="7"/>
      <c r="KZ862" s="7"/>
      <c r="LA862" s="7"/>
      <c r="LB862" s="7"/>
      <c r="LC862" s="7"/>
      <c r="LD862" s="7"/>
      <c r="LE862" s="7"/>
      <c r="LF862" s="7"/>
      <c r="LG862" s="7"/>
      <c r="LH862" s="7"/>
      <c r="LI862" s="7"/>
      <c r="LJ862" s="7"/>
      <c r="LK862" s="7"/>
      <c r="LL862" s="7"/>
      <c r="LM862" s="7"/>
      <c r="LN862" s="7"/>
      <c r="LO862" s="7"/>
      <c r="LP862" s="7"/>
      <c r="LQ862" s="7"/>
      <c r="LR862" s="7"/>
      <c r="LS862" s="7"/>
      <c r="LT862" s="7"/>
      <c r="LU862" s="7"/>
      <c r="LV862" s="7"/>
      <c r="LW862" s="7"/>
      <c r="LX862" s="7"/>
      <c r="LY862" s="7"/>
      <c r="LZ862" s="7"/>
      <c r="MA862" s="7"/>
      <c r="MB862" s="7"/>
      <c r="MC862" s="7"/>
      <c r="MD862" s="7"/>
      <c r="ME862" s="7"/>
      <c r="MF862" s="7"/>
      <c r="MG862" s="7"/>
      <c r="MH862" s="7"/>
      <c r="MI862" s="7"/>
      <c r="MJ862" s="7"/>
    </row>
    <row r="863" spans="1:348" ht="15.75" customHeight="1">
      <c r="A863" s="80"/>
      <c r="B863" s="80"/>
      <c r="C863" s="80"/>
      <c r="D863" s="80"/>
      <c r="E863" s="80"/>
      <c r="F863" s="80"/>
      <c r="G863" s="80"/>
      <c r="H863" s="80"/>
      <c r="I863" s="81"/>
      <c r="J863" s="81"/>
      <c r="K863" s="81"/>
      <c r="L863" s="81"/>
      <c r="M863" s="80"/>
      <c r="N863" s="80"/>
      <c r="O863" s="82"/>
      <c r="P863" s="82"/>
      <c r="Q863" s="82"/>
      <c r="R863" s="82"/>
      <c r="S863" s="82"/>
      <c r="T863" s="82"/>
      <c r="U863" s="82"/>
      <c r="V863" s="82"/>
      <c r="W863" s="82"/>
      <c r="X863" s="80"/>
      <c r="Y863" s="80"/>
      <c r="Z863" s="80"/>
      <c r="AA863" s="80"/>
      <c r="AB863" s="81"/>
      <c r="AC863" s="81"/>
      <c r="AD863" s="80"/>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c r="KA863" s="7"/>
      <c r="KB863" s="7"/>
      <c r="KC863" s="7"/>
      <c r="KD863" s="7"/>
      <c r="KE863" s="7"/>
      <c r="KF863" s="7"/>
      <c r="KG863" s="7"/>
      <c r="KH863" s="7"/>
      <c r="KI863" s="7"/>
      <c r="KJ863" s="7"/>
      <c r="KK863" s="7"/>
      <c r="KL863" s="7"/>
      <c r="KM863" s="7"/>
      <c r="KN863" s="7"/>
      <c r="KO863" s="7"/>
      <c r="KP863" s="7"/>
      <c r="KQ863" s="7"/>
      <c r="KR863" s="7"/>
      <c r="KS863" s="7"/>
      <c r="KT863" s="7"/>
      <c r="KU863" s="7"/>
      <c r="KV863" s="7"/>
      <c r="KW863" s="7"/>
      <c r="KX863" s="7"/>
      <c r="KY863" s="7"/>
      <c r="KZ863" s="7"/>
      <c r="LA863" s="7"/>
      <c r="LB863" s="7"/>
      <c r="LC863" s="7"/>
      <c r="LD863" s="7"/>
      <c r="LE863" s="7"/>
      <c r="LF863" s="7"/>
      <c r="LG863" s="7"/>
      <c r="LH863" s="7"/>
      <c r="LI863" s="7"/>
      <c r="LJ863" s="7"/>
      <c r="LK863" s="7"/>
      <c r="LL863" s="7"/>
      <c r="LM863" s="7"/>
      <c r="LN863" s="7"/>
      <c r="LO863" s="7"/>
      <c r="LP863" s="7"/>
      <c r="LQ863" s="7"/>
      <c r="LR863" s="7"/>
      <c r="LS863" s="7"/>
      <c r="LT863" s="7"/>
      <c r="LU863" s="7"/>
      <c r="LV863" s="7"/>
      <c r="LW863" s="7"/>
      <c r="LX863" s="7"/>
      <c r="LY863" s="7"/>
      <c r="LZ863" s="7"/>
      <c r="MA863" s="7"/>
      <c r="MB863" s="7"/>
      <c r="MC863" s="7"/>
      <c r="MD863" s="7"/>
      <c r="ME863" s="7"/>
      <c r="MF863" s="7"/>
      <c r="MG863" s="7"/>
      <c r="MH863" s="7"/>
      <c r="MI863" s="7"/>
      <c r="MJ863" s="7"/>
    </row>
    <row r="864" spans="1:348" ht="15.75" customHeight="1">
      <c r="A864" s="80"/>
      <c r="B864" s="80"/>
      <c r="C864" s="80"/>
      <c r="D864" s="80"/>
      <c r="E864" s="80"/>
      <c r="F864" s="80"/>
      <c r="G864" s="80"/>
      <c r="H864" s="80"/>
      <c r="I864" s="81"/>
      <c r="J864" s="81"/>
      <c r="K864" s="81"/>
      <c r="L864" s="81"/>
      <c r="M864" s="80"/>
      <c r="N864" s="80"/>
      <c r="O864" s="82"/>
      <c r="P864" s="82"/>
      <c r="Q864" s="82"/>
      <c r="R864" s="82"/>
      <c r="S864" s="82"/>
      <c r="T864" s="82"/>
      <c r="U864" s="82"/>
      <c r="V864" s="82"/>
      <c r="W864" s="82"/>
      <c r="X864" s="80"/>
      <c r="Y864" s="80"/>
      <c r="Z864" s="80"/>
      <c r="AA864" s="80"/>
      <c r="AB864" s="81"/>
      <c r="AC864" s="81"/>
      <c r="AD864" s="80"/>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c r="KA864" s="7"/>
      <c r="KB864" s="7"/>
      <c r="KC864" s="7"/>
      <c r="KD864" s="7"/>
      <c r="KE864" s="7"/>
      <c r="KF864" s="7"/>
      <c r="KG864" s="7"/>
      <c r="KH864" s="7"/>
      <c r="KI864" s="7"/>
      <c r="KJ864" s="7"/>
      <c r="KK864" s="7"/>
      <c r="KL864" s="7"/>
      <c r="KM864" s="7"/>
      <c r="KN864" s="7"/>
      <c r="KO864" s="7"/>
      <c r="KP864" s="7"/>
      <c r="KQ864" s="7"/>
      <c r="KR864" s="7"/>
      <c r="KS864" s="7"/>
      <c r="KT864" s="7"/>
      <c r="KU864" s="7"/>
      <c r="KV864" s="7"/>
      <c r="KW864" s="7"/>
      <c r="KX864" s="7"/>
      <c r="KY864" s="7"/>
      <c r="KZ864" s="7"/>
      <c r="LA864" s="7"/>
      <c r="LB864" s="7"/>
      <c r="LC864" s="7"/>
      <c r="LD864" s="7"/>
      <c r="LE864" s="7"/>
      <c r="LF864" s="7"/>
      <c r="LG864" s="7"/>
      <c r="LH864" s="7"/>
      <c r="LI864" s="7"/>
      <c r="LJ864" s="7"/>
      <c r="LK864" s="7"/>
      <c r="LL864" s="7"/>
      <c r="LM864" s="7"/>
      <c r="LN864" s="7"/>
      <c r="LO864" s="7"/>
      <c r="LP864" s="7"/>
      <c r="LQ864" s="7"/>
      <c r="LR864" s="7"/>
      <c r="LS864" s="7"/>
      <c r="LT864" s="7"/>
      <c r="LU864" s="7"/>
      <c r="LV864" s="7"/>
      <c r="LW864" s="7"/>
      <c r="LX864" s="7"/>
      <c r="LY864" s="7"/>
      <c r="LZ864" s="7"/>
      <c r="MA864" s="7"/>
      <c r="MB864" s="7"/>
      <c r="MC864" s="7"/>
      <c r="MD864" s="7"/>
      <c r="ME864" s="7"/>
      <c r="MF864" s="7"/>
      <c r="MG864" s="7"/>
      <c r="MH864" s="7"/>
      <c r="MI864" s="7"/>
      <c r="MJ864" s="7"/>
    </row>
    <row r="865" spans="1:348" ht="15.75" customHeight="1">
      <c r="A865" s="80"/>
      <c r="B865" s="80"/>
      <c r="C865" s="80"/>
      <c r="D865" s="80"/>
      <c r="E865" s="80"/>
      <c r="F865" s="80"/>
      <c r="G865" s="80"/>
      <c r="H865" s="80"/>
      <c r="I865" s="81"/>
      <c r="J865" s="81"/>
      <c r="K865" s="81"/>
      <c r="L865" s="81"/>
      <c r="M865" s="80"/>
      <c r="N865" s="80"/>
      <c r="O865" s="82"/>
      <c r="P865" s="82"/>
      <c r="Q865" s="82"/>
      <c r="R865" s="82"/>
      <c r="S865" s="82"/>
      <c r="T865" s="82"/>
      <c r="U865" s="82"/>
      <c r="V865" s="82"/>
      <c r="W865" s="82"/>
      <c r="X865" s="80"/>
      <c r="Y865" s="80"/>
      <c r="Z865" s="80"/>
      <c r="AA865" s="80"/>
      <c r="AB865" s="81"/>
      <c r="AC865" s="81"/>
      <c r="AD865" s="80"/>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c r="KA865" s="7"/>
      <c r="KB865" s="7"/>
      <c r="KC865" s="7"/>
      <c r="KD865" s="7"/>
      <c r="KE865" s="7"/>
      <c r="KF865" s="7"/>
      <c r="KG865" s="7"/>
      <c r="KH865" s="7"/>
      <c r="KI865" s="7"/>
      <c r="KJ865" s="7"/>
      <c r="KK865" s="7"/>
      <c r="KL865" s="7"/>
      <c r="KM865" s="7"/>
      <c r="KN865" s="7"/>
      <c r="KO865" s="7"/>
      <c r="KP865" s="7"/>
      <c r="KQ865" s="7"/>
      <c r="KR865" s="7"/>
      <c r="KS865" s="7"/>
      <c r="KT865" s="7"/>
      <c r="KU865" s="7"/>
      <c r="KV865" s="7"/>
      <c r="KW865" s="7"/>
      <c r="KX865" s="7"/>
      <c r="KY865" s="7"/>
      <c r="KZ865" s="7"/>
      <c r="LA865" s="7"/>
      <c r="LB865" s="7"/>
      <c r="LC865" s="7"/>
      <c r="LD865" s="7"/>
      <c r="LE865" s="7"/>
      <c r="LF865" s="7"/>
      <c r="LG865" s="7"/>
      <c r="LH865" s="7"/>
      <c r="LI865" s="7"/>
      <c r="LJ865" s="7"/>
      <c r="LK865" s="7"/>
      <c r="LL865" s="7"/>
      <c r="LM865" s="7"/>
      <c r="LN865" s="7"/>
      <c r="LO865" s="7"/>
      <c r="LP865" s="7"/>
      <c r="LQ865" s="7"/>
      <c r="LR865" s="7"/>
      <c r="LS865" s="7"/>
      <c r="LT865" s="7"/>
      <c r="LU865" s="7"/>
      <c r="LV865" s="7"/>
      <c r="LW865" s="7"/>
      <c r="LX865" s="7"/>
      <c r="LY865" s="7"/>
      <c r="LZ865" s="7"/>
      <c r="MA865" s="7"/>
      <c r="MB865" s="7"/>
      <c r="MC865" s="7"/>
      <c r="MD865" s="7"/>
      <c r="ME865" s="7"/>
      <c r="MF865" s="7"/>
      <c r="MG865" s="7"/>
      <c r="MH865" s="7"/>
      <c r="MI865" s="7"/>
      <c r="MJ865" s="7"/>
    </row>
    <row r="866" spans="1:348" ht="15.75" customHeight="1">
      <c r="A866" s="80"/>
      <c r="B866" s="80"/>
      <c r="C866" s="80"/>
      <c r="D866" s="80"/>
      <c r="E866" s="80"/>
      <c r="F866" s="80"/>
      <c r="G866" s="80"/>
      <c r="H866" s="80"/>
      <c r="I866" s="81"/>
      <c r="J866" s="81"/>
      <c r="K866" s="81"/>
      <c r="L866" s="81"/>
      <c r="M866" s="80"/>
      <c r="N866" s="80"/>
      <c r="O866" s="82"/>
      <c r="P866" s="82"/>
      <c r="Q866" s="82"/>
      <c r="R866" s="82"/>
      <c r="S866" s="82"/>
      <c r="T866" s="82"/>
      <c r="U866" s="82"/>
      <c r="V866" s="82"/>
      <c r="W866" s="82"/>
      <c r="X866" s="80"/>
      <c r="Y866" s="80"/>
      <c r="Z866" s="80"/>
      <c r="AA866" s="80"/>
      <c r="AB866" s="81"/>
      <c r="AC866" s="81"/>
      <c r="AD866" s="80"/>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c r="KA866" s="7"/>
      <c r="KB866" s="7"/>
      <c r="KC866" s="7"/>
      <c r="KD866" s="7"/>
      <c r="KE866" s="7"/>
      <c r="KF866" s="7"/>
      <c r="KG866" s="7"/>
      <c r="KH866" s="7"/>
      <c r="KI866" s="7"/>
      <c r="KJ866" s="7"/>
      <c r="KK866" s="7"/>
      <c r="KL866" s="7"/>
      <c r="KM866" s="7"/>
      <c r="KN866" s="7"/>
      <c r="KO866" s="7"/>
      <c r="KP866" s="7"/>
      <c r="KQ866" s="7"/>
      <c r="KR866" s="7"/>
      <c r="KS866" s="7"/>
      <c r="KT866" s="7"/>
      <c r="KU866" s="7"/>
      <c r="KV866" s="7"/>
      <c r="KW866" s="7"/>
      <c r="KX866" s="7"/>
      <c r="KY866" s="7"/>
      <c r="KZ866" s="7"/>
      <c r="LA866" s="7"/>
      <c r="LB866" s="7"/>
      <c r="LC866" s="7"/>
      <c r="LD866" s="7"/>
      <c r="LE866" s="7"/>
      <c r="LF866" s="7"/>
      <c r="LG866" s="7"/>
      <c r="LH866" s="7"/>
      <c r="LI866" s="7"/>
      <c r="LJ866" s="7"/>
      <c r="LK866" s="7"/>
      <c r="LL866" s="7"/>
      <c r="LM866" s="7"/>
      <c r="LN866" s="7"/>
      <c r="LO866" s="7"/>
      <c r="LP866" s="7"/>
      <c r="LQ866" s="7"/>
      <c r="LR866" s="7"/>
      <c r="LS866" s="7"/>
      <c r="LT866" s="7"/>
      <c r="LU866" s="7"/>
      <c r="LV866" s="7"/>
      <c r="LW866" s="7"/>
      <c r="LX866" s="7"/>
      <c r="LY866" s="7"/>
      <c r="LZ866" s="7"/>
      <c r="MA866" s="7"/>
      <c r="MB866" s="7"/>
      <c r="MC866" s="7"/>
      <c r="MD866" s="7"/>
      <c r="ME866" s="7"/>
      <c r="MF866" s="7"/>
      <c r="MG866" s="7"/>
      <c r="MH866" s="7"/>
      <c r="MI866" s="7"/>
      <c r="MJ866" s="7"/>
    </row>
    <row r="867" spans="1:348" ht="15.75" customHeight="1">
      <c r="A867" s="80"/>
      <c r="B867" s="80"/>
      <c r="C867" s="80"/>
      <c r="D867" s="80"/>
      <c r="E867" s="80"/>
      <c r="F867" s="80"/>
      <c r="G867" s="80"/>
      <c r="H867" s="80"/>
      <c r="I867" s="81"/>
      <c r="J867" s="81"/>
      <c r="K867" s="81"/>
      <c r="L867" s="81"/>
      <c r="M867" s="80"/>
      <c r="N867" s="80"/>
      <c r="O867" s="82"/>
      <c r="P867" s="82"/>
      <c r="Q867" s="82"/>
      <c r="R867" s="82"/>
      <c r="S867" s="82"/>
      <c r="T867" s="82"/>
      <c r="U867" s="82"/>
      <c r="V867" s="82"/>
      <c r="W867" s="82"/>
      <c r="X867" s="80"/>
      <c r="Y867" s="80"/>
      <c r="Z867" s="80"/>
      <c r="AA867" s="80"/>
      <c r="AB867" s="81"/>
      <c r="AC867" s="81"/>
      <c r="AD867" s="80"/>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c r="KA867" s="7"/>
      <c r="KB867" s="7"/>
      <c r="KC867" s="7"/>
      <c r="KD867" s="7"/>
      <c r="KE867" s="7"/>
      <c r="KF867" s="7"/>
      <c r="KG867" s="7"/>
      <c r="KH867" s="7"/>
      <c r="KI867" s="7"/>
      <c r="KJ867" s="7"/>
      <c r="KK867" s="7"/>
      <c r="KL867" s="7"/>
      <c r="KM867" s="7"/>
      <c r="KN867" s="7"/>
      <c r="KO867" s="7"/>
      <c r="KP867" s="7"/>
      <c r="KQ867" s="7"/>
      <c r="KR867" s="7"/>
      <c r="KS867" s="7"/>
      <c r="KT867" s="7"/>
      <c r="KU867" s="7"/>
      <c r="KV867" s="7"/>
      <c r="KW867" s="7"/>
      <c r="KX867" s="7"/>
      <c r="KY867" s="7"/>
      <c r="KZ867" s="7"/>
      <c r="LA867" s="7"/>
      <c r="LB867" s="7"/>
      <c r="LC867" s="7"/>
      <c r="LD867" s="7"/>
      <c r="LE867" s="7"/>
      <c r="LF867" s="7"/>
      <c r="LG867" s="7"/>
      <c r="LH867" s="7"/>
      <c r="LI867" s="7"/>
      <c r="LJ867" s="7"/>
      <c r="LK867" s="7"/>
      <c r="LL867" s="7"/>
      <c r="LM867" s="7"/>
      <c r="LN867" s="7"/>
      <c r="LO867" s="7"/>
      <c r="LP867" s="7"/>
      <c r="LQ867" s="7"/>
      <c r="LR867" s="7"/>
      <c r="LS867" s="7"/>
      <c r="LT867" s="7"/>
      <c r="LU867" s="7"/>
      <c r="LV867" s="7"/>
      <c r="LW867" s="7"/>
      <c r="LX867" s="7"/>
      <c r="LY867" s="7"/>
      <c r="LZ867" s="7"/>
      <c r="MA867" s="7"/>
      <c r="MB867" s="7"/>
      <c r="MC867" s="7"/>
      <c r="MD867" s="7"/>
      <c r="ME867" s="7"/>
      <c r="MF867" s="7"/>
      <c r="MG867" s="7"/>
      <c r="MH867" s="7"/>
      <c r="MI867" s="7"/>
      <c r="MJ867" s="7"/>
    </row>
    <row r="868" spans="1:348" ht="15.75" customHeight="1">
      <c r="A868" s="80"/>
      <c r="B868" s="80"/>
      <c r="C868" s="80"/>
      <c r="D868" s="80"/>
      <c r="E868" s="80"/>
      <c r="F868" s="80"/>
      <c r="G868" s="80"/>
      <c r="H868" s="80"/>
      <c r="I868" s="81"/>
      <c r="J868" s="81"/>
      <c r="K868" s="81"/>
      <c r="L868" s="81"/>
      <c r="M868" s="80"/>
      <c r="N868" s="80"/>
      <c r="O868" s="82"/>
      <c r="P868" s="82"/>
      <c r="Q868" s="82"/>
      <c r="R868" s="82"/>
      <c r="S868" s="82"/>
      <c r="T868" s="82"/>
      <c r="U868" s="82"/>
      <c r="V868" s="82"/>
      <c r="W868" s="82"/>
      <c r="X868" s="80"/>
      <c r="Y868" s="80"/>
      <c r="Z868" s="80"/>
      <c r="AA868" s="80"/>
      <c r="AB868" s="81"/>
      <c r="AC868" s="81"/>
      <c r="AD868" s="80"/>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c r="KA868" s="7"/>
      <c r="KB868" s="7"/>
      <c r="KC868" s="7"/>
      <c r="KD868" s="7"/>
      <c r="KE868" s="7"/>
      <c r="KF868" s="7"/>
      <c r="KG868" s="7"/>
      <c r="KH868" s="7"/>
      <c r="KI868" s="7"/>
      <c r="KJ868" s="7"/>
      <c r="KK868" s="7"/>
      <c r="KL868" s="7"/>
      <c r="KM868" s="7"/>
      <c r="KN868" s="7"/>
      <c r="KO868" s="7"/>
      <c r="KP868" s="7"/>
      <c r="KQ868" s="7"/>
      <c r="KR868" s="7"/>
      <c r="KS868" s="7"/>
      <c r="KT868" s="7"/>
      <c r="KU868" s="7"/>
      <c r="KV868" s="7"/>
      <c r="KW868" s="7"/>
      <c r="KX868" s="7"/>
      <c r="KY868" s="7"/>
      <c r="KZ868" s="7"/>
      <c r="LA868" s="7"/>
      <c r="LB868" s="7"/>
      <c r="LC868" s="7"/>
      <c r="LD868" s="7"/>
      <c r="LE868" s="7"/>
      <c r="LF868" s="7"/>
      <c r="LG868" s="7"/>
      <c r="LH868" s="7"/>
      <c r="LI868" s="7"/>
      <c r="LJ868" s="7"/>
      <c r="LK868" s="7"/>
      <c r="LL868" s="7"/>
      <c r="LM868" s="7"/>
      <c r="LN868" s="7"/>
      <c r="LO868" s="7"/>
      <c r="LP868" s="7"/>
      <c r="LQ868" s="7"/>
      <c r="LR868" s="7"/>
      <c r="LS868" s="7"/>
      <c r="LT868" s="7"/>
      <c r="LU868" s="7"/>
      <c r="LV868" s="7"/>
      <c r="LW868" s="7"/>
      <c r="LX868" s="7"/>
      <c r="LY868" s="7"/>
      <c r="LZ868" s="7"/>
      <c r="MA868" s="7"/>
      <c r="MB868" s="7"/>
      <c r="MC868" s="7"/>
      <c r="MD868" s="7"/>
      <c r="ME868" s="7"/>
      <c r="MF868" s="7"/>
      <c r="MG868" s="7"/>
      <c r="MH868" s="7"/>
      <c r="MI868" s="7"/>
      <c r="MJ868" s="7"/>
    </row>
    <row r="869" spans="1:348" ht="15.75" customHeight="1">
      <c r="A869" s="80"/>
      <c r="B869" s="80"/>
      <c r="C869" s="80"/>
      <c r="D869" s="80"/>
      <c r="E869" s="80"/>
      <c r="F869" s="80"/>
      <c r="G869" s="80"/>
      <c r="H869" s="80"/>
      <c r="I869" s="81"/>
      <c r="J869" s="81"/>
      <c r="K869" s="81"/>
      <c r="L869" s="81"/>
      <c r="M869" s="80"/>
      <c r="N869" s="80"/>
      <c r="O869" s="82"/>
      <c r="P869" s="82"/>
      <c r="Q869" s="82"/>
      <c r="R869" s="82"/>
      <c r="S869" s="82"/>
      <c r="T869" s="82"/>
      <c r="U869" s="82"/>
      <c r="V869" s="82"/>
      <c r="W869" s="82"/>
      <c r="X869" s="80"/>
      <c r="Y869" s="80"/>
      <c r="Z869" s="80"/>
      <c r="AA869" s="80"/>
      <c r="AB869" s="81"/>
      <c r="AC869" s="81"/>
      <c r="AD869" s="80"/>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c r="KA869" s="7"/>
      <c r="KB869" s="7"/>
      <c r="KC869" s="7"/>
      <c r="KD869" s="7"/>
      <c r="KE869" s="7"/>
      <c r="KF869" s="7"/>
      <c r="KG869" s="7"/>
      <c r="KH869" s="7"/>
      <c r="KI869" s="7"/>
      <c r="KJ869" s="7"/>
      <c r="KK869" s="7"/>
      <c r="KL869" s="7"/>
      <c r="KM869" s="7"/>
      <c r="KN869" s="7"/>
      <c r="KO869" s="7"/>
      <c r="KP869" s="7"/>
      <c r="KQ869" s="7"/>
      <c r="KR869" s="7"/>
      <c r="KS869" s="7"/>
      <c r="KT869" s="7"/>
      <c r="KU869" s="7"/>
      <c r="KV869" s="7"/>
      <c r="KW869" s="7"/>
      <c r="KX869" s="7"/>
      <c r="KY869" s="7"/>
      <c r="KZ869" s="7"/>
      <c r="LA869" s="7"/>
      <c r="LB869" s="7"/>
      <c r="LC869" s="7"/>
      <c r="LD869" s="7"/>
      <c r="LE869" s="7"/>
      <c r="LF869" s="7"/>
      <c r="LG869" s="7"/>
      <c r="LH869" s="7"/>
      <c r="LI869" s="7"/>
      <c r="LJ869" s="7"/>
      <c r="LK869" s="7"/>
      <c r="LL869" s="7"/>
      <c r="LM869" s="7"/>
      <c r="LN869" s="7"/>
      <c r="LO869" s="7"/>
      <c r="LP869" s="7"/>
      <c r="LQ869" s="7"/>
      <c r="LR869" s="7"/>
      <c r="LS869" s="7"/>
      <c r="LT869" s="7"/>
      <c r="LU869" s="7"/>
      <c r="LV869" s="7"/>
      <c r="LW869" s="7"/>
      <c r="LX869" s="7"/>
      <c r="LY869" s="7"/>
      <c r="LZ869" s="7"/>
      <c r="MA869" s="7"/>
      <c r="MB869" s="7"/>
      <c r="MC869" s="7"/>
      <c r="MD869" s="7"/>
      <c r="ME869" s="7"/>
      <c r="MF869" s="7"/>
      <c r="MG869" s="7"/>
      <c r="MH869" s="7"/>
      <c r="MI869" s="7"/>
      <c r="MJ869" s="7"/>
    </row>
    <row r="870" spans="1:348" ht="15.75" customHeight="1">
      <c r="A870" s="80"/>
      <c r="B870" s="80"/>
      <c r="C870" s="80"/>
      <c r="D870" s="80"/>
      <c r="E870" s="80"/>
      <c r="F870" s="80"/>
      <c r="G870" s="80"/>
      <c r="H870" s="80"/>
      <c r="I870" s="81"/>
      <c r="J870" s="81"/>
      <c r="K870" s="81"/>
      <c r="L870" s="81"/>
      <c r="M870" s="80"/>
      <c r="N870" s="80"/>
      <c r="O870" s="82"/>
      <c r="P870" s="82"/>
      <c r="Q870" s="82"/>
      <c r="R870" s="82"/>
      <c r="S870" s="82"/>
      <c r="T870" s="82"/>
      <c r="U870" s="82"/>
      <c r="V870" s="82"/>
      <c r="W870" s="82"/>
      <c r="X870" s="80"/>
      <c r="Y870" s="80"/>
      <c r="Z870" s="80"/>
      <c r="AA870" s="80"/>
      <c r="AB870" s="81"/>
      <c r="AC870" s="81"/>
      <c r="AD870" s="80"/>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c r="KA870" s="7"/>
      <c r="KB870" s="7"/>
      <c r="KC870" s="7"/>
      <c r="KD870" s="7"/>
      <c r="KE870" s="7"/>
      <c r="KF870" s="7"/>
      <c r="KG870" s="7"/>
      <c r="KH870" s="7"/>
      <c r="KI870" s="7"/>
      <c r="KJ870" s="7"/>
      <c r="KK870" s="7"/>
      <c r="KL870" s="7"/>
      <c r="KM870" s="7"/>
      <c r="KN870" s="7"/>
      <c r="KO870" s="7"/>
      <c r="KP870" s="7"/>
      <c r="KQ870" s="7"/>
      <c r="KR870" s="7"/>
      <c r="KS870" s="7"/>
      <c r="KT870" s="7"/>
      <c r="KU870" s="7"/>
      <c r="KV870" s="7"/>
      <c r="KW870" s="7"/>
      <c r="KX870" s="7"/>
      <c r="KY870" s="7"/>
      <c r="KZ870" s="7"/>
      <c r="LA870" s="7"/>
      <c r="LB870" s="7"/>
      <c r="LC870" s="7"/>
      <c r="LD870" s="7"/>
      <c r="LE870" s="7"/>
      <c r="LF870" s="7"/>
      <c r="LG870" s="7"/>
      <c r="LH870" s="7"/>
      <c r="LI870" s="7"/>
      <c r="LJ870" s="7"/>
      <c r="LK870" s="7"/>
      <c r="LL870" s="7"/>
      <c r="LM870" s="7"/>
      <c r="LN870" s="7"/>
      <c r="LO870" s="7"/>
      <c r="LP870" s="7"/>
      <c r="LQ870" s="7"/>
      <c r="LR870" s="7"/>
      <c r="LS870" s="7"/>
      <c r="LT870" s="7"/>
      <c r="LU870" s="7"/>
      <c r="LV870" s="7"/>
      <c r="LW870" s="7"/>
      <c r="LX870" s="7"/>
      <c r="LY870" s="7"/>
      <c r="LZ870" s="7"/>
      <c r="MA870" s="7"/>
      <c r="MB870" s="7"/>
      <c r="MC870" s="7"/>
      <c r="MD870" s="7"/>
      <c r="ME870" s="7"/>
      <c r="MF870" s="7"/>
      <c r="MG870" s="7"/>
      <c r="MH870" s="7"/>
      <c r="MI870" s="7"/>
      <c r="MJ870" s="7"/>
    </row>
    <row r="871" spans="1:348" ht="15.75" customHeight="1">
      <c r="A871" s="80"/>
      <c r="B871" s="80"/>
      <c r="C871" s="80"/>
      <c r="D871" s="80"/>
      <c r="E871" s="80"/>
      <c r="F871" s="80"/>
      <c r="G871" s="80"/>
      <c r="H871" s="80"/>
      <c r="I871" s="81"/>
      <c r="J871" s="81"/>
      <c r="K871" s="81"/>
      <c r="L871" s="81"/>
      <c r="M871" s="80"/>
      <c r="N871" s="80"/>
      <c r="O871" s="82"/>
      <c r="P871" s="82"/>
      <c r="Q871" s="82"/>
      <c r="R871" s="82"/>
      <c r="S871" s="82"/>
      <c r="T871" s="82"/>
      <c r="U871" s="82"/>
      <c r="V871" s="82"/>
      <c r="W871" s="82"/>
      <c r="X871" s="80"/>
      <c r="Y871" s="80"/>
      <c r="Z871" s="80"/>
      <c r="AA871" s="80"/>
      <c r="AB871" s="81"/>
      <c r="AC871" s="81"/>
      <c r="AD871" s="80"/>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c r="KA871" s="7"/>
      <c r="KB871" s="7"/>
      <c r="KC871" s="7"/>
      <c r="KD871" s="7"/>
      <c r="KE871" s="7"/>
      <c r="KF871" s="7"/>
      <c r="KG871" s="7"/>
      <c r="KH871" s="7"/>
      <c r="KI871" s="7"/>
      <c r="KJ871" s="7"/>
      <c r="KK871" s="7"/>
      <c r="KL871" s="7"/>
      <c r="KM871" s="7"/>
      <c r="KN871" s="7"/>
      <c r="KO871" s="7"/>
      <c r="KP871" s="7"/>
      <c r="KQ871" s="7"/>
      <c r="KR871" s="7"/>
      <c r="KS871" s="7"/>
      <c r="KT871" s="7"/>
      <c r="KU871" s="7"/>
      <c r="KV871" s="7"/>
      <c r="KW871" s="7"/>
      <c r="KX871" s="7"/>
      <c r="KY871" s="7"/>
      <c r="KZ871" s="7"/>
      <c r="LA871" s="7"/>
      <c r="LB871" s="7"/>
      <c r="LC871" s="7"/>
      <c r="LD871" s="7"/>
      <c r="LE871" s="7"/>
      <c r="LF871" s="7"/>
      <c r="LG871" s="7"/>
      <c r="LH871" s="7"/>
      <c r="LI871" s="7"/>
      <c r="LJ871" s="7"/>
      <c r="LK871" s="7"/>
      <c r="LL871" s="7"/>
      <c r="LM871" s="7"/>
      <c r="LN871" s="7"/>
      <c r="LO871" s="7"/>
      <c r="LP871" s="7"/>
      <c r="LQ871" s="7"/>
      <c r="LR871" s="7"/>
      <c r="LS871" s="7"/>
      <c r="LT871" s="7"/>
      <c r="LU871" s="7"/>
      <c r="LV871" s="7"/>
      <c r="LW871" s="7"/>
      <c r="LX871" s="7"/>
      <c r="LY871" s="7"/>
      <c r="LZ871" s="7"/>
      <c r="MA871" s="7"/>
      <c r="MB871" s="7"/>
      <c r="MC871" s="7"/>
      <c r="MD871" s="7"/>
      <c r="ME871" s="7"/>
      <c r="MF871" s="7"/>
      <c r="MG871" s="7"/>
      <c r="MH871" s="7"/>
      <c r="MI871" s="7"/>
      <c r="MJ871" s="7"/>
    </row>
    <row r="872" spans="1:348" ht="15.75" customHeight="1">
      <c r="A872" s="80"/>
      <c r="B872" s="80"/>
      <c r="C872" s="80"/>
      <c r="D872" s="80"/>
      <c r="E872" s="80"/>
      <c r="F872" s="80"/>
      <c r="G872" s="80"/>
      <c r="H872" s="80"/>
      <c r="I872" s="81"/>
      <c r="J872" s="81"/>
      <c r="K872" s="81"/>
      <c r="L872" s="81"/>
      <c r="M872" s="80"/>
      <c r="N872" s="80"/>
      <c r="O872" s="82"/>
      <c r="P872" s="82"/>
      <c r="Q872" s="82"/>
      <c r="R872" s="82"/>
      <c r="S872" s="82"/>
      <c r="T872" s="82"/>
      <c r="U872" s="82"/>
      <c r="V872" s="82"/>
      <c r="W872" s="82"/>
      <c r="X872" s="80"/>
      <c r="Y872" s="80"/>
      <c r="Z872" s="80"/>
      <c r="AA872" s="80"/>
      <c r="AB872" s="81"/>
      <c r="AC872" s="81"/>
      <c r="AD872" s="80"/>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c r="KA872" s="7"/>
      <c r="KB872" s="7"/>
      <c r="KC872" s="7"/>
      <c r="KD872" s="7"/>
      <c r="KE872" s="7"/>
      <c r="KF872" s="7"/>
      <c r="KG872" s="7"/>
      <c r="KH872" s="7"/>
      <c r="KI872" s="7"/>
      <c r="KJ872" s="7"/>
      <c r="KK872" s="7"/>
      <c r="KL872" s="7"/>
      <c r="KM872" s="7"/>
      <c r="KN872" s="7"/>
      <c r="KO872" s="7"/>
      <c r="KP872" s="7"/>
      <c r="KQ872" s="7"/>
      <c r="KR872" s="7"/>
      <c r="KS872" s="7"/>
      <c r="KT872" s="7"/>
      <c r="KU872" s="7"/>
      <c r="KV872" s="7"/>
      <c r="KW872" s="7"/>
      <c r="KX872" s="7"/>
      <c r="KY872" s="7"/>
      <c r="KZ872" s="7"/>
      <c r="LA872" s="7"/>
      <c r="LB872" s="7"/>
      <c r="LC872" s="7"/>
      <c r="LD872" s="7"/>
      <c r="LE872" s="7"/>
      <c r="LF872" s="7"/>
      <c r="LG872" s="7"/>
      <c r="LH872" s="7"/>
      <c r="LI872" s="7"/>
      <c r="LJ872" s="7"/>
      <c r="LK872" s="7"/>
      <c r="LL872" s="7"/>
      <c r="LM872" s="7"/>
      <c r="LN872" s="7"/>
      <c r="LO872" s="7"/>
      <c r="LP872" s="7"/>
      <c r="LQ872" s="7"/>
      <c r="LR872" s="7"/>
      <c r="LS872" s="7"/>
      <c r="LT872" s="7"/>
      <c r="LU872" s="7"/>
      <c r="LV872" s="7"/>
      <c r="LW872" s="7"/>
      <c r="LX872" s="7"/>
      <c r="LY872" s="7"/>
      <c r="LZ872" s="7"/>
      <c r="MA872" s="7"/>
      <c r="MB872" s="7"/>
      <c r="MC872" s="7"/>
      <c r="MD872" s="7"/>
      <c r="ME872" s="7"/>
      <c r="MF872" s="7"/>
      <c r="MG872" s="7"/>
      <c r="MH872" s="7"/>
      <c r="MI872" s="7"/>
      <c r="MJ872" s="7"/>
    </row>
    <row r="873" spans="1:348" ht="15.75" customHeight="1">
      <c r="A873" s="80"/>
      <c r="B873" s="80"/>
      <c r="C873" s="80"/>
      <c r="D873" s="80"/>
      <c r="E873" s="80"/>
      <c r="F873" s="80"/>
      <c r="G873" s="80"/>
      <c r="H873" s="80"/>
      <c r="I873" s="81"/>
      <c r="J873" s="81"/>
      <c r="K873" s="81"/>
      <c r="L873" s="81"/>
      <c r="M873" s="80"/>
      <c r="N873" s="80"/>
      <c r="O873" s="82"/>
      <c r="P873" s="82"/>
      <c r="Q873" s="82"/>
      <c r="R873" s="82"/>
      <c r="S873" s="82"/>
      <c r="T873" s="82"/>
      <c r="U873" s="82"/>
      <c r="V873" s="82"/>
      <c r="W873" s="82"/>
      <c r="X873" s="80"/>
      <c r="Y873" s="80"/>
      <c r="Z873" s="80"/>
      <c r="AA873" s="80"/>
      <c r="AB873" s="81"/>
      <c r="AC873" s="81"/>
      <c r="AD873" s="80"/>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c r="KA873" s="7"/>
      <c r="KB873" s="7"/>
      <c r="KC873" s="7"/>
      <c r="KD873" s="7"/>
      <c r="KE873" s="7"/>
      <c r="KF873" s="7"/>
      <c r="KG873" s="7"/>
      <c r="KH873" s="7"/>
      <c r="KI873" s="7"/>
      <c r="KJ873" s="7"/>
      <c r="KK873" s="7"/>
      <c r="KL873" s="7"/>
      <c r="KM873" s="7"/>
      <c r="KN873" s="7"/>
      <c r="KO873" s="7"/>
      <c r="KP873" s="7"/>
      <c r="KQ873" s="7"/>
      <c r="KR873" s="7"/>
      <c r="KS873" s="7"/>
      <c r="KT873" s="7"/>
      <c r="KU873" s="7"/>
      <c r="KV873" s="7"/>
      <c r="KW873" s="7"/>
      <c r="KX873" s="7"/>
      <c r="KY873" s="7"/>
      <c r="KZ873" s="7"/>
      <c r="LA873" s="7"/>
      <c r="LB873" s="7"/>
      <c r="LC873" s="7"/>
      <c r="LD873" s="7"/>
      <c r="LE873" s="7"/>
      <c r="LF873" s="7"/>
      <c r="LG873" s="7"/>
      <c r="LH873" s="7"/>
      <c r="LI873" s="7"/>
      <c r="LJ873" s="7"/>
      <c r="LK873" s="7"/>
      <c r="LL873" s="7"/>
      <c r="LM873" s="7"/>
      <c r="LN873" s="7"/>
      <c r="LO873" s="7"/>
      <c r="LP873" s="7"/>
      <c r="LQ873" s="7"/>
      <c r="LR873" s="7"/>
      <c r="LS873" s="7"/>
      <c r="LT873" s="7"/>
      <c r="LU873" s="7"/>
      <c r="LV873" s="7"/>
      <c r="LW873" s="7"/>
      <c r="LX873" s="7"/>
      <c r="LY873" s="7"/>
      <c r="LZ873" s="7"/>
      <c r="MA873" s="7"/>
      <c r="MB873" s="7"/>
      <c r="MC873" s="7"/>
      <c r="MD873" s="7"/>
      <c r="ME873" s="7"/>
      <c r="MF873" s="7"/>
      <c r="MG873" s="7"/>
      <c r="MH873" s="7"/>
      <c r="MI873" s="7"/>
      <c r="MJ873" s="7"/>
    </row>
    <row r="874" spans="1:348" ht="15.75" customHeight="1">
      <c r="A874" s="80"/>
      <c r="B874" s="80"/>
      <c r="C874" s="80"/>
      <c r="D874" s="80"/>
      <c r="E874" s="80"/>
      <c r="F874" s="80"/>
      <c r="G874" s="80"/>
      <c r="H874" s="80"/>
      <c r="I874" s="81"/>
      <c r="J874" s="81"/>
      <c r="K874" s="81"/>
      <c r="L874" s="81"/>
      <c r="M874" s="80"/>
      <c r="N874" s="80"/>
      <c r="O874" s="82"/>
      <c r="P874" s="82"/>
      <c r="Q874" s="82"/>
      <c r="R874" s="82"/>
      <c r="S874" s="82"/>
      <c r="T874" s="82"/>
      <c r="U874" s="82"/>
      <c r="V874" s="82"/>
      <c r="W874" s="82"/>
      <c r="X874" s="80"/>
      <c r="Y874" s="80"/>
      <c r="Z874" s="80"/>
      <c r="AA874" s="80"/>
      <c r="AB874" s="81"/>
      <c r="AC874" s="81"/>
      <c r="AD874" s="80"/>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c r="KA874" s="7"/>
      <c r="KB874" s="7"/>
      <c r="KC874" s="7"/>
      <c r="KD874" s="7"/>
      <c r="KE874" s="7"/>
      <c r="KF874" s="7"/>
      <c r="KG874" s="7"/>
      <c r="KH874" s="7"/>
      <c r="KI874" s="7"/>
      <c r="KJ874" s="7"/>
      <c r="KK874" s="7"/>
      <c r="KL874" s="7"/>
      <c r="KM874" s="7"/>
      <c r="KN874" s="7"/>
      <c r="KO874" s="7"/>
      <c r="KP874" s="7"/>
      <c r="KQ874" s="7"/>
      <c r="KR874" s="7"/>
      <c r="KS874" s="7"/>
      <c r="KT874" s="7"/>
      <c r="KU874" s="7"/>
      <c r="KV874" s="7"/>
      <c r="KW874" s="7"/>
      <c r="KX874" s="7"/>
      <c r="KY874" s="7"/>
      <c r="KZ874" s="7"/>
      <c r="LA874" s="7"/>
      <c r="LB874" s="7"/>
      <c r="LC874" s="7"/>
      <c r="LD874" s="7"/>
      <c r="LE874" s="7"/>
      <c r="LF874" s="7"/>
      <c r="LG874" s="7"/>
      <c r="LH874" s="7"/>
      <c r="LI874" s="7"/>
      <c r="LJ874" s="7"/>
      <c r="LK874" s="7"/>
      <c r="LL874" s="7"/>
      <c r="LM874" s="7"/>
      <c r="LN874" s="7"/>
      <c r="LO874" s="7"/>
      <c r="LP874" s="7"/>
      <c r="LQ874" s="7"/>
      <c r="LR874" s="7"/>
      <c r="LS874" s="7"/>
      <c r="LT874" s="7"/>
      <c r="LU874" s="7"/>
      <c r="LV874" s="7"/>
      <c r="LW874" s="7"/>
      <c r="LX874" s="7"/>
      <c r="LY874" s="7"/>
      <c r="LZ874" s="7"/>
      <c r="MA874" s="7"/>
      <c r="MB874" s="7"/>
      <c r="MC874" s="7"/>
      <c r="MD874" s="7"/>
      <c r="ME874" s="7"/>
      <c r="MF874" s="7"/>
      <c r="MG874" s="7"/>
      <c r="MH874" s="7"/>
      <c r="MI874" s="7"/>
      <c r="MJ874" s="7"/>
    </row>
    <row r="875" spans="1:348" ht="15.75" customHeight="1">
      <c r="A875" s="80"/>
      <c r="B875" s="80"/>
      <c r="C875" s="80"/>
      <c r="D875" s="80"/>
      <c r="E875" s="80"/>
      <c r="F875" s="80"/>
      <c r="G875" s="80"/>
      <c r="H875" s="80"/>
      <c r="I875" s="81"/>
      <c r="J875" s="81"/>
      <c r="K875" s="81"/>
      <c r="L875" s="81"/>
      <c r="M875" s="80"/>
      <c r="N875" s="80"/>
      <c r="O875" s="82"/>
      <c r="P875" s="82"/>
      <c r="Q875" s="82"/>
      <c r="R875" s="82"/>
      <c r="S875" s="82"/>
      <c r="T875" s="82"/>
      <c r="U875" s="82"/>
      <c r="V875" s="82"/>
      <c r="W875" s="82"/>
      <c r="X875" s="80"/>
      <c r="Y875" s="80"/>
      <c r="Z875" s="80"/>
      <c r="AA875" s="80"/>
      <c r="AB875" s="81"/>
      <c r="AC875" s="81"/>
      <c r="AD875" s="80"/>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c r="KA875" s="7"/>
      <c r="KB875" s="7"/>
      <c r="KC875" s="7"/>
      <c r="KD875" s="7"/>
      <c r="KE875" s="7"/>
      <c r="KF875" s="7"/>
      <c r="KG875" s="7"/>
      <c r="KH875" s="7"/>
      <c r="KI875" s="7"/>
      <c r="KJ875" s="7"/>
      <c r="KK875" s="7"/>
      <c r="KL875" s="7"/>
      <c r="KM875" s="7"/>
      <c r="KN875" s="7"/>
      <c r="KO875" s="7"/>
      <c r="KP875" s="7"/>
      <c r="KQ875" s="7"/>
      <c r="KR875" s="7"/>
      <c r="KS875" s="7"/>
      <c r="KT875" s="7"/>
      <c r="KU875" s="7"/>
      <c r="KV875" s="7"/>
      <c r="KW875" s="7"/>
      <c r="KX875" s="7"/>
      <c r="KY875" s="7"/>
      <c r="KZ875" s="7"/>
      <c r="LA875" s="7"/>
      <c r="LB875" s="7"/>
      <c r="LC875" s="7"/>
      <c r="LD875" s="7"/>
      <c r="LE875" s="7"/>
      <c r="LF875" s="7"/>
      <c r="LG875" s="7"/>
      <c r="LH875" s="7"/>
      <c r="LI875" s="7"/>
      <c r="LJ875" s="7"/>
      <c r="LK875" s="7"/>
      <c r="LL875" s="7"/>
      <c r="LM875" s="7"/>
      <c r="LN875" s="7"/>
      <c r="LO875" s="7"/>
      <c r="LP875" s="7"/>
      <c r="LQ875" s="7"/>
      <c r="LR875" s="7"/>
      <c r="LS875" s="7"/>
      <c r="LT875" s="7"/>
      <c r="LU875" s="7"/>
      <c r="LV875" s="7"/>
      <c r="LW875" s="7"/>
      <c r="LX875" s="7"/>
      <c r="LY875" s="7"/>
      <c r="LZ875" s="7"/>
      <c r="MA875" s="7"/>
      <c r="MB875" s="7"/>
      <c r="MC875" s="7"/>
      <c r="MD875" s="7"/>
      <c r="ME875" s="7"/>
      <c r="MF875" s="7"/>
      <c r="MG875" s="7"/>
      <c r="MH875" s="7"/>
      <c r="MI875" s="7"/>
      <c r="MJ875" s="7"/>
    </row>
    <row r="876" spans="1:348" ht="15.75" customHeight="1">
      <c r="A876" s="80"/>
      <c r="B876" s="80"/>
      <c r="C876" s="80"/>
      <c r="D876" s="80"/>
      <c r="E876" s="80"/>
      <c r="F876" s="80"/>
      <c r="G876" s="80"/>
      <c r="H876" s="80"/>
      <c r="I876" s="81"/>
      <c r="J876" s="81"/>
      <c r="K876" s="81"/>
      <c r="L876" s="81"/>
      <c r="M876" s="80"/>
      <c r="N876" s="80"/>
      <c r="O876" s="82"/>
      <c r="P876" s="82"/>
      <c r="Q876" s="82"/>
      <c r="R876" s="82"/>
      <c r="S876" s="82"/>
      <c r="T876" s="82"/>
      <c r="U876" s="82"/>
      <c r="V876" s="82"/>
      <c r="W876" s="82"/>
      <c r="X876" s="80"/>
      <c r="Y876" s="80"/>
      <c r="Z876" s="80"/>
      <c r="AA876" s="80"/>
      <c r="AB876" s="81"/>
      <c r="AC876" s="81"/>
      <c r="AD876" s="80"/>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c r="KA876" s="7"/>
      <c r="KB876" s="7"/>
      <c r="KC876" s="7"/>
      <c r="KD876" s="7"/>
      <c r="KE876" s="7"/>
      <c r="KF876" s="7"/>
      <c r="KG876" s="7"/>
      <c r="KH876" s="7"/>
      <c r="KI876" s="7"/>
      <c r="KJ876" s="7"/>
      <c r="KK876" s="7"/>
      <c r="KL876" s="7"/>
      <c r="KM876" s="7"/>
      <c r="KN876" s="7"/>
      <c r="KO876" s="7"/>
      <c r="KP876" s="7"/>
      <c r="KQ876" s="7"/>
      <c r="KR876" s="7"/>
      <c r="KS876" s="7"/>
      <c r="KT876" s="7"/>
      <c r="KU876" s="7"/>
      <c r="KV876" s="7"/>
      <c r="KW876" s="7"/>
      <c r="KX876" s="7"/>
      <c r="KY876" s="7"/>
      <c r="KZ876" s="7"/>
      <c r="LA876" s="7"/>
      <c r="LB876" s="7"/>
      <c r="LC876" s="7"/>
      <c r="LD876" s="7"/>
      <c r="LE876" s="7"/>
      <c r="LF876" s="7"/>
      <c r="LG876" s="7"/>
      <c r="LH876" s="7"/>
      <c r="LI876" s="7"/>
      <c r="LJ876" s="7"/>
      <c r="LK876" s="7"/>
      <c r="LL876" s="7"/>
      <c r="LM876" s="7"/>
      <c r="LN876" s="7"/>
      <c r="LO876" s="7"/>
      <c r="LP876" s="7"/>
      <c r="LQ876" s="7"/>
      <c r="LR876" s="7"/>
      <c r="LS876" s="7"/>
      <c r="LT876" s="7"/>
      <c r="LU876" s="7"/>
      <c r="LV876" s="7"/>
      <c r="LW876" s="7"/>
      <c r="LX876" s="7"/>
      <c r="LY876" s="7"/>
      <c r="LZ876" s="7"/>
      <c r="MA876" s="7"/>
      <c r="MB876" s="7"/>
      <c r="MC876" s="7"/>
      <c r="MD876" s="7"/>
      <c r="ME876" s="7"/>
      <c r="MF876" s="7"/>
      <c r="MG876" s="7"/>
      <c r="MH876" s="7"/>
      <c r="MI876" s="7"/>
      <c r="MJ876" s="7"/>
    </row>
    <row r="877" spans="1:348" ht="15.75" customHeight="1">
      <c r="A877" s="80"/>
      <c r="B877" s="80"/>
      <c r="C877" s="80"/>
      <c r="D877" s="80"/>
      <c r="E877" s="80"/>
      <c r="F877" s="80"/>
      <c r="G877" s="80"/>
      <c r="H877" s="80"/>
      <c r="I877" s="81"/>
      <c r="J877" s="81"/>
      <c r="K877" s="81"/>
      <c r="L877" s="81"/>
      <c r="M877" s="80"/>
      <c r="N877" s="80"/>
      <c r="O877" s="82"/>
      <c r="P877" s="82"/>
      <c r="Q877" s="82"/>
      <c r="R877" s="82"/>
      <c r="S877" s="82"/>
      <c r="T877" s="82"/>
      <c r="U877" s="82"/>
      <c r="V877" s="82"/>
      <c r="W877" s="82"/>
      <c r="X877" s="80"/>
      <c r="Y877" s="80"/>
      <c r="Z877" s="80"/>
      <c r="AA877" s="80"/>
      <c r="AB877" s="81"/>
      <c r="AC877" s="81"/>
      <c r="AD877" s="80"/>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c r="KA877" s="7"/>
      <c r="KB877" s="7"/>
      <c r="KC877" s="7"/>
      <c r="KD877" s="7"/>
      <c r="KE877" s="7"/>
      <c r="KF877" s="7"/>
      <c r="KG877" s="7"/>
      <c r="KH877" s="7"/>
      <c r="KI877" s="7"/>
      <c r="KJ877" s="7"/>
      <c r="KK877" s="7"/>
      <c r="KL877" s="7"/>
      <c r="KM877" s="7"/>
      <c r="KN877" s="7"/>
      <c r="KO877" s="7"/>
      <c r="KP877" s="7"/>
      <c r="KQ877" s="7"/>
      <c r="KR877" s="7"/>
      <c r="KS877" s="7"/>
      <c r="KT877" s="7"/>
      <c r="KU877" s="7"/>
      <c r="KV877" s="7"/>
      <c r="KW877" s="7"/>
      <c r="KX877" s="7"/>
      <c r="KY877" s="7"/>
      <c r="KZ877" s="7"/>
      <c r="LA877" s="7"/>
      <c r="LB877" s="7"/>
      <c r="LC877" s="7"/>
      <c r="LD877" s="7"/>
      <c r="LE877" s="7"/>
      <c r="LF877" s="7"/>
      <c r="LG877" s="7"/>
      <c r="LH877" s="7"/>
      <c r="LI877" s="7"/>
      <c r="LJ877" s="7"/>
      <c r="LK877" s="7"/>
      <c r="LL877" s="7"/>
      <c r="LM877" s="7"/>
      <c r="LN877" s="7"/>
      <c r="LO877" s="7"/>
      <c r="LP877" s="7"/>
      <c r="LQ877" s="7"/>
      <c r="LR877" s="7"/>
      <c r="LS877" s="7"/>
      <c r="LT877" s="7"/>
      <c r="LU877" s="7"/>
      <c r="LV877" s="7"/>
      <c r="LW877" s="7"/>
      <c r="LX877" s="7"/>
      <c r="LY877" s="7"/>
      <c r="LZ877" s="7"/>
      <c r="MA877" s="7"/>
      <c r="MB877" s="7"/>
      <c r="MC877" s="7"/>
      <c r="MD877" s="7"/>
      <c r="ME877" s="7"/>
      <c r="MF877" s="7"/>
      <c r="MG877" s="7"/>
      <c r="MH877" s="7"/>
      <c r="MI877" s="7"/>
      <c r="MJ877" s="7"/>
    </row>
    <row r="878" spans="1:348" ht="15.75" customHeight="1">
      <c r="A878" s="80"/>
      <c r="B878" s="80"/>
      <c r="C878" s="80"/>
      <c r="D878" s="80"/>
      <c r="E878" s="80"/>
      <c r="F878" s="80"/>
      <c r="G878" s="80"/>
      <c r="H878" s="80"/>
      <c r="I878" s="81"/>
      <c r="J878" s="81"/>
      <c r="K878" s="81"/>
      <c r="L878" s="81"/>
      <c r="M878" s="80"/>
      <c r="N878" s="80"/>
      <c r="O878" s="82"/>
      <c r="P878" s="82"/>
      <c r="Q878" s="82"/>
      <c r="R878" s="82"/>
      <c r="S878" s="82"/>
      <c r="T878" s="82"/>
      <c r="U878" s="82"/>
      <c r="V878" s="82"/>
      <c r="W878" s="82"/>
      <c r="X878" s="80"/>
      <c r="Y878" s="80"/>
      <c r="Z878" s="80"/>
      <c r="AA878" s="80"/>
      <c r="AB878" s="81"/>
      <c r="AC878" s="81"/>
      <c r="AD878" s="80"/>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c r="KA878" s="7"/>
      <c r="KB878" s="7"/>
      <c r="KC878" s="7"/>
      <c r="KD878" s="7"/>
      <c r="KE878" s="7"/>
      <c r="KF878" s="7"/>
      <c r="KG878" s="7"/>
      <c r="KH878" s="7"/>
      <c r="KI878" s="7"/>
      <c r="KJ878" s="7"/>
      <c r="KK878" s="7"/>
      <c r="KL878" s="7"/>
      <c r="KM878" s="7"/>
      <c r="KN878" s="7"/>
      <c r="KO878" s="7"/>
      <c r="KP878" s="7"/>
      <c r="KQ878" s="7"/>
      <c r="KR878" s="7"/>
      <c r="KS878" s="7"/>
      <c r="KT878" s="7"/>
      <c r="KU878" s="7"/>
      <c r="KV878" s="7"/>
      <c r="KW878" s="7"/>
      <c r="KX878" s="7"/>
      <c r="KY878" s="7"/>
      <c r="KZ878" s="7"/>
      <c r="LA878" s="7"/>
      <c r="LB878" s="7"/>
      <c r="LC878" s="7"/>
      <c r="LD878" s="7"/>
      <c r="LE878" s="7"/>
      <c r="LF878" s="7"/>
      <c r="LG878" s="7"/>
      <c r="LH878" s="7"/>
      <c r="LI878" s="7"/>
      <c r="LJ878" s="7"/>
      <c r="LK878" s="7"/>
      <c r="LL878" s="7"/>
      <c r="LM878" s="7"/>
      <c r="LN878" s="7"/>
      <c r="LO878" s="7"/>
      <c r="LP878" s="7"/>
      <c r="LQ878" s="7"/>
      <c r="LR878" s="7"/>
      <c r="LS878" s="7"/>
      <c r="LT878" s="7"/>
      <c r="LU878" s="7"/>
      <c r="LV878" s="7"/>
      <c r="LW878" s="7"/>
      <c r="LX878" s="7"/>
      <c r="LY878" s="7"/>
      <c r="LZ878" s="7"/>
      <c r="MA878" s="7"/>
      <c r="MB878" s="7"/>
      <c r="MC878" s="7"/>
      <c r="MD878" s="7"/>
      <c r="ME878" s="7"/>
      <c r="MF878" s="7"/>
      <c r="MG878" s="7"/>
      <c r="MH878" s="7"/>
      <c r="MI878" s="7"/>
      <c r="MJ878" s="7"/>
    </row>
    <row r="879" spans="1:348" ht="15.75" customHeight="1">
      <c r="A879" s="80"/>
      <c r="B879" s="80"/>
      <c r="C879" s="80"/>
      <c r="D879" s="80"/>
      <c r="E879" s="80"/>
      <c r="F879" s="80"/>
      <c r="G879" s="80"/>
      <c r="H879" s="80"/>
      <c r="I879" s="81"/>
      <c r="J879" s="81"/>
      <c r="K879" s="81"/>
      <c r="L879" s="81"/>
      <c r="M879" s="80"/>
      <c r="N879" s="80"/>
      <c r="O879" s="82"/>
      <c r="P879" s="82"/>
      <c r="Q879" s="82"/>
      <c r="R879" s="82"/>
      <c r="S879" s="82"/>
      <c r="T879" s="82"/>
      <c r="U879" s="82"/>
      <c r="V879" s="82"/>
      <c r="W879" s="82"/>
      <c r="X879" s="80"/>
      <c r="Y879" s="80"/>
      <c r="Z879" s="80"/>
      <c r="AA879" s="80"/>
      <c r="AB879" s="81"/>
      <c r="AC879" s="81"/>
      <c r="AD879" s="80"/>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c r="KA879" s="7"/>
      <c r="KB879" s="7"/>
      <c r="KC879" s="7"/>
      <c r="KD879" s="7"/>
      <c r="KE879" s="7"/>
      <c r="KF879" s="7"/>
      <c r="KG879" s="7"/>
      <c r="KH879" s="7"/>
      <c r="KI879" s="7"/>
      <c r="KJ879" s="7"/>
      <c r="KK879" s="7"/>
      <c r="KL879" s="7"/>
      <c r="KM879" s="7"/>
      <c r="KN879" s="7"/>
      <c r="KO879" s="7"/>
      <c r="KP879" s="7"/>
      <c r="KQ879" s="7"/>
      <c r="KR879" s="7"/>
      <c r="KS879" s="7"/>
      <c r="KT879" s="7"/>
      <c r="KU879" s="7"/>
      <c r="KV879" s="7"/>
      <c r="KW879" s="7"/>
      <c r="KX879" s="7"/>
      <c r="KY879" s="7"/>
      <c r="KZ879" s="7"/>
      <c r="LA879" s="7"/>
      <c r="LB879" s="7"/>
      <c r="LC879" s="7"/>
      <c r="LD879" s="7"/>
      <c r="LE879" s="7"/>
      <c r="LF879" s="7"/>
      <c r="LG879" s="7"/>
      <c r="LH879" s="7"/>
      <c r="LI879" s="7"/>
      <c r="LJ879" s="7"/>
      <c r="LK879" s="7"/>
      <c r="LL879" s="7"/>
      <c r="LM879" s="7"/>
      <c r="LN879" s="7"/>
      <c r="LO879" s="7"/>
      <c r="LP879" s="7"/>
      <c r="LQ879" s="7"/>
      <c r="LR879" s="7"/>
      <c r="LS879" s="7"/>
      <c r="LT879" s="7"/>
      <c r="LU879" s="7"/>
      <c r="LV879" s="7"/>
      <c r="LW879" s="7"/>
      <c r="LX879" s="7"/>
      <c r="LY879" s="7"/>
      <c r="LZ879" s="7"/>
      <c r="MA879" s="7"/>
      <c r="MB879" s="7"/>
      <c r="MC879" s="7"/>
      <c r="MD879" s="7"/>
      <c r="ME879" s="7"/>
      <c r="MF879" s="7"/>
      <c r="MG879" s="7"/>
      <c r="MH879" s="7"/>
      <c r="MI879" s="7"/>
      <c r="MJ879" s="7"/>
    </row>
    <row r="880" spans="1:348" ht="15.75" customHeight="1">
      <c r="A880" s="80"/>
      <c r="B880" s="80"/>
      <c r="C880" s="80"/>
      <c r="D880" s="80"/>
      <c r="E880" s="80"/>
      <c r="F880" s="80"/>
      <c r="G880" s="80"/>
      <c r="H880" s="80"/>
      <c r="I880" s="81"/>
      <c r="J880" s="81"/>
      <c r="K880" s="81"/>
      <c r="L880" s="81"/>
      <c r="M880" s="80"/>
      <c r="N880" s="80"/>
      <c r="O880" s="82"/>
      <c r="P880" s="82"/>
      <c r="Q880" s="82"/>
      <c r="R880" s="82"/>
      <c r="S880" s="82"/>
      <c r="T880" s="82"/>
      <c r="U880" s="82"/>
      <c r="V880" s="82"/>
      <c r="W880" s="82"/>
      <c r="X880" s="80"/>
      <c r="Y880" s="80"/>
      <c r="Z880" s="80"/>
      <c r="AA880" s="80"/>
      <c r="AB880" s="81"/>
      <c r="AC880" s="81"/>
      <c r="AD880" s="80"/>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c r="KA880" s="7"/>
      <c r="KB880" s="7"/>
      <c r="KC880" s="7"/>
      <c r="KD880" s="7"/>
      <c r="KE880" s="7"/>
      <c r="KF880" s="7"/>
      <c r="KG880" s="7"/>
      <c r="KH880" s="7"/>
      <c r="KI880" s="7"/>
      <c r="KJ880" s="7"/>
      <c r="KK880" s="7"/>
      <c r="KL880" s="7"/>
      <c r="KM880" s="7"/>
      <c r="KN880" s="7"/>
      <c r="KO880" s="7"/>
      <c r="KP880" s="7"/>
      <c r="KQ880" s="7"/>
      <c r="KR880" s="7"/>
      <c r="KS880" s="7"/>
      <c r="KT880" s="7"/>
      <c r="KU880" s="7"/>
      <c r="KV880" s="7"/>
      <c r="KW880" s="7"/>
      <c r="KX880" s="7"/>
      <c r="KY880" s="7"/>
      <c r="KZ880" s="7"/>
      <c r="LA880" s="7"/>
      <c r="LB880" s="7"/>
      <c r="LC880" s="7"/>
      <c r="LD880" s="7"/>
      <c r="LE880" s="7"/>
      <c r="LF880" s="7"/>
      <c r="LG880" s="7"/>
      <c r="LH880" s="7"/>
      <c r="LI880" s="7"/>
      <c r="LJ880" s="7"/>
      <c r="LK880" s="7"/>
      <c r="LL880" s="7"/>
      <c r="LM880" s="7"/>
      <c r="LN880" s="7"/>
      <c r="LO880" s="7"/>
      <c r="LP880" s="7"/>
      <c r="LQ880" s="7"/>
      <c r="LR880" s="7"/>
      <c r="LS880" s="7"/>
      <c r="LT880" s="7"/>
      <c r="LU880" s="7"/>
      <c r="LV880" s="7"/>
      <c r="LW880" s="7"/>
      <c r="LX880" s="7"/>
      <c r="LY880" s="7"/>
      <c r="LZ880" s="7"/>
      <c r="MA880" s="7"/>
      <c r="MB880" s="7"/>
      <c r="MC880" s="7"/>
      <c r="MD880" s="7"/>
      <c r="ME880" s="7"/>
      <c r="MF880" s="7"/>
      <c r="MG880" s="7"/>
      <c r="MH880" s="7"/>
      <c r="MI880" s="7"/>
      <c r="MJ880" s="7"/>
    </row>
    <row r="881" spans="1:348" ht="15.75" customHeight="1">
      <c r="A881" s="80"/>
      <c r="B881" s="80"/>
      <c r="C881" s="80"/>
      <c r="D881" s="80"/>
      <c r="E881" s="80"/>
      <c r="F881" s="80"/>
      <c r="G881" s="80"/>
      <c r="H881" s="80"/>
      <c r="I881" s="81"/>
      <c r="J881" s="81"/>
      <c r="K881" s="81"/>
      <c r="L881" s="81"/>
      <c r="M881" s="80"/>
      <c r="N881" s="80"/>
      <c r="O881" s="82"/>
      <c r="P881" s="82"/>
      <c r="Q881" s="82"/>
      <c r="R881" s="82"/>
      <c r="S881" s="82"/>
      <c r="T881" s="82"/>
      <c r="U881" s="82"/>
      <c r="V881" s="82"/>
      <c r="W881" s="82"/>
      <c r="X881" s="80"/>
      <c r="Y881" s="80"/>
      <c r="Z881" s="80"/>
      <c r="AA881" s="80"/>
      <c r="AB881" s="81"/>
      <c r="AC881" s="81"/>
      <c r="AD881" s="80"/>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c r="KA881" s="7"/>
      <c r="KB881" s="7"/>
      <c r="KC881" s="7"/>
      <c r="KD881" s="7"/>
      <c r="KE881" s="7"/>
      <c r="KF881" s="7"/>
      <c r="KG881" s="7"/>
      <c r="KH881" s="7"/>
      <c r="KI881" s="7"/>
      <c r="KJ881" s="7"/>
      <c r="KK881" s="7"/>
      <c r="KL881" s="7"/>
      <c r="KM881" s="7"/>
      <c r="KN881" s="7"/>
      <c r="KO881" s="7"/>
      <c r="KP881" s="7"/>
      <c r="KQ881" s="7"/>
      <c r="KR881" s="7"/>
      <c r="KS881" s="7"/>
      <c r="KT881" s="7"/>
      <c r="KU881" s="7"/>
      <c r="KV881" s="7"/>
      <c r="KW881" s="7"/>
      <c r="KX881" s="7"/>
      <c r="KY881" s="7"/>
      <c r="KZ881" s="7"/>
      <c r="LA881" s="7"/>
      <c r="LB881" s="7"/>
      <c r="LC881" s="7"/>
      <c r="LD881" s="7"/>
      <c r="LE881" s="7"/>
      <c r="LF881" s="7"/>
      <c r="LG881" s="7"/>
      <c r="LH881" s="7"/>
      <c r="LI881" s="7"/>
      <c r="LJ881" s="7"/>
      <c r="LK881" s="7"/>
      <c r="LL881" s="7"/>
      <c r="LM881" s="7"/>
      <c r="LN881" s="7"/>
      <c r="LO881" s="7"/>
      <c r="LP881" s="7"/>
      <c r="LQ881" s="7"/>
      <c r="LR881" s="7"/>
      <c r="LS881" s="7"/>
      <c r="LT881" s="7"/>
      <c r="LU881" s="7"/>
      <c r="LV881" s="7"/>
      <c r="LW881" s="7"/>
      <c r="LX881" s="7"/>
      <c r="LY881" s="7"/>
      <c r="LZ881" s="7"/>
      <c r="MA881" s="7"/>
      <c r="MB881" s="7"/>
      <c r="MC881" s="7"/>
      <c r="MD881" s="7"/>
      <c r="ME881" s="7"/>
      <c r="MF881" s="7"/>
      <c r="MG881" s="7"/>
      <c r="MH881" s="7"/>
      <c r="MI881" s="7"/>
      <c r="MJ881" s="7"/>
    </row>
    <row r="882" spans="1:348" ht="15.75" customHeight="1">
      <c r="A882" s="80"/>
      <c r="B882" s="80"/>
      <c r="C882" s="80"/>
      <c r="D882" s="80"/>
      <c r="E882" s="80"/>
      <c r="F882" s="80"/>
      <c r="G882" s="80"/>
      <c r="H882" s="80"/>
      <c r="I882" s="81"/>
      <c r="J882" s="81"/>
      <c r="K882" s="81"/>
      <c r="L882" s="81"/>
      <c r="M882" s="80"/>
      <c r="N882" s="80"/>
      <c r="O882" s="82"/>
      <c r="P882" s="82"/>
      <c r="Q882" s="82"/>
      <c r="R882" s="82"/>
      <c r="S882" s="82"/>
      <c r="T882" s="82"/>
      <c r="U882" s="82"/>
      <c r="V882" s="82"/>
      <c r="W882" s="82"/>
      <c r="X882" s="80"/>
      <c r="Y882" s="80"/>
      <c r="Z882" s="80"/>
      <c r="AA882" s="80"/>
      <c r="AB882" s="81"/>
      <c r="AC882" s="81"/>
      <c r="AD882" s="80"/>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c r="KA882" s="7"/>
      <c r="KB882" s="7"/>
      <c r="KC882" s="7"/>
      <c r="KD882" s="7"/>
      <c r="KE882" s="7"/>
      <c r="KF882" s="7"/>
      <c r="KG882" s="7"/>
      <c r="KH882" s="7"/>
      <c r="KI882" s="7"/>
      <c r="KJ882" s="7"/>
      <c r="KK882" s="7"/>
      <c r="KL882" s="7"/>
      <c r="KM882" s="7"/>
      <c r="KN882" s="7"/>
      <c r="KO882" s="7"/>
      <c r="KP882" s="7"/>
      <c r="KQ882" s="7"/>
      <c r="KR882" s="7"/>
      <c r="KS882" s="7"/>
      <c r="KT882" s="7"/>
      <c r="KU882" s="7"/>
      <c r="KV882" s="7"/>
      <c r="KW882" s="7"/>
      <c r="KX882" s="7"/>
      <c r="KY882" s="7"/>
      <c r="KZ882" s="7"/>
      <c r="LA882" s="7"/>
      <c r="LB882" s="7"/>
      <c r="LC882" s="7"/>
      <c r="LD882" s="7"/>
      <c r="LE882" s="7"/>
      <c r="LF882" s="7"/>
      <c r="LG882" s="7"/>
      <c r="LH882" s="7"/>
      <c r="LI882" s="7"/>
      <c r="LJ882" s="7"/>
      <c r="LK882" s="7"/>
      <c r="LL882" s="7"/>
      <c r="LM882" s="7"/>
      <c r="LN882" s="7"/>
      <c r="LO882" s="7"/>
      <c r="LP882" s="7"/>
      <c r="LQ882" s="7"/>
      <c r="LR882" s="7"/>
      <c r="LS882" s="7"/>
      <c r="LT882" s="7"/>
      <c r="LU882" s="7"/>
      <c r="LV882" s="7"/>
      <c r="LW882" s="7"/>
      <c r="LX882" s="7"/>
      <c r="LY882" s="7"/>
      <c r="LZ882" s="7"/>
      <c r="MA882" s="7"/>
      <c r="MB882" s="7"/>
      <c r="MC882" s="7"/>
      <c r="MD882" s="7"/>
      <c r="ME882" s="7"/>
      <c r="MF882" s="7"/>
      <c r="MG882" s="7"/>
      <c r="MH882" s="7"/>
      <c r="MI882" s="7"/>
      <c r="MJ882" s="7"/>
    </row>
    <row r="883" spans="1:348" ht="15.75" customHeight="1">
      <c r="A883" s="80"/>
      <c r="B883" s="80"/>
      <c r="C883" s="80"/>
      <c r="D883" s="80"/>
      <c r="E883" s="80"/>
      <c r="F883" s="80"/>
      <c r="G883" s="80"/>
      <c r="H883" s="80"/>
      <c r="I883" s="81"/>
      <c r="J883" s="81"/>
      <c r="K883" s="81"/>
      <c r="L883" s="81"/>
      <c r="M883" s="80"/>
      <c r="N883" s="80"/>
      <c r="O883" s="82"/>
      <c r="P883" s="82"/>
      <c r="Q883" s="82"/>
      <c r="R883" s="82"/>
      <c r="S883" s="82"/>
      <c r="T883" s="82"/>
      <c r="U883" s="82"/>
      <c r="V883" s="82"/>
      <c r="W883" s="82"/>
      <c r="X883" s="80"/>
      <c r="Y883" s="80"/>
      <c r="Z883" s="80"/>
      <c r="AA883" s="80"/>
      <c r="AB883" s="81"/>
      <c r="AC883" s="81"/>
      <c r="AD883" s="80"/>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c r="KA883" s="7"/>
      <c r="KB883" s="7"/>
      <c r="KC883" s="7"/>
      <c r="KD883" s="7"/>
      <c r="KE883" s="7"/>
      <c r="KF883" s="7"/>
      <c r="KG883" s="7"/>
      <c r="KH883" s="7"/>
      <c r="KI883" s="7"/>
      <c r="KJ883" s="7"/>
      <c r="KK883" s="7"/>
      <c r="KL883" s="7"/>
      <c r="KM883" s="7"/>
      <c r="KN883" s="7"/>
      <c r="KO883" s="7"/>
      <c r="KP883" s="7"/>
      <c r="KQ883" s="7"/>
      <c r="KR883" s="7"/>
      <c r="KS883" s="7"/>
      <c r="KT883" s="7"/>
      <c r="KU883" s="7"/>
      <c r="KV883" s="7"/>
      <c r="KW883" s="7"/>
      <c r="KX883" s="7"/>
      <c r="KY883" s="7"/>
      <c r="KZ883" s="7"/>
      <c r="LA883" s="7"/>
      <c r="LB883" s="7"/>
      <c r="LC883" s="7"/>
      <c r="LD883" s="7"/>
      <c r="LE883" s="7"/>
      <c r="LF883" s="7"/>
      <c r="LG883" s="7"/>
      <c r="LH883" s="7"/>
      <c r="LI883" s="7"/>
      <c r="LJ883" s="7"/>
      <c r="LK883" s="7"/>
      <c r="LL883" s="7"/>
      <c r="LM883" s="7"/>
      <c r="LN883" s="7"/>
      <c r="LO883" s="7"/>
      <c r="LP883" s="7"/>
      <c r="LQ883" s="7"/>
      <c r="LR883" s="7"/>
      <c r="LS883" s="7"/>
      <c r="LT883" s="7"/>
      <c r="LU883" s="7"/>
      <c r="LV883" s="7"/>
      <c r="LW883" s="7"/>
      <c r="LX883" s="7"/>
      <c r="LY883" s="7"/>
      <c r="LZ883" s="7"/>
      <c r="MA883" s="7"/>
      <c r="MB883" s="7"/>
      <c r="MC883" s="7"/>
      <c r="MD883" s="7"/>
      <c r="ME883" s="7"/>
      <c r="MF883" s="7"/>
      <c r="MG883" s="7"/>
      <c r="MH883" s="7"/>
      <c r="MI883" s="7"/>
      <c r="MJ883" s="7"/>
    </row>
    <row r="884" spans="1:348" ht="15.75" customHeight="1">
      <c r="A884" s="80"/>
      <c r="B884" s="80"/>
      <c r="C884" s="80"/>
      <c r="D884" s="80"/>
      <c r="E884" s="80"/>
      <c r="F884" s="80"/>
      <c r="G884" s="80"/>
      <c r="H884" s="80"/>
      <c r="I884" s="81"/>
      <c r="J884" s="81"/>
      <c r="K884" s="81"/>
      <c r="L884" s="81"/>
      <c r="M884" s="80"/>
      <c r="N884" s="80"/>
      <c r="O884" s="82"/>
      <c r="P884" s="82"/>
      <c r="Q884" s="82"/>
      <c r="R884" s="82"/>
      <c r="S884" s="82"/>
      <c r="T884" s="82"/>
      <c r="U884" s="82"/>
      <c r="V884" s="82"/>
      <c r="W884" s="82"/>
      <c r="X884" s="80"/>
      <c r="Y884" s="80"/>
      <c r="Z884" s="80"/>
      <c r="AA884" s="80"/>
      <c r="AB884" s="81"/>
      <c r="AC884" s="81"/>
      <c r="AD884" s="80"/>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c r="KA884" s="7"/>
      <c r="KB884" s="7"/>
      <c r="KC884" s="7"/>
      <c r="KD884" s="7"/>
      <c r="KE884" s="7"/>
      <c r="KF884" s="7"/>
      <c r="KG884" s="7"/>
      <c r="KH884" s="7"/>
      <c r="KI884" s="7"/>
      <c r="KJ884" s="7"/>
      <c r="KK884" s="7"/>
      <c r="KL884" s="7"/>
      <c r="KM884" s="7"/>
      <c r="KN884" s="7"/>
      <c r="KO884" s="7"/>
      <c r="KP884" s="7"/>
      <c r="KQ884" s="7"/>
      <c r="KR884" s="7"/>
      <c r="KS884" s="7"/>
      <c r="KT884" s="7"/>
      <c r="KU884" s="7"/>
      <c r="KV884" s="7"/>
      <c r="KW884" s="7"/>
      <c r="KX884" s="7"/>
      <c r="KY884" s="7"/>
      <c r="KZ884" s="7"/>
      <c r="LA884" s="7"/>
      <c r="LB884" s="7"/>
      <c r="LC884" s="7"/>
      <c r="LD884" s="7"/>
      <c r="LE884" s="7"/>
      <c r="LF884" s="7"/>
      <c r="LG884" s="7"/>
      <c r="LH884" s="7"/>
      <c r="LI884" s="7"/>
      <c r="LJ884" s="7"/>
      <c r="LK884" s="7"/>
      <c r="LL884" s="7"/>
      <c r="LM884" s="7"/>
      <c r="LN884" s="7"/>
      <c r="LO884" s="7"/>
      <c r="LP884" s="7"/>
      <c r="LQ884" s="7"/>
      <c r="LR884" s="7"/>
      <c r="LS884" s="7"/>
      <c r="LT884" s="7"/>
      <c r="LU884" s="7"/>
      <c r="LV884" s="7"/>
      <c r="LW884" s="7"/>
      <c r="LX884" s="7"/>
      <c r="LY884" s="7"/>
      <c r="LZ884" s="7"/>
      <c r="MA884" s="7"/>
      <c r="MB884" s="7"/>
      <c r="MC884" s="7"/>
      <c r="MD884" s="7"/>
      <c r="ME884" s="7"/>
      <c r="MF884" s="7"/>
      <c r="MG884" s="7"/>
      <c r="MH884" s="7"/>
      <c r="MI884" s="7"/>
      <c r="MJ884" s="7"/>
    </row>
    <row r="885" spans="1:348" ht="15.75" customHeight="1">
      <c r="A885" s="80"/>
      <c r="B885" s="80"/>
      <c r="C885" s="80"/>
      <c r="D885" s="80"/>
      <c r="E885" s="80"/>
      <c r="F885" s="80"/>
      <c r="G885" s="80"/>
      <c r="H885" s="80"/>
      <c r="I885" s="81"/>
      <c r="J885" s="81"/>
      <c r="K885" s="81"/>
      <c r="L885" s="81"/>
      <c r="M885" s="80"/>
      <c r="N885" s="80"/>
      <c r="O885" s="82"/>
      <c r="P885" s="82"/>
      <c r="Q885" s="82"/>
      <c r="R885" s="82"/>
      <c r="S885" s="82"/>
      <c r="T885" s="82"/>
      <c r="U885" s="82"/>
      <c r="V885" s="82"/>
      <c r="W885" s="82"/>
      <c r="X885" s="80"/>
      <c r="Y885" s="80"/>
      <c r="Z885" s="80"/>
      <c r="AA885" s="80"/>
      <c r="AB885" s="81"/>
      <c r="AC885" s="81"/>
      <c r="AD885" s="80"/>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c r="KA885" s="7"/>
      <c r="KB885" s="7"/>
      <c r="KC885" s="7"/>
      <c r="KD885" s="7"/>
      <c r="KE885" s="7"/>
      <c r="KF885" s="7"/>
      <c r="KG885" s="7"/>
      <c r="KH885" s="7"/>
      <c r="KI885" s="7"/>
      <c r="KJ885" s="7"/>
      <c r="KK885" s="7"/>
      <c r="KL885" s="7"/>
      <c r="KM885" s="7"/>
      <c r="KN885" s="7"/>
      <c r="KO885" s="7"/>
      <c r="KP885" s="7"/>
      <c r="KQ885" s="7"/>
      <c r="KR885" s="7"/>
      <c r="KS885" s="7"/>
      <c r="KT885" s="7"/>
      <c r="KU885" s="7"/>
      <c r="KV885" s="7"/>
      <c r="KW885" s="7"/>
      <c r="KX885" s="7"/>
      <c r="KY885" s="7"/>
      <c r="KZ885" s="7"/>
      <c r="LA885" s="7"/>
      <c r="LB885" s="7"/>
      <c r="LC885" s="7"/>
      <c r="LD885" s="7"/>
      <c r="LE885" s="7"/>
      <c r="LF885" s="7"/>
      <c r="LG885" s="7"/>
      <c r="LH885" s="7"/>
      <c r="LI885" s="7"/>
      <c r="LJ885" s="7"/>
      <c r="LK885" s="7"/>
      <c r="LL885" s="7"/>
      <c r="LM885" s="7"/>
      <c r="LN885" s="7"/>
      <c r="LO885" s="7"/>
      <c r="LP885" s="7"/>
      <c r="LQ885" s="7"/>
      <c r="LR885" s="7"/>
      <c r="LS885" s="7"/>
      <c r="LT885" s="7"/>
      <c r="LU885" s="7"/>
      <c r="LV885" s="7"/>
      <c r="LW885" s="7"/>
      <c r="LX885" s="7"/>
      <c r="LY885" s="7"/>
      <c r="LZ885" s="7"/>
      <c r="MA885" s="7"/>
      <c r="MB885" s="7"/>
      <c r="MC885" s="7"/>
      <c r="MD885" s="7"/>
      <c r="ME885" s="7"/>
      <c r="MF885" s="7"/>
      <c r="MG885" s="7"/>
      <c r="MH885" s="7"/>
      <c r="MI885" s="7"/>
      <c r="MJ885" s="7"/>
    </row>
    <row r="886" spans="1:348" ht="15.75" customHeight="1">
      <c r="A886" s="80"/>
      <c r="B886" s="80"/>
      <c r="C886" s="80"/>
      <c r="D886" s="80"/>
      <c r="E886" s="80"/>
      <c r="F886" s="80"/>
      <c r="G886" s="80"/>
      <c r="H886" s="80"/>
      <c r="I886" s="81"/>
      <c r="J886" s="81"/>
      <c r="K886" s="81"/>
      <c r="L886" s="81"/>
      <c r="M886" s="80"/>
      <c r="N886" s="80"/>
      <c r="O886" s="82"/>
      <c r="P886" s="82"/>
      <c r="Q886" s="82"/>
      <c r="R886" s="82"/>
      <c r="S886" s="82"/>
      <c r="T886" s="82"/>
      <c r="U886" s="82"/>
      <c r="V886" s="82"/>
      <c r="W886" s="82"/>
      <c r="X886" s="80"/>
      <c r="Y886" s="80"/>
      <c r="Z886" s="80"/>
      <c r="AA886" s="80"/>
      <c r="AB886" s="81"/>
      <c r="AC886" s="81"/>
      <c r="AD886" s="80"/>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c r="KA886" s="7"/>
      <c r="KB886" s="7"/>
      <c r="KC886" s="7"/>
      <c r="KD886" s="7"/>
      <c r="KE886" s="7"/>
      <c r="KF886" s="7"/>
      <c r="KG886" s="7"/>
      <c r="KH886" s="7"/>
      <c r="KI886" s="7"/>
      <c r="KJ886" s="7"/>
      <c r="KK886" s="7"/>
      <c r="KL886" s="7"/>
      <c r="KM886" s="7"/>
      <c r="KN886" s="7"/>
      <c r="KO886" s="7"/>
      <c r="KP886" s="7"/>
      <c r="KQ886" s="7"/>
      <c r="KR886" s="7"/>
      <c r="KS886" s="7"/>
      <c r="KT886" s="7"/>
      <c r="KU886" s="7"/>
      <c r="KV886" s="7"/>
      <c r="KW886" s="7"/>
      <c r="KX886" s="7"/>
      <c r="KY886" s="7"/>
      <c r="KZ886" s="7"/>
      <c r="LA886" s="7"/>
      <c r="LB886" s="7"/>
      <c r="LC886" s="7"/>
      <c r="LD886" s="7"/>
      <c r="LE886" s="7"/>
      <c r="LF886" s="7"/>
      <c r="LG886" s="7"/>
      <c r="LH886" s="7"/>
      <c r="LI886" s="7"/>
      <c r="LJ886" s="7"/>
      <c r="LK886" s="7"/>
      <c r="LL886" s="7"/>
      <c r="LM886" s="7"/>
      <c r="LN886" s="7"/>
      <c r="LO886" s="7"/>
      <c r="LP886" s="7"/>
      <c r="LQ886" s="7"/>
      <c r="LR886" s="7"/>
      <c r="LS886" s="7"/>
      <c r="LT886" s="7"/>
      <c r="LU886" s="7"/>
      <c r="LV886" s="7"/>
      <c r="LW886" s="7"/>
      <c r="LX886" s="7"/>
      <c r="LY886" s="7"/>
      <c r="LZ886" s="7"/>
      <c r="MA886" s="7"/>
      <c r="MB886" s="7"/>
      <c r="MC886" s="7"/>
      <c r="MD886" s="7"/>
      <c r="ME886" s="7"/>
      <c r="MF886" s="7"/>
      <c r="MG886" s="7"/>
      <c r="MH886" s="7"/>
      <c r="MI886" s="7"/>
      <c r="MJ886" s="7"/>
    </row>
    <row r="887" spans="1:348" ht="15.75" customHeight="1">
      <c r="A887" s="80"/>
      <c r="B887" s="80"/>
      <c r="C887" s="80"/>
      <c r="D887" s="80"/>
      <c r="E887" s="80"/>
      <c r="F887" s="80"/>
      <c r="G887" s="80"/>
      <c r="H887" s="80"/>
      <c r="I887" s="81"/>
      <c r="J887" s="81"/>
      <c r="K887" s="81"/>
      <c r="L887" s="81"/>
      <c r="M887" s="80"/>
      <c r="N887" s="80"/>
      <c r="O887" s="82"/>
      <c r="P887" s="82"/>
      <c r="Q887" s="82"/>
      <c r="R887" s="82"/>
      <c r="S887" s="82"/>
      <c r="T887" s="82"/>
      <c r="U887" s="82"/>
      <c r="V887" s="82"/>
      <c r="W887" s="82"/>
      <c r="X887" s="80"/>
      <c r="Y887" s="80"/>
      <c r="Z887" s="80"/>
      <c r="AA887" s="80"/>
      <c r="AB887" s="81"/>
      <c r="AC887" s="81"/>
      <c r="AD887" s="80"/>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c r="KA887" s="7"/>
      <c r="KB887" s="7"/>
      <c r="KC887" s="7"/>
      <c r="KD887" s="7"/>
      <c r="KE887" s="7"/>
      <c r="KF887" s="7"/>
      <c r="KG887" s="7"/>
      <c r="KH887" s="7"/>
      <c r="KI887" s="7"/>
      <c r="KJ887" s="7"/>
      <c r="KK887" s="7"/>
      <c r="KL887" s="7"/>
      <c r="KM887" s="7"/>
      <c r="KN887" s="7"/>
      <c r="KO887" s="7"/>
      <c r="KP887" s="7"/>
      <c r="KQ887" s="7"/>
      <c r="KR887" s="7"/>
      <c r="KS887" s="7"/>
      <c r="KT887" s="7"/>
      <c r="KU887" s="7"/>
      <c r="KV887" s="7"/>
      <c r="KW887" s="7"/>
      <c r="KX887" s="7"/>
      <c r="KY887" s="7"/>
      <c r="KZ887" s="7"/>
      <c r="LA887" s="7"/>
      <c r="LB887" s="7"/>
      <c r="LC887" s="7"/>
      <c r="LD887" s="7"/>
      <c r="LE887" s="7"/>
      <c r="LF887" s="7"/>
      <c r="LG887" s="7"/>
      <c r="LH887" s="7"/>
      <c r="LI887" s="7"/>
      <c r="LJ887" s="7"/>
      <c r="LK887" s="7"/>
      <c r="LL887" s="7"/>
      <c r="LM887" s="7"/>
      <c r="LN887" s="7"/>
      <c r="LO887" s="7"/>
      <c r="LP887" s="7"/>
      <c r="LQ887" s="7"/>
      <c r="LR887" s="7"/>
      <c r="LS887" s="7"/>
      <c r="LT887" s="7"/>
      <c r="LU887" s="7"/>
      <c r="LV887" s="7"/>
      <c r="LW887" s="7"/>
      <c r="LX887" s="7"/>
      <c r="LY887" s="7"/>
      <c r="LZ887" s="7"/>
      <c r="MA887" s="7"/>
      <c r="MB887" s="7"/>
      <c r="MC887" s="7"/>
      <c r="MD887" s="7"/>
      <c r="ME887" s="7"/>
      <c r="MF887" s="7"/>
      <c r="MG887" s="7"/>
      <c r="MH887" s="7"/>
      <c r="MI887" s="7"/>
      <c r="MJ887" s="7"/>
    </row>
    <row r="888" spans="1:348" ht="15.75" customHeight="1">
      <c r="A888" s="80"/>
      <c r="B888" s="80"/>
      <c r="C888" s="80"/>
      <c r="D888" s="80"/>
      <c r="E888" s="80"/>
      <c r="F888" s="80"/>
      <c r="G888" s="80"/>
      <c r="H888" s="80"/>
      <c r="I888" s="81"/>
      <c r="J888" s="81"/>
      <c r="K888" s="81"/>
      <c r="L888" s="81"/>
      <c r="M888" s="80"/>
      <c r="N888" s="80"/>
      <c r="O888" s="82"/>
      <c r="P888" s="82"/>
      <c r="Q888" s="82"/>
      <c r="R888" s="82"/>
      <c r="S888" s="82"/>
      <c r="T888" s="82"/>
      <c r="U888" s="82"/>
      <c r="V888" s="82"/>
      <c r="W888" s="82"/>
      <c r="X888" s="80"/>
      <c r="Y888" s="80"/>
      <c r="Z888" s="80"/>
      <c r="AA888" s="80"/>
      <c r="AB888" s="81"/>
      <c r="AC888" s="81"/>
      <c r="AD888" s="80"/>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c r="KA888" s="7"/>
      <c r="KB888" s="7"/>
      <c r="KC888" s="7"/>
      <c r="KD888" s="7"/>
      <c r="KE888" s="7"/>
      <c r="KF888" s="7"/>
      <c r="KG888" s="7"/>
      <c r="KH888" s="7"/>
      <c r="KI888" s="7"/>
      <c r="KJ888" s="7"/>
      <c r="KK888" s="7"/>
      <c r="KL888" s="7"/>
      <c r="KM888" s="7"/>
      <c r="KN888" s="7"/>
      <c r="KO888" s="7"/>
      <c r="KP888" s="7"/>
      <c r="KQ888" s="7"/>
      <c r="KR888" s="7"/>
      <c r="KS888" s="7"/>
      <c r="KT888" s="7"/>
      <c r="KU888" s="7"/>
      <c r="KV888" s="7"/>
      <c r="KW888" s="7"/>
      <c r="KX888" s="7"/>
      <c r="KY888" s="7"/>
      <c r="KZ888" s="7"/>
      <c r="LA888" s="7"/>
      <c r="LB888" s="7"/>
      <c r="LC888" s="7"/>
      <c r="LD888" s="7"/>
      <c r="LE888" s="7"/>
      <c r="LF888" s="7"/>
      <c r="LG888" s="7"/>
      <c r="LH888" s="7"/>
      <c r="LI888" s="7"/>
      <c r="LJ888" s="7"/>
      <c r="LK888" s="7"/>
      <c r="LL888" s="7"/>
      <c r="LM888" s="7"/>
      <c r="LN888" s="7"/>
      <c r="LO888" s="7"/>
      <c r="LP888" s="7"/>
      <c r="LQ888" s="7"/>
      <c r="LR888" s="7"/>
      <c r="LS888" s="7"/>
      <c r="LT888" s="7"/>
      <c r="LU888" s="7"/>
      <c r="LV888" s="7"/>
      <c r="LW888" s="7"/>
      <c r="LX888" s="7"/>
      <c r="LY888" s="7"/>
      <c r="LZ888" s="7"/>
      <c r="MA888" s="7"/>
      <c r="MB888" s="7"/>
      <c r="MC888" s="7"/>
      <c r="MD888" s="7"/>
      <c r="ME888" s="7"/>
      <c r="MF888" s="7"/>
      <c r="MG888" s="7"/>
      <c r="MH888" s="7"/>
      <c r="MI888" s="7"/>
      <c r="MJ888" s="7"/>
    </row>
    <row r="889" spans="1:348" ht="15.75" customHeight="1">
      <c r="A889" s="80"/>
      <c r="B889" s="80"/>
      <c r="C889" s="80"/>
      <c r="D889" s="80"/>
      <c r="E889" s="80"/>
      <c r="F889" s="80"/>
      <c r="G889" s="80"/>
      <c r="H889" s="80"/>
      <c r="I889" s="81"/>
      <c r="J889" s="81"/>
      <c r="K889" s="81"/>
      <c r="L889" s="81"/>
      <c r="M889" s="80"/>
      <c r="N889" s="80"/>
      <c r="O889" s="82"/>
      <c r="P889" s="82"/>
      <c r="Q889" s="82"/>
      <c r="R889" s="82"/>
      <c r="S889" s="82"/>
      <c r="T889" s="82"/>
      <c r="U889" s="82"/>
      <c r="V889" s="82"/>
      <c r="W889" s="82"/>
      <c r="X889" s="80"/>
      <c r="Y889" s="80"/>
      <c r="Z889" s="80"/>
      <c r="AA889" s="80"/>
      <c r="AB889" s="81"/>
      <c r="AC889" s="81"/>
      <c r="AD889" s="80"/>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c r="KA889" s="7"/>
      <c r="KB889" s="7"/>
      <c r="KC889" s="7"/>
      <c r="KD889" s="7"/>
      <c r="KE889" s="7"/>
      <c r="KF889" s="7"/>
      <c r="KG889" s="7"/>
      <c r="KH889" s="7"/>
      <c r="KI889" s="7"/>
      <c r="KJ889" s="7"/>
      <c r="KK889" s="7"/>
      <c r="KL889" s="7"/>
      <c r="KM889" s="7"/>
      <c r="KN889" s="7"/>
      <c r="KO889" s="7"/>
      <c r="KP889" s="7"/>
      <c r="KQ889" s="7"/>
      <c r="KR889" s="7"/>
      <c r="KS889" s="7"/>
      <c r="KT889" s="7"/>
      <c r="KU889" s="7"/>
      <c r="KV889" s="7"/>
      <c r="KW889" s="7"/>
      <c r="KX889" s="7"/>
      <c r="KY889" s="7"/>
      <c r="KZ889" s="7"/>
      <c r="LA889" s="7"/>
      <c r="LB889" s="7"/>
      <c r="LC889" s="7"/>
      <c r="LD889" s="7"/>
      <c r="LE889" s="7"/>
      <c r="LF889" s="7"/>
      <c r="LG889" s="7"/>
      <c r="LH889" s="7"/>
      <c r="LI889" s="7"/>
      <c r="LJ889" s="7"/>
      <c r="LK889" s="7"/>
      <c r="LL889" s="7"/>
      <c r="LM889" s="7"/>
      <c r="LN889" s="7"/>
      <c r="LO889" s="7"/>
      <c r="LP889" s="7"/>
      <c r="LQ889" s="7"/>
      <c r="LR889" s="7"/>
      <c r="LS889" s="7"/>
      <c r="LT889" s="7"/>
      <c r="LU889" s="7"/>
      <c r="LV889" s="7"/>
      <c r="LW889" s="7"/>
      <c r="LX889" s="7"/>
      <c r="LY889" s="7"/>
      <c r="LZ889" s="7"/>
      <c r="MA889" s="7"/>
      <c r="MB889" s="7"/>
      <c r="MC889" s="7"/>
      <c r="MD889" s="7"/>
      <c r="ME889" s="7"/>
      <c r="MF889" s="7"/>
      <c r="MG889" s="7"/>
      <c r="MH889" s="7"/>
      <c r="MI889" s="7"/>
      <c r="MJ889" s="7"/>
    </row>
    <row r="890" spans="1:348" ht="15.75" customHeight="1">
      <c r="A890" s="80"/>
      <c r="B890" s="80"/>
      <c r="C890" s="80"/>
      <c r="D890" s="80"/>
      <c r="E890" s="80"/>
      <c r="F890" s="80"/>
      <c r="G890" s="80"/>
      <c r="H890" s="80"/>
      <c r="I890" s="81"/>
      <c r="J890" s="81"/>
      <c r="K890" s="81"/>
      <c r="L890" s="81"/>
      <c r="M890" s="80"/>
      <c r="N890" s="80"/>
      <c r="O890" s="82"/>
      <c r="P890" s="82"/>
      <c r="Q890" s="82"/>
      <c r="R890" s="82"/>
      <c r="S890" s="82"/>
      <c r="T890" s="82"/>
      <c r="U890" s="82"/>
      <c r="V890" s="82"/>
      <c r="W890" s="82"/>
      <c r="X890" s="80"/>
      <c r="Y890" s="80"/>
      <c r="Z890" s="80"/>
      <c r="AA890" s="80"/>
      <c r="AB890" s="81"/>
      <c r="AC890" s="81"/>
      <c r="AD890" s="80"/>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c r="KA890" s="7"/>
      <c r="KB890" s="7"/>
      <c r="KC890" s="7"/>
      <c r="KD890" s="7"/>
      <c r="KE890" s="7"/>
      <c r="KF890" s="7"/>
      <c r="KG890" s="7"/>
      <c r="KH890" s="7"/>
      <c r="KI890" s="7"/>
      <c r="KJ890" s="7"/>
      <c r="KK890" s="7"/>
      <c r="KL890" s="7"/>
      <c r="KM890" s="7"/>
      <c r="KN890" s="7"/>
      <c r="KO890" s="7"/>
      <c r="KP890" s="7"/>
      <c r="KQ890" s="7"/>
      <c r="KR890" s="7"/>
      <c r="KS890" s="7"/>
      <c r="KT890" s="7"/>
      <c r="KU890" s="7"/>
      <c r="KV890" s="7"/>
      <c r="KW890" s="7"/>
      <c r="KX890" s="7"/>
      <c r="KY890" s="7"/>
      <c r="KZ890" s="7"/>
      <c r="LA890" s="7"/>
      <c r="LB890" s="7"/>
      <c r="LC890" s="7"/>
      <c r="LD890" s="7"/>
      <c r="LE890" s="7"/>
      <c r="LF890" s="7"/>
      <c r="LG890" s="7"/>
      <c r="LH890" s="7"/>
      <c r="LI890" s="7"/>
      <c r="LJ890" s="7"/>
      <c r="LK890" s="7"/>
      <c r="LL890" s="7"/>
      <c r="LM890" s="7"/>
      <c r="LN890" s="7"/>
      <c r="LO890" s="7"/>
      <c r="LP890" s="7"/>
      <c r="LQ890" s="7"/>
      <c r="LR890" s="7"/>
      <c r="LS890" s="7"/>
      <c r="LT890" s="7"/>
      <c r="LU890" s="7"/>
      <c r="LV890" s="7"/>
      <c r="LW890" s="7"/>
      <c r="LX890" s="7"/>
      <c r="LY890" s="7"/>
      <c r="LZ890" s="7"/>
      <c r="MA890" s="7"/>
      <c r="MB890" s="7"/>
      <c r="MC890" s="7"/>
      <c r="MD890" s="7"/>
      <c r="ME890" s="7"/>
      <c r="MF890" s="7"/>
      <c r="MG890" s="7"/>
      <c r="MH890" s="7"/>
      <c r="MI890" s="7"/>
      <c r="MJ890" s="7"/>
    </row>
    <row r="891" spans="1:348" ht="15.75" customHeight="1">
      <c r="A891" s="80"/>
      <c r="B891" s="80"/>
      <c r="C891" s="80"/>
      <c r="D891" s="80"/>
      <c r="E891" s="80"/>
      <c r="F891" s="80"/>
      <c r="G891" s="80"/>
      <c r="H891" s="80"/>
      <c r="I891" s="81"/>
      <c r="J891" s="81"/>
      <c r="K891" s="81"/>
      <c r="L891" s="81"/>
      <c r="M891" s="80"/>
      <c r="N891" s="80"/>
      <c r="O891" s="82"/>
      <c r="P891" s="82"/>
      <c r="Q891" s="82"/>
      <c r="R891" s="82"/>
      <c r="S891" s="82"/>
      <c r="T891" s="82"/>
      <c r="U891" s="82"/>
      <c r="V891" s="82"/>
      <c r="W891" s="82"/>
      <c r="X891" s="80"/>
      <c r="Y891" s="80"/>
      <c r="Z891" s="80"/>
      <c r="AA891" s="80"/>
      <c r="AB891" s="81"/>
      <c r="AC891" s="81"/>
      <c r="AD891" s="80"/>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c r="KA891" s="7"/>
      <c r="KB891" s="7"/>
      <c r="KC891" s="7"/>
      <c r="KD891" s="7"/>
      <c r="KE891" s="7"/>
      <c r="KF891" s="7"/>
      <c r="KG891" s="7"/>
      <c r="KH891" s="7"/>
      <c r="KI891" s="7"/>
      <c r="KJ891" s="7"/>
      <c r="KK891" s="7"/>
      <c r="KL891" s="7"/>
      <c r="KM891" s="7"/>
      <c r="KN891" s="7"/>
      <c r="KO891" s="7"/>
      <c r="KP891" s="7"/>
      <c r="KQ891" s="7"/>
      <c r="KR891" s="7"/>
      <c r="KS891" s="7"/>
      <c r="KT891" s="7"/>
      <c r="KU891" s="7"/>
      <c r="KV891" s="7"/>
      <c r="KW891" s="7"/>
      <c r="KX891" s="7"/>
      <c r="KY891" s="7"/>
      <c r="KZ891" s="7"/>
      <c r="LA891" s="7"/>
      <c r="LB891" s="7"/>
      <c r="LC891" s="7"/>
      <c r="LD891" s="7"/>
      <c r="LE891" s="7"/>
      <c r="LF891" s="7"/>
      <c r="LG891" s="7"/>
      <c r="LH891" s="7"/>
      <c r="LI891" s="7"/>
      <c r="LJ891" s="7"/>
      <c r="LK891" s="7"/>
      <c r="LL891" s="7"/>
      <c r="LM891" s="7"/>
      <c r="LN891" s="7"/>
      <c r="LO891" s="7"/>
      <c r="LP891" s="7"/>
      <c r="LQ891" s="7"/>
      <c r="LR891" s="7"/>
      <c r="LS891" s="7"/>
      <c r="LT891" s="7"/>
      <c r="LU891" s="7"/>
      <c r="LV891" s="7"/>
      <c r="LW891" s="7"/>
      <c r="LX891" s="7"/>
      <c r="LY891" s="7"/>
      <c r="LZ891" s="7"/>
      <c r="MA891" s="7"/>
      <c r="MB891" s="7"/>
      <c r="MC891" s="7"/>
      <c r="MD891" s="7"/>
      <c r="ME891" s="7"/>
      <c r="MF891" s="7"/>
      <c r="MG891" s="7"/>
      <c r="MH891" s="7"/>
      <c r="MI891" s="7"/>
      <c r="MJ891" s="7"/>
    </row>
    <row r="892" spans="1:348" ht="15.75" customHeight="1">
      <c r="A892" s="80"/>
      <c r="B892" s="80"/>
      <c r="C892" s="80"/>
      <c r="D892" s="80"/>
      <c r="E892" s="80"/>
      <c r="F892" s="80"/>
      <c r="G892" s="80"/>
      <c r="H892" s="80"/>
      <c r="I892" s="81"/>
      <c r="J892" s="81"/>
      <c r="K892" s="81"/>
      <c r="L892" s="81"/>
      <c r="M892" s="80"/>
      <c r="N892" s="80"/>
      <c r="O892" s="82"/>
      <c r="P892" s="82"/>
      <c r="Q892" s="82"/>
      <c r="R892" s="82"/>
      <c r="S892" s="82"/>
      <c r="T892" s="82"/>
      <c r="U892" s="82"/>
      <c r="V892" s="82"/>
      <c r="W892" s="82"/>
      <c r="X892" s="80"/>
      <c r="Y892" s="80"/>
      <c r="Z892" s="80"/>
      <c r="AA892" s="80"/>
      <c r="AB892" s="81"/>
      <c r="AC892" s="81"/>
      <c r="AD892" s="80"/>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c r="KA892" s="7"/>
      <c r="KB892" s="7"/>
      <c r="KC892" s="7"/>
      <c r="KD892" s="7"/>
      <c r="KE892" s="7"/>
      <c r="KF892" s="7"/>
      <c r="KG892" s="7"/>
      <c r="KH892" s="7"/>
      <c r="KI892" s="7"/>
      <c r="KJ892" s="7"/>
      <c r="KK892" s="7"/>
      <c r="KL892" s="7"/>
      <c r="KM892" s="7"/>
      <c r="KN892" s="7"/>
      <c r="KO892" s="7"/>
      <c r="KP892" s="7"/>
      <c r="KQ892" s="7"/>
      <c r="KR892" s="7"/>
      <c r="KS892" s="7"/>
      <c r="KT892" s="7"/>
      <c r="KU892" s="7"/>
      <c r="KV892" s="7"/>
      <c r="KW892" s="7"/>
      <c r="KX892" s="7"/>
      <c r="KY892" s="7"/>
      <c r="KZ892" s="7"/>
      <c r="LA892" s="7"/>
      <c r="LB892" s="7"/>
      <c r="LC892" s="7"/>
      <c r="LD892" s="7"/>
      <c r="LE892" s="7"/>
      <c r="LF892" s="7"/>
      <c r="LG892" s="7"/>
      <c r="LH892" s="7"/>
      <c r="LI892" s="7"/>
      <c r="LJ892" s="7"/>
      <c r="LK892" s="7"/>
      <c r="LL892" s="7"/>
      <c r="LM892" s="7"/>
      <c r="LN892" s="7"/>
      <c r="LO892" s="7"/>
      <c r="LP892" s="7"/>
      <c r="LQ892" s="7"/>
      <c r="LR892" s="7"/>
      <c r="LS892" s="7"/>
      <c r="LT892" s="7"/>
      <c r="LU892" s="7"/>
      <c r="LV892" s="7"/>
      <c r="LW892" s="7"/>
      <c r="LX892" s="7"/>
      <c r="LY892" s="7"/>
      <c r="LZ892" s="7"/>
      <c r="MA892" s="7"/>
      <c r="MB892" s="7"/>
      <c r="MC892" s="7"/>
      <c r="MD892" s="7"/>
      <c r="ME892" s="7"/>
      <c r="MF892" s="7"/>
      <c r="MG892" s="7"/>
      <c r="MH892" s="7"/>
      <c r="MI892" s="7"/>
      <c r="MJ892" s="7"/>
    </row>
    <row r="893" spans="1:348" ht="15.75" customHeight="1">
      <c r="A893" s="80"/>
      <c r="B893" s="80"/>
      <c r="C893" s="80"/>
      <c r="D893" s="80"/>
      <c r="E893" s="80"/>
      <c r="F893" s="80"/>
      <c r="G893" s="80"/>
      <c r="H893" s="80"/>
      <c r="I893" s="81"/>
      <c r="J893" s="81"/>
      <c r="K893" s="81"/>
      <c r="L893" s="81"/>
      <c r="M893" s="80"/>
      <c r="N893" s="80"/>
      <c r="O893" s="82"/>
      <c r="P893" s="82"/>
      <c r="Q893" s="82"/>
      <c r="R893" s="82"/>
      <c r="S893" s="82"/>
      <c r="T893" s="82"/>
      <c r="U893" s="82"/>
      <c r="V893" s="82"/>
      <c r="W893" s="82"/>
      <c r="X893" s="80"/>
      <c r="Y893" s="80"/>
      <c r="Z893" s="80"/>
      <c r="AA893" s="80"/>
      <c r="AB893" s="81"/>
      <c r="AC893" s="81"/>
      <c r="AD893" s="80"/>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c r="KA893" s="7"/>
      <c r="KB893" s="7"/>
      <c r="KC893" s="7"/>
      <c r="KD893" s="7"/>
      <c r="KE893" s="7"/>
      <c r="KF893" s="7"/>
      <c r="KG893" s="7"/>
      <c r="KH893" s="7"/>
      <c r="KI893" s="7"/>
      <c r="KJ893" s="7"/>
      <c r="KK893" s="7"/>
      <c r="KL893" s="7"/>
      <c r="KM893" s="7"/>
      <c r="KN893" s="7"/>
      <c r="KO893" s="7"/>
      <c r="KP893" s="7"/>
      <c r="KQ893" s="7"/>
      <c r="KR893" s="7"/>
      <c r="KS893" s="7"/>
      <c r="KT893" s="7"/>
      <c r="KU893" s="7"/>
      <c r="KV893" s="7"/>
      <c r="KW893" s="7"/>
      <c r="KX893" s="7"/>
      <c r="KY893" s="7"/>
      <c r="KZ893" s="7"/>
      <c r="LA893" s="7"/>
      <c r="LB893" s="7"/>
      <c r="LC893" s="7"/>
      <c r="LD893" s="7"/>
      <c r="LE893" s="7"/>
      <c r="LF893" s="7"/>
      <c r="LG893" s="7"/>
      <c r="LH893" s="7"/>
      <c r="LI893" s="7"/>
      <c r="LJ893" s="7"/>
      <c r="LK893" s="7"/>
      <c r="LL893" s="7"/>
      <c r="LM893" s="7"/>
      <c r="LN893" s="7"/>
      <c r="LO893" s="7"/>
      <c r="LP893" s="7"/>
      <c r="LQ893" s="7"/>
      <c r="LR893" s="7"/>
      <c r="LS893" s="7"/>
      <c r="LT893" s="7"/>
      <c r="LU893" s="7"/>
      <c r="LV893" s="7"/>
      <c r="LW893" s="7"/>
      <c r="LX893" s="7"/>
      <c r="LY893" s="7"/>
      <c r="LZ893" s="7"/>
      <c r="MA893" s="7"/>
      <c r="MB893" s="7"/>
      <c r="MC893" s="7"/>
      <c r="MD893" s="7"/>
      <c r="ME893" s="7"/>
      <c r="MF893" s="7"/>
      <c r="MG893" s="7"/>
      <c r="MH893" s="7"/>
      <c r="MI893" s="7"/>
      <c r="MJ893" s="7"/>
    </row>
    <row r="894" spans="1:348" ht="15.75" customHeight="1">
      <c r="A894" s="80"/>
      <c r="B894" s="80"/>
      <c r="C894" s="80"/>
      <c r="D894" s="80"/>
      <c r="E894" s="80"/>
      <c r="F894" s="80"/>
      <c r="G894" s="80"/>
      <c r="H894" s="80"/>
      <c r="I894" s="81"/>
      <c r="J894" s="81"/>
      <c r="K894" s="81"/>
      <c r="L894" s="81"/>
      <c r="M894" s="80"/>
      <c r="N894" s="80"/>
      <c r="O894" s="82"/>
      <c r="P894" s="82"/>
      <c r="Q894" s="82"/>
      <c r="R894" s="82"/>
      <c r="S894" s="82"/>
      <c r="T894" s="82"/>
      <c r="U894" s="82"/>
      <c r="V894" s="82"/>
      <c r="W894" s="82"/>
      <c r="X894" s="80"/>
      <c r="Y894" s="80"/>
      <c r="Z894" s="80"/>
      <c r="AA894" s="80"/>
      <c r="AB894" s="81"/>
      <c r="AC894" s="81"/>
      <c r="AD894" s="80"/>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c r="KA894" s="7"/>
      <c r="KB894" s="7"/>
      <c r="KC894" s="7"/>
      <c r="KD894" s="7"/>
      <c r="KE894" s="7"/>
      <c r="KF894" s="7"/>
      <c r="KG894" s="7"/>
      <c r="KH894" s="7"/>
      <c r="KI894" s="7"/>
      <c r="KJ894" s="7"/>
      <c r="KK894" s="7"/>
      <c r="KL894" s="7"/>
      <c r="KM894" s="7"/>
      <c r="KN894" s="7"/>
      <c r="KO894" s="7"/>
      <c r="KP894" s="7"/>
      <c r="KQ894" s="7"/>
      <c r="KR894" s="7"/>
      <c r="KS894" s="7"/>
      <c r="KT894" s="7"/>
      <c r="KU894" s="7"/>
      <c r="KV894" s="7"/>
      <c r="KW894" s="7"/>
      <c r="KX894" s="7"/>
      <c r="KY894" s="7"/>
      <c r="KZ894" s="7"/>
      <c r="LA894" s="7"/>
      <c r="LB894" s="7"/>
      <c r="LC894" s="7"/>
      <c r="LD894" s="7"/>
      <c r="LE894" s="7"/>
      <c r="LF894" s="7"/>
      <c r="LG894" s="7"/>
      <c r="LH894" s="7"/>
      <c r="LI894" s="7"/>
      <c r="LJ894" s="7"/>
      <c r="LK894" s="7"/>
      <c r="LL894" s="7"/>
      <c r="LM894" s="7"/>
      <c r="LN894" s="7"/>
      <c r="LO894" s="7"/>
      <c r="LP894" s="7"/>
      <c r="LQ894" s="7"/>
      <c r="LR894" s="7"/>
      <c r="LS894" s="7"/>
      <c r="LT894" s="7"/>
      <c r="LU894" s="7"/>
      <c r="LV894" s="7"/>
      <c r="LW894" s="7"/>
      <c r="LX894" s="7"/>
      <c r="LY894" s="7"/>
      <c r="LZ894" s="7"/>
      <c r="MA894" s="7"/>
      <c r="MB894" s="7"/>
      <c r="MC894" s="7"/>
      <c r="MD894" s="7"/>
      <c r="ME894" s="7"/>
      <c r="MF894" s="7"/>
      <c r="MG894" s="7"/>
      <c r="MH894" s="7"/>
      <c r="MI894" s="7"/>
      <c r="MJ894" s="7"/>
    </row>
    <row r="895" spans="1:348" ht="15.75" customHeight="1">
      <c r="A895" s="80"/>
      <c r="B895" s="80"/>
      <c r="C895" s="80"/>
      <c r="D895" s="80"/>
      <c r="E895" s="80"/>
      <c r="F895" s="80"/>
      <c r="G895" s="80"/>
      <c r="H895" s="80"/>
      <c r="I895" s="81"/>
      <c r="J895" s="81"/>
      <c r="K895" s="81"/>
      <c r="L895" s="81"/>
      <c r="M895" s="80"/>
      <c r="N895" s="80"/>
      <c r="O895" s="82"/>
      <c r="P895" s="82"/>
      <c r="Q895" s="82"/>
      <c r="R895" s="82"/>
      <c r="S895" s="82"/>
      <c r="T895" s="82"/>
      <c r="U895" s="82"/>
      <c r="V895" s="82"/>
      <c r="W895" s="82"/>
      <c r="X895" s="80"/>
      <c r="Y895" s="80"/>
      <c r="Z895" s="80"/>
      <c r="AA895" s="80"/>
      <c r="AB895" s="81"/>
      <c r="AC895" s="81"/>
      <c r="AD895" s="80"/>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c r="KA895" s="7"/>
      <c r="KB895" s="7"/>
      <c r="KC895" s="7"/>
      <c r="KD895" s="7"/>
      <c r="KE895" s="7"/>
      <c r="KF895" s="7"/>
      <c r="KG895" s="7"/>
      <c r="KH895" s="7"/>
      <c r="KI895" s="7"/>
      <c r="KJ895" s="7"/>
      <c r="KK895" s="7"/>
      <c r="KL895" s="7"/>
      <c r="KM895" s="7"/>
      <c r="KN895" s="7"/>
      <c r="KO895" s="7"/>
      <c r="KP895" s="7"/>
      <c r="KQ895" s="7"/>
      <c r="KR895" s="7"/>
      <c r="KS895" s="7"/>
      <c r="KT895" s="7"/>
      <c r="KU895" s="7"/>
      <c r="KV895" s="7"/>
      <c r="KW895" s="7"/>
      <c r="KX895" s="7"/>
      <c r="KY895" s="7"/>
      <c r="KZ895" s="7"/>
      <c r="LA895" s="7"/>
      <c r="LB895" s="7"/>
      <c r="LC895" s="7"/>
      <c r="LD895" s="7"/>
      <c r="LE895" s="7"/>
      <c r="LF895" s="7"/>
      <c r="LG895" s="7"/>
      <c r="LH895" s="7"/>
      <c r="LI895" s="7"/>
      <c r="LJ895" s="7"/>
      <c r="LK895" s="7"/>
      <c r="LL895" s="7"/>
      <c r="LM895" s="7"/>
      <c r="LN895" s="7"/>
      <c r="LO895" s="7"/>
      <c r="LP895" s="7"/>
      <c r="LQ895" s="7"/>
      <c r="LR895" s="7"/>
      <c r="LS895" s="7"/>
      <c r="LT895" s="7"/>
      <c r="LU895" s="7"/>
      <c r="LV895" s="7"/>
      <c r="LW895" s="7"/>
      <c r="LX895" s="7"/>
      <c r="LY895" s="7"/>
      <c r="LZ895" s="7"/>
      <c r="MA895" s="7"/>
      <c r="MB895" s="7"/>
      <c r="MC895" s="7"/>
      <c r="MD895" s="7"/>
      <c r="ME895" s="7"/>
      <c r="MF895" s="7"/>
      <c r="MG895" s="7"/>
      <c r="MH895" s="7"/>
      <c r="MI895" s="7"/>
      <c r="MJ895" s="7"/>
    </row>
    <row r="896" spans="1:348" ht="15.75" customHeight="1">
      <c r="A896" s="80"/>
      <c r="B896" s="80"/>
      <c r="C896" s="80"/>
      <c r="D896" s="80"/>
      <c r="E896" s="80"/>
      <c r="F896" s="80"/>
      <c r="G896" s="80"/>
      <c r="H896" s="80"/>
      <c r="I896" s="81"/>
      <c r="J896" s="81"/>
      <c r="K896" s="81"/>
      <c r="L896" s="81"/>
      <c r="M896" s="80"/>
      <c r="N896" s="80"/>
      <c r="O896" s="82"/>
      <c r="P896" s="82"/>
      <c r="Q896" s="82"/>
      <c r="R896" s="82"/>
      <c r="S896" s="82"/>
      <c r="T896" s="82"/>
      <c r="U896" s="82"/>
      <c r="V896" s="82"/>
      <c r="W896" s="82"/>
      <c r="X896" s="80"/>
      <c r="Y896" s="80"/>
      <c r="Z896" s="80"/>
      <c r="AA896" s="80"/>
      <c r="AB896" s="81"/>
      <c r="AC896" s="81"/>
      <c r="AD896" s="80"/>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c r="KA896" s="7"/>
      <c r="KB896" s="7"/>
      <c r="KC896" s="7"/>
      <c r="KD896" s="7"/>
      <c r="KE896" s="7"/>
      <c r="KF896" s="7"/>
      <c r="KG896" s="7"/>
      <c r="KH896" s="7"/>
      <c r="KI896" s="7"/>
      <c r="KJ896" s="7"/>
      <c r="KK896" s="7"/>
      <c r="KL896" s="7"/>
      <c r="KM896" s="7"/>
      <c r="KN896" s="7"/>
      <c r="KO896" s="7"/>
      <c r="KP896" s="7"/>
      <c r="KQ896" s="7"/>
      <c r="KR896" s="7"/>
      <c r="KS896" s="7"/>
      <c r="KT896" s="7"/>
      <c r="KU896" s="7"/>
      <c r="KV896" s="7"/>
      <c r="KW896" s="7"/>
      <c r="KX896" s="7"/>
      <c r="KY896" s="7"/>
      <c r="KZ896" s="7"/>
      <c r="LA896" s="7"/>
      <c r="LB896" s="7"/>
      <c r="LC896" s="7"/>
      <c r="LD896" s="7"/>
      <c r="LE896" s="7"/>
      <c r="LF896" s="7"/>
      <c r="LG896" s="7"/>
      <c r="LH896" s="7"/>
      <c r="LI896" s="7"/>
      <c r="LJ896" s="7"/>
      <c r="LK896" s="7"/>
      <c r="LL896" s="7"/>
      <c r="LM896" s="7"/>
      <c r="LN896" s="7"/>
      <c r="LO896" s="7"/>
      <c r="LP896" s="7"/>
      <c r="LQ896" s="7"/>
      <c r="LR896" s="7"/>
      <c r="LS896" s="7"/>
      <c r="LT896" s="7"/>
      <c r="LU896" s="7"/>
      <c r="LV896" s="7"/>
      <c r="LW896" s="7"/>
      <c r="LX896" s="7"/>
      <c r="LY896" s="7"/>
      <c r="LZ896" s="7"/>
      <c r="MA896" s="7"/>
      <c r="MB896" s="7"/>
      <c r="MC896" s="7"/>
      <c r="MD896" s="7"/>
      <c r="ME896" s="7"/>
      <c r="MF896" s="7"/>
      <c r="MG896" s="7"/>
      <c r="MH896" s="7"/>
      <c r="MI896" s="7"/>
      <c r="MJ896" s="7"/>
    </row>
    <row r="897" spans="1:348" ht="15.75" customHeight="1">
      <c r="A897" s="80"/>
      <c r="B897" s="80"/>
      <c r="C897" s="80"/>
      <c r="D897" s="80"/>
      <c r="E897" s="80"/>
      <c r="F897" s="80"/>
      <c r="G897" s="80"/>
      <c r="H897" s="80"/>
      <c r="I897" s="81"/>
      <c r="J897" s="81"/>
      <c r="K897" s="81"/>
      <c r="L897" s="81"/>
      <c r="M897" s="80"/>
      <c r="N897" s="80"/>
      <c r="O897" s="82"/>
      <c r="P897" s="82"/>
      <c r="Q897" s="82"/>
      <c r="R897" s="82"/>
      <c r="S897" s="82"/>
      <c r="T897" s="82"/>
      <c r="U897" s="82"/>
      <c r="V897" s="82"/>
      <c r="W897" s="82"/>
      <c r="X897" s="80"/>
      <c r="Y897" s="80"/>
      <c r="Z897" s="80"/>
      <c r="AA897" s="80"/>
      <c r="AB897" s="81"/>
      <c r="AC897" s="81"/>
      <c r="AD897" s="80"/>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c r="KA897" s="7"/>
      <c r="KB897" s="7"/>
      <c r="KC897" s="7"/>
      <c r="KD897" s="7"/>
      <c r="KE897" s="7"/>
      <c r="KF897" s="7"/>
      <c r="KG897" s="7"/>
      <c r="KH897" s="7"/>
      <c r="KI897" s="7"/>
      <c r="KJ897" s="7"/>
      <c r="KK897" s="7"/>
      <c r="KL897" s="7"/>
      <c r="KM897" s="7"/>
      <c r="KN897" s="7"/>
      <c r="KO897" s="7"/>
      <c r="KP897" s="7"/>
      <c r="KQ897" s="7"/>
      <c r="KR897" s="7"/>
      <c r="KS897" s="7"/>
      <c r="KT897" s="7"/>
      <c r="KU897" s="7"/>
      <c r="KV897" s="7"/>
      <c r="KW897" s="7"/>
      <c r="KX897" s="7"/>
      <c r="KY897" s="7"/>
      <c r="KZ897" s="7"/>
      <c r="LA897" s="7"/>
      <c r="LB897" s="7"/>
      <c r="LC897" s="7"/>
      <c r="LD897" s="7"/>
      <c r="LE897" s="7"/>
      <c r="LF897" s="7"/>
      <c r="LG897" s="7"/>
      <c r="LH897" s="7"/>
      <c r="LI897" s="7"/>
      <c r="LJ897" s="7"/>
      <c r="LK897" s="7"/>
      <c r="LL897" s="7"/>
      <c r="LM897" s="7"/>
      <c r="LN897" s="7"/>
      <c r="LO897" s="7"/>
      <c r="LP897" s="7"/>
      <c r="LQ897" s="7"/>
      <c r="LR897" s="7"/>
      <c r="LS897" s="7"/>
      <c r="LT897" s="7"/>
      <c r="LU897" s="7"/>
      <c r="LV897" s="7"/>
      <c r="LW897" s="7"/>
      <c r="LX897" s="7"/>
      <c r="LY897" s="7"/>
      <c r="LZ897" s="7"/>
      <c r="MA897" s="7"/>
      <c r="MB897" s="7"/>
      <c r="MC897" s="7"/>
      <c r="MD897" s="7"/>
      <c r="ME897" s="7"/>
      <c r="MF897" s="7"/>
      <c r="MG897" s="7"/>
      <c r="MH897" s="7"/>
      <c r="MI897" s="7"/>
      <c r="MJ897" s="7"/>
    </row>
    <row r="898" spans="1:348" ht="15.75" customHeight="1">
      <c r="A898" s="80"/>
      <c r="B898" s="80"/>
      <c r="C898" s="80"/>
      <c r="D898" s="80"/>
      <c r="E898" s="80"/>
      <c r="F898" s="80"/>
      <c r="G898" s="80"/>
      <c r="H898" s="80"/>
      <c r="I898" s="81"/>
      <c r="J898" s="81"/>
      <c r="K898" s="81"/>
      <c r="L898" s="81"/>
      <c r="M898" s="80"/>
      <c r="N898" s="80"/>
      <c r="O898" s="82"/>
      <c r="P898" s="82"/>
      <c r="Q898" s="82"/>
      <c r="R898" s="82"/>
      <c r="S898" s="82"/>
      <c r="T898" s="82"/>
      <c r="U898" s="82"/>
      <c r="V898" s="82"/>
      <c r="W898" s="82"/>
      <c r="X898" s="80"/>
      <c r="Y898" s="80"/>
      <c r="Z898" s="80"/>
      <c r="AA898" s="80"/>
      <c r="AB898" s="81"/>
      <c r="AC898" s="81"/>
      <c r="AD898" s="80"/>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c r="KA898" s="7"/>
      <c r="KB898" s="7"/>
      <c r="KC898" s="7"/>
      <c r="KD898" s="7"/>
      <c r="KE898" s="7"/>
      <c r="KF898" s="7"/>
      <c r="KG898" s="7"/>
      <c r="KH898" s="7"/>
      <c r="KI898" s="7"/>
      <c r="KJ898" s="7"/>
      <c r="KK898" s="7"/>
      <c r="KL898" s="7"/>
      <c r="KM898" s="7"/>
      <c r="KN898" s="7"/>
      <c r="KO898" s="7"/>
      <c r="KP898" s="7"/>
      <c r="KQ898" s="7"/>
      <c r="KR898" s="7"/>
      <c r="KS898" s="7"/>
      <c r="KT898" s="7"/>
      <c r="KU898" s="7"/>
      <c r="KV898" s="7"/>
      <c r="KW898" s="7"/>
      <c r="KX898" s="7"/>
      <c r="KY898" s="7"/>
      <c r="KZ898" s="7"/>
      <c r="LA898" s="7"/>
      <c r="LB898" s="7"/>
      <c r="LC898" s="7"/>
      <c r="LD898" s="7"/>
      <c r="LE898" s="7"/>
      <c r="LF898" s="7"/>
      <c r="LG898" s="7"/>
      <c r="LH898" s="7"/>
      <c r="LI898" s="7"/>
      <c r="LJ898" s="7"/>
      <c r="LK898" s="7"/>
      <c r="LL898" s="7"/>
      <c r="LM898" s="7"/>
      <c r="LN898" s="7"/>
      <c r="LO898" s="7"/>
      <c r="LP898" s="7"/>
      <c r="LQ898" s="7"/>
      <c r="LR898" s="7"/>
      <c r="LS898" s="7"/>
      <c r="LT898" s="7"/>
      <c r="LU898" s="7"/>
      <c r="LV898" s="7"/>
      <c r="LW898" s="7"/>
      <c r="LX898" s="7"/>
      <c r="LY898" s="7"/>
      <c r="LZ898" s="7"/>
      <c r="MA898" s="7"/>
      <c r="MB898" s="7"/>
      <c r="MC898" s="7"/>
      <c r="MD898" s="7"/>
      <c r="ME898" s="7"/>
      <c r="MF898" s="7"/>
      <c r="MG898" s="7"/>
      <c r="MH898" s="7"/>
      <c r="MI898" s="7"/>
      <c r="MJ898" s="7"/>
    </row>
    <row r="899" spans="1:348" ht="15.75" customHeight="1">
      <c r="A899" s="80"/>
      <c r="B899" s="80"/>
      <c r="C899" s="80"/>
      <c r="D899" s="80"/>
      <c r="E899" s="80"/>
      <c r="F899" s="80"/>
      <c r="G899" s="80"/>
      <c r="H899" s="80"/>
      <c r="I899" s="81"/>
      <c r="J899" s="81"/>
      <c r="K899" s="81"/>
      <c r="L899" s="81"/>
      <c r="M899" s="80"/>
      <c r="N899" s="80"/>
      <c r="O899" s="82"/>
      <c r="P899" s="82"/>
      <c r="Q899" s="82"/>
      <c r="R899" s="82"/>
      <c r="S899" s="82"/>
      <c r="T899" s="82"/>
      <c r="U899" s="82"/>
      <c r="V899" s="82"/>
      <c r="W899" s="82"/>
      <c r="X899" s="80"/>
      <c r="Y899" s="80"/>
      <c r="Z899" s="80"/>
      <c r="AA899" s="80"/>
      <c r="AB899" s="81"/>
      <c r="AC899" s="81"/>
      <c r="AD899" s="80"/>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c r="KA899" s="7"/>
      <c r="KB899" s="7"/>
      <c r="KC899" s="7"/>
      <c r="KD899" s="7"/>
      <c r="KE899" s="7"/>
      <c r="KF899" s="7"/>
      <c r="KG899" s="7"/>
      <c r="KH899" s="7"/>
      <c r="KI899" s="7"/>
      <c r="KJ899" s="7"/>
      <c r="KK899" s="7"/>
      <c r="KL899" s="7"/>
      <c r="KM899" s="7"/>
      <c r="KN899" s="7"/>
      <c r="KO899" s="7"/>
      <c r="KP899" s="7"/>
      <c r="KQ899" s="7"/>
      <c r="KR899" s="7"/>
      <c r="KS899" s="7"/>
      <c r="KT899" s="7"/>
      <c r="KU899" s="7"/>
      <c r="KV899" s="7"/>
      <c r="KW899" s="7"/>
      <c r="KX899" s="7"/>
      <c r="KY899" s="7"/>
      <c r="KZ899" s="7"/>
      <c r="LA899" s="7"/>
      <c r="LB899" s="7"/>
      <c r="LC899" s="7"/>
      <c r="LD899" s="7"/>
      <c r="LE899" s="7"/>
      <c r="LF899" s="7"/>
      <c r="LG899" s="7"/>
      <c r="LH899" s="7"/>
      <c r="LI899" s="7"/>
      <c r="LJ899" s="7"/>
      <c r="LK899" s="7"/>
      <c r="LL899" s="7"/>
      <c r="LM899" s="7"/>
      <c r="LN899" s="7"/>
      <c r="LO899" s="7"/>
      <c r="LP899" s="7"/>
      <c r="LQ899" s="7"/>
      <c r="LR899" s="7"/>
      <c r="LS899" s="7"/>
      <c r="LT899" s="7"/>
      <c r="LU899" s="7"/>
      <c r="LV899" s="7"/>
      <c r="LW899" s="7"/>
      <c r="LX899" s="7"/>
      <c r="LY899" s="7"/>
      <c r="LZ899" s="7"/>
      <c r="MA899" s="7"/>
      <c r="MB899" s="7"/>
      <c r="MC899" s="7"/>
      <c r="MD899" s="7"/>
      <c r="ME899" s="7"/>
      <c r="MF899" s="7"/>
      <c r="MG899" s="7"/>
      <c r="MH899" s="7"/>
      <c r="MI899" s="7"/>
      <c r="MJ899" s="7"/>
    </row>
    <row r="900" spans="1:348" ht="15.75" customHeight="1">
      <c r="A900" s="80"/>
      <c r="B900" s="80"/>
      <c r="C900" s="80"/>
      <c r="D900" s="80"/>
      <c r="E900" s="80"/>
      <c r="F900" s="80"/>
      <c r="G900" s="80"/>
      <c r="H900" s="80"/>
      <c r="I900" s="81"/>
      <c r="J900" s="81"/>
      <c r="K900" s="81"/>
      <c r="L900" s="81"/>
      <c r="M900" s="80"/>
      <c r="N900" s="80"/>
      <c r="O900" s="82"/>
      <c r="P900" s="82"/>
      <c r="Q900" s="82"/>
      <c r="R900" s="82"/>
      <c r="S900" s="82"/>
      <c r="T900" s="82"/>
      <c r="U900" s="82"/>
      <c r="V900" s="82"/>
      <c r="W900" s="82"/>
      <c r="X900" s="80"/>
      <c r="Y900" s="80"/>
      <c r="Z900" s="80"/>
      <c r="AA900" s="80"/>
      <c r="AB900" s="81"/>
      <c r="AC900" s="81"/>
      <c r="AD900" s="80"/>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c r="KA900" s="7"/>
      <c r="KB900" s="7"/>
      <c r="KC900" s="7"/>
      <c r="KD900" s="7"/>
      <c r="KE900" s="7"/>
      <c r="KF900" s="7"/>
      <c r="KG900" s="7"/>
      <c r="KH900" s="7"/>
      <c r="KI900" s="7"/>
      <c r="KJ900" s="7"/>
      <c r="KK900" s="7"/>
      <c r="KL900" s="7"/>
      <c r="KM900" s="7"/>
      <c r="KN900" s="7"/>
      <c r="KO900" s="7"/>
      <c r="KP900" s="7"/>
      <c r="KQ900" s="7"/>
      <c r="KR900" s="7"/>
      <c r="KS900" s="7"/>
      <c r="KT900" s="7"/>
      <c r="KU900" s="7"/>
      <c r="KV900" s="7"/>
      <c r="KW900" s="7"/>
      <c r="KX900" s="7"/>
      <c r="KY900" s="7"/>
      <c r="KZ900" s="7"/>
      <c r="LA900" s="7"/>
      <c r="LB900" s="7"/>
      <c r="LC900" s="7"/>
      <c r="LD900" s="7"/>
      <c r="LE900" s="7"/>
      <c r="LF900" s="7"/>
      <c r="LG900" s="7"/>
      <c r="LH900" s="7"/>
      <c r="LI900" s="7"/>
      <c r="LJ900" s="7"/>
      <c r="LK900" s="7"/>
      <c r="LL900" s="7"/>
      <c r="LM900" s="7"/>
      <c r="LN900" s="7"/>
      <c r="LO900" s="7"/>
      <c r="LP900" s="7"/>
      <c r="LQ900" s="7"/>
      <c r="LR900" s="7"/>
      <c r="LS900" s="7"/>
      <c r="LT900" s="7"/>
      <c r="LU900" s="7"/>
      <c r="LV900" s="7"/>
      <c r="LW900" s="7"/>
      <c r="LX900" s="7"/>
      <c r="LY900" s="7"/>
      <c r="LZ900" s="7"/>
      <c r="MA900" s="7"/>
      <c r="MB900" s="7"/>
      <c r="MC900" s="7"/>
      <c r="MD900" s="7"/>
      <c r="ME900" s="7"/>
      <c r="MF900" s="7"/>
      <c r="MG900" s="7"/>
      <c r="MH900" s="7"/>
      <c r="MI900" s="7"/>
      <c r="MJ900" s="7"/>
    </row>
    <row r="901" spans="1:348" ht="15.75" customHeight="1">
      <c r="A901" s="80"/>
      <c r="B901" s="80"/>
      <c r="C901" s="80"/>
      <c r="D901" s="80"/>
      <c r="E901" s="80"/>
      <c r="F901" s="80"/>
      <c r="G901" s="80"/>
      <c r="H901" s="80"/>
      <c r="I901" s="81"/>
      <c r="J901" s="81"/>
      <c r="K901" s="81"/>
      <c r="L901" s="81"/>
      <c r="M901" s="80"/>
      <c r="N901" s="80"/>
      <c r="O901" s="82"/>
      <c r="P901" s="82"/>
      <c r="Q901" s="82"/>
      <c r="R901" s="82"/>
      <c r="S901" s="82"/>
      <c r="T901" s="82"/>
      <c r="U901" s="82"/>
      <c r="V901" s="82"/>
      <c r="W901" s="82"/>
      <c r="X901" s="80"/>
      <c r="Y901" s="80"/>
      <c r="Z901" s="80"/>
      <c r="AA901" s="80"/>
      <c r="AB901" s="81"/>
      <c r="AC901" s="81"/>
      <c r="AD901" s="80"/>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c r="IW901" s="7"/>
      <c r="IX901" s="7"/>
      <c r="IY901" s="7"/>
      <c r="IZ901" s="7"/>
      <c r="JA901" s="7"/>
      <c r="JB901" s="7"/>
      <c r="JC901" s="7"/>
      <c r="JD901" s="7"/>
      <c r="JE901" s="7"/>
      <c r="JF901" s="7"/>
      <c r="JG901" s="7"/>
      <c r="JH901" s="7"/>
      <c r="JI901" s="7"/>
      <c r="JJ901" s="7"/>
      <c r="JK901" s="7"/>
      <c r="JL901" s="7"/>
      <c r="JM901" s="7"/>
      <c r="JN901" s="7"/>
      <c r="JO901" s="7"/>
      <c r="JP901" s="7"/>
      <c r="JQ901" s="7"/>
      <c r="JR901" s="7"/>
      <c r="JS901" s="7"/>
      <c r="JT901" s="7"/>
      <c r="JU901" s="7"/>
      <c r="JV901" s="7"/>
      <c r="JW901" s="7"/>
      <c r="JX901" s="7"/>
      <c r="JY901" s="7"/>
      <c r="JZ901" s="7"/>
      <c r="KA901" s="7"/>
      <c r="KB901" s="7"/>
      <c r="KC901" s="7"/>
      <c r="KD901" s="7"/>
      <c r="KE901" s="7"/>
      <c r="KF901" s="7"/>
      <c r="KG901" s="7"/>
      <c r="KH901" s="7"/>
      <c r="KI901" s="7"/>
      <c r="KJ901" s="7"/>
      <c r="KK901" s="7"/>
      <c r="KL901" s="7"/>
      <c r="KM901" s="7"/>
      <c r="KN901" s="7"/>
      <c r="KO901" s="7"/>
      <c r="KP901" s="7"/>
      <c r="KQ901" s="7"/>
      <c r="KR901" s="7"/>
      <c r="KS901" s="7"/>
      <c r="KT901" s="7"/>
      <c r="KU901" s="7"/>
      <c r="KV901" s="7"/>
      <c r="KW901" s="7"/>
      <c r="KX901" s="7"/>
      <c r="KY901" s="7"/>
      <c r="KZ901" s="7"/>
      <c r="LA901" s="7"/>
      <c r="LB901" s="7"/>
      <c r="LC901" s="7"/>
      <c r="LD901" s="7"/>
      <c r="LE901" s="7"/>
      <c r="LF901" s="7"/>
      <c r="LG901" s="7"/>
      <c r="LH901" s="7"/>
      <c r="LI901" s="7"/>
      <c r="LJ901" s="7"/>
      <c r="LK901" s="7"/>
      <c r="LL901" s="7"/>
      <c r="LM901" s="7"/>
      <c r="LN901" s="7"/>
      <c r="LO901" s="7"/>
      <c r="LP901" s="7"/>
      <c r="LQ901" s="7"/>
      <c r="LR901" s="7"/>
      <c r="LS901" s="7"/>
      <c r="LT901" s="7"/>
      <c r="LU901" s="7"/>
      <c r="LV901" s="7"/>
      <c r="LW901" s="7"/>
      <c r="LX901" s="7"/>
      <c r="LY901" s="7"/>
      <c r="LZ901" s="7"/>
      <c r="MA901" s="7"/>
      <c r="MB901" s="7"/>
      <c r="MC901" s="7"/>
      <c r="MD901" s="7"/>
      <c r="ME901" s="7"/>
      <c r="MF901" s="7"/>
      <c r="MG901" s="7"/>
      <c r="MH901" s="7"/>
      <c r="MI901" s="7"/>
      <c r="MJ901" s="7"/>
    </row>
    <row r="902" spans="1:348" ht="15.75" customHeight="1">
      <c r="A902" s="80"/>
      <c r="B902" s="80"/>
      <c r="C902" s="80"/>
      <c r="D902" s="80"/>
      <c r="E902" s="80"/>
      <c r="F902" s="80"/>
      <c r="G902" s="80"/>
      <c r="H902" s="80"/>
      <c r="I902" s="81"/>
      <c r="J902" s="81"/>
      <c r="K902" s="81"/>
      <c r="L902" s="81"/>
      <c r="M902" s="80"/>
      <c r="N902" s="80"/>
      <c r="O902" s="82"/>
      <c r="P902" s="82"/>
      <c r="Q902" s="82"/>
      <c r="R902" s="82"/>
      <c r="S902" s="82"/>
      <c r="T902" s="82"/>
      <c r="U902" s="82"/>
      <c r="V902" s="82"/>
      <c r="W902" s="82"/>
      <c r="X902" s="80"/>
      <c r="Y902" s="80"/>
      <c r="Z902" s="80"/>
      <c r="AA902" s="80"/>
      <c r="AB902" s="81"/>
      <c r="AC902" s="81"/>
      <c r="AD902" s="80"/>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c r="IW902" s="7"/>
      <c r="IX902" s="7"/>
      <c r="IY902" s="7"/>
      <c r="IZ902" s="7"/>
      <c r="JA902" s="7"/>
      <c r="JB902" s="7"/>
      <c r="JC902" s="7"/>
      <c r="JD902" s="7"/>
      <c r="JE902" s="7"/>
      <c r="JF902" s="7"/>
      <c r="JG902" s="7"/>
      <c r="JH902" s="7"/>
      <c r="JI902" s="7"/>
      <c r="JJ902" s="7"/>
      <c r="JK902" s="7"/>
      <c r="JL902" s="7"/>
      <c r="JM902" s="7"/>
      <c r="JN902" s="7"/>
      <c r="JO902" s="7"/>
      <c r="JP902" s="7"/>
      <c r="JQ902" s="7"/>
      <c r="JR902" s="7"/>
      <c r="JS902" s="7"/>
      <c r="JT902" s="7"/>
      <c r="JU902" s="7"/>
      <c r="JV902" s="7"/>
      <c r="JW902" s="7"/>
      <c r="JX902" s="7"/>
      <c r="JY902" s="7"/>
      <c r="JZ902" s="7"/>
      <c r="KA902" s="7"/>
      <c r="KB902" s="7"/>
      <c r="KC902" s="7"/>
      <c r="KD902" s="7"/>
      <c r="KE902" s="7"/>
      <c r="KF902" s="7"/>
      <c r="KG902" s="7"/>
      <c r="KH902" s="7"/>
      <c r="KI902" s="7"/>
      <c r="KJ902" s="7"/>
      <c r="KK902" s="7"/>
      <c r="KL902" s="7"/>
      <c r="KM902" s="7"/>
      <c r="KN902" s="7"/>
      <c r="KO902" s="7"/>
      <c r="KP902" s="7"/>
      <c r="KQ902" s="7"/>
      <c r="KR902" s="7"/>
      <c r="KS902" s="7"/>
      <c r="KT902" s="7"/>
      <c r="KU902" s="7"/>
      <c r="KV902" s="7"/>
      <c r="KW902" s="7"/>
      <c r="KX902" s="7"/>
      <c r="KY902" s="7"/>
      <c r="KZ902" s="7"/>
      <c r="LA902" s="7"/>
      <c r="LB902" s="7"/>
      <c r="LC902" s="7"/>
      <c r="LD902" s="7"/>
      <c r="LE902" s="7"/>
      <c r="LF902" s="7"/>
      <c r="LG902" s="7"/>
      <c r="LH902" s="7"/>
      <c r="LI902" s="7"/>
      <c r="LJ902" s="7"/>
      <c r="LK902" s="7"/>
      <c r="LL902" s="7"/>
      <c r="LM902" s="7"/>
      <c r="LN902" s="7"/>
      <c r="LO902" s="7"/>
      <c r="LP902" s="7"/>
      <c r="LQ902" s="7"/>
      <c r="LR902" s="7"/>
      <c r="LS902" s="7"/>
      <c r="LT902" s="7"/>
      <c r="LU902" s="7"/>
      <c r="LV902" s="7"/>
      <c r="LW902" s="7"/>
      <c r="LX902" s="7"/>
      <c r="LY902" s="7"/>
      <c r="LZ902" s="7"/>
      <c r="MA902" s="7"/>
      <c r="MB902" s="7"/>
      <c r="MC902" s="7"/>
      <c r="MD902" s="7"/>
      <c r="ME902" s="7"/>
      <c r="MF902" s="7"/>
      <c r="MG902" s="7"/>
      <c r="MH902" s="7"/>
      <c r="MI902" s="7"/>
      <c r="MJ902" s="7"/>
    </row>
    <row r="903" spans="1:348" ht="15.75" customHeight="1">
      <c r="A903" s="80"/>
      <c r="B903" s="80"/>
      <c r="C903" s="80"/>
      <c r="D903" s="80"/>
      <c r="E903" s="80"/>
      <c r="F903" s="80"/>
      <c r="G903" s="80"/>
      <c r="H903" s="80"/>
      <c r="I903" s="81"/>
      <c r="J903" s="81"/>
      <c r="K903" s="81"/>
      <c r="L903" s="81"/>
      <c r="M903" s="80"/>
      <c r="N903" s="80"/>
      <c r="O903" s="82"/>
      <c r="P903" s="82"/>
      <c r="Q903" s="82"/>
      <c r="R903" s="82"/>
      <c r="S903" s="82"/>
      <c r="T903" s="82"/>
      <c r="U903" s="82"/>
      <c r="V903" s="82"/>
      <c r="W903" s="82"/>
      <c r="X903" s="80"/>
      <c r="Y903" s="80"/>
      <c r="Z903" s="80"/>
      <c r="AA903" s="80"/>
      <c r="AB903" s="81"/>
      <c r="AC903" s="81"/>
      <c r="AD903" s="80"/>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c r="IW903" s="7"/>
      <c r="IX903" s="7"/>
      <c r="IY903" s="7"/>
      <c r="IZ903" s="7"/>
      <c r="JA903" s="7"/>
      <c r="JB903" s="7"/>
      <c r="JC903" s="7"/>
      <c r="JD903" s="7"/>
      <c r="JE903" s="7"/>
      <c r="JF903" s="7"/>
      <c r="JG903" s="7"/>
      <c r="JH903" s="7"/>
      <c r="JI903" s="7"/>
      <c r="JJ903" s="7"/>
      <c r="JK903" s="7"/>
      <c r="JL903" s="7"/>
      <c r="JM903" s="7"/>
      <c r="JN903" s="7"/>
      <c r="JO903" s="7"/>
      <c r="JP903" s="7"/>
      <c r="JQ903" s="7"/>
      <c r="JR903" s="7"/>
      <c r="JS903" s="7"/>
      <c r="JT903" s="7"/>
      <c r="JU903" s="7"/>
      <c r="JV903" s="7"/>
      <c r="JW903" s="7"/>
      <c r="JX903" s="7"/>
      <c r="JY903" s="7"/>
      <c r="JZ903" s="7"/>
      <c r="KA903" s="7"/>
      <c r="KB903" s="7"/>
      <c r="KC903" s="7"/>
      <c r="KD903" s="7"/>
      <c r="KE903" s="7"/>
      <c r="KF903" s="7"/>
      <c r="KG903" s="7"/>
      <c r="KH903" s="7"/>
      <c r="KI903" s="7"/>
      <c r="KJ903" s="7"/>
      <c r="KK903" s="7"/>
      <c r="KL903" s="7"/>
      <c r="KM903" s="7"/>
      <c r="KN903" s="7"/>
      <c r="KO903" s="7"/>
      <c r="KP903" s="7"/>
      <c r="KQ903" s="7"/>
      <c r="KR903" s="7"/>
      <c r="KS903" s="7"/>
      <c r="KT903" s="7"/>
      <c r="KU903" s="7"/>
      <c r="KV903" s="7"/>
      <c r="KW903" s="7"/>
      <c r="KX903" s="7"/>
      <c r="KY903" s="7"/>
      <c r="KZ903" s="7"/>
      <c r="LA903" s="7"/>
      <c r="LB903" s="7"/>
      <c r="LC903" s="7"/>
      <c r="LD903" s="7"/>
      <c r="LE903" s="7"/>
      <c r="LF903" s="7"/>
      <c r="LG903" s="7"/>
      <c r="LH903" s="7"/>
      <c r="LI903" s="7"/>
      <c r="LJ903" s="7"/>
      <c r="LK903" s="7"/>
      <c r="LL903" s="7"/>
      <c r="LM903" s="7"/>
      <c r="LN903" s="7"/>
      <c r="LO903" s="7"/>
      <c r="LP903" s="7"/>
      <c r="LQ903" s="7"/>
      <c r="LR903" s="7"/>
      <c r="LS903" s="7"/>
      <c r="LT903" s="7"/>
      <c r="LU903" s="7"/>
      <c r="LV903" s="7"/>
      <c r="LW903" s="7"/>
      <c r="LX903" s="7"/>
      <c r="LY903" s="7"/>
      <c r="LZ903" s="7"/>
      <c r="MA903" s="7"/>
      <c r="MB903" s="7"/>
      <c r="MC903" s="7"/>
      <c r="MD903" s="7"/>
      <c r="ME903" s="7"/>
      <c r="MF903" s="7"/>
      <c r="MG903" s="7"/>
      <c r="MH903" s="7"/>
      <c r="MI903" s="7"/>
      <c r="MJ903" s="7"/>
    </row>
    <row r="904" spans="1:348" ht="15.75" customHeight="1">
      <c r="A904" s="80"/>
      <c r="B904" s="80"/>
      <c r="C904" s="80"/>
      <c r="D904" s="80"/>
      <c r="E904" s="80"/>
      <c r="F904" s="80"/>
      <c r="G904" s="80"/>
      <c r="H904" s="80"/>
      <c r="I904" s="81"/>
      <c r="J904" s="81"/>
      <c r="K904" s="81"/>
      <c r="L904" s="81"/>
      <c r="M904" s="80"/>
      <c r="N904" s="80"/>
      <c r="O904" s="82"/>
      <c r="P904" s="82"/>
      <c r="Q904" s="82"/>
      <c r="R904" s="82"/>
      <c r="S904" s="82"/>
      <c r="T904" s="82"/>
      <c r="U904" s="82"/>
      <c r="V904" s="82"/>
      <c r="W904" s="82"/>
      <c r="X904" s="80"/>
      <c r="Y904" s="80"/>
      <c r="Z904" s="80"/>
      <c r="AA904" s="80"/>
      <c r="AB904" s="81"/>
      <c r="AC904" s="81"/>
      <c r="AD904" s="80"/>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c r="IW904" s="7"/>
      <c r="IX904" s="7"/>
      <c r="IY904" s="7"/>
      <c r="IZ904" s="7"/>
      <c r="JA904" s="7"/>
      <c r="JB904" s="7"/>
      <c r="JC904" s="7"/>
      <c r="JD904" s="7"/>
      <c r="JE904" s="7"/>
      <c r="JF904" s="7"/>
      <c r="JG904" s="7"/>
      <c r="JH904" s="7"/>
      <c r="JI904" s="7"/>
      <c r="JJ904" s="7"/>
      <c r="JK904" s="7"/>
      <c r="JL904" s="7"/>
      <c r="JM904" s="7"/>
      <c r="JN904" s="7"/>
      <c r="JO904" s="7"/>
      <c r="JP904" s="7"/>
      <c r="JQ904" s="7"/>
      <c r="JR904" s="7"/>
      <c r="JS904" s="7"/>
      <c r="JT904" s="7"/>
      <c r="JU904" s="7"/>
      <c r="JV904" s="7"/>
      <c r="JW904" s="7"/>
      <c r="JX904" s="7"/>
      <c r="JY904" s="7"/>
      <c r="JZ904" s="7"/>
      <c r="KA904" s="7"/>
      <c r="KB904" s="7"/>
      <c r="KC904" s="7"/>
      <c r="KD904" s="7"/>
      <c r="KE904" s="7"/>
      <c r="KF904" s="7"/>
      <c r="KG904" s="7"/>
      <c r="KH904" s="7"/>
      <c r="KI904" s="7"/>
      <c r="KJ904" s="7"/>
      <c r="KK904" s="7"/>
      <c r="KL904" s="7"/>
      <c r="KM904" s="7"/>
      <c r="KN904" s="7"/>
      <c r="KO904" s="7"/>
      <c r="KP904" s="7"/>
      <c r="KQ904" s="7"/>
      <c r="KR904" s="7"/>
      <c r="KS904" s="7"/>
      <c r="KT904" s="7"/>
      <c r="KU904" s="7"/>
      <c r="KV904" s="7"/>
      <c r="KW904" s="7"/>
      <c r="KX904" s="7"/>
      <c r="KY904" s="7"/>
      <c r="KZ904" s="7"/>
      <c r="LA904" s="7"/>
      <c r="LB904" s="7"/>
      <c r="LC904" s="7"/>
      <c r="LD904" s="7"/>
      <c r="LE904" s="7"/>
      <c r="LF904" s="7"/>
      <c r="LG904" s="7"/>
      <c r="LH904" s="7"/>
      <c r="LI904" s="7"/>
      <c r="LJ904" s="7"/>
      <c r="LK904" s="7"/>
      <c r="LL904" s="7"/>
      <c r="LM904" s="7"/>
      <c r="LN904" s="7"/>
      <c r="LO904" s="7"/>
      <c r="LP904" s="7"/>
      <c r="LQ904" s="7"/>
      <c r="LR904" s="7"/>
      <c r="LS904" s="7"/>
      <c r="LT904" s="7"/>
      <c r="LU904" s="7"/>
      <c r="LV904" s="7"/>
      <c r="LW904" s="7"/>
      <c r="LX904" s="7"/>
      <c r="LY904" s="7"/>
      <c r="LZ904" s="7"/>
      <c r="MA904" s="7"/>
      <c r="MB904" s="7"/>
      <c r="MC904" s="7"/>
      <c r="MD904" s="7"/>
      <c r="ME904" s="7"/>
      <c r="MF904" s="7"/>
      <c r="MG904" s="7"/>
      <c r="MH904" s="7"/>
      <c r="MI904" s="7"/>
      <c r="MJ904" s="7"/>
    </row>
    <row r="905" spans="1:348" ht="15.75" customHeight="1">
      <c r="A905" s="80"/>
      <c r="B905" s="80"/>
      <c r="C905" s="80"/>
      <c r="D905" s="80"/>
      <c r="E905" s="80"/>
      <c r="F905" s="80"/>
      <c r="G905" s="80"/>
      <c r="H905" s="80"/>
      <c r="I905" s="81"/>
      <c r="J905" s="81"/>
      <c r="K905" s="81"/>
      <c r="L905" s="81"/>
      <c r="M905" s="80"/>
      <c r="N905" s="80"/>
      <c r="O905" s="82"/>
      <c r="P905" s="82"/>
      <c r="Q905" s="82"/>
      <c r="R905" s="82"/>
      <c r="S905" s="82"/>
      <c r="T905" s="82"/>
      <c r="U905" s="82"/>
      <c r="V905" s="82"/>
      <c r="W905" s="82"/>
      <c r="X905" s="80"/>
      <c r="Y905" s="80"/>
      <c r="Z905" s="80"/>
      <c r="AA905" s="80"/>
      <c r="AB905" s="81"/>
      <c r="AC905" s="81"/>
      <c r="AD905" s="80"/>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c r="IW905" s="7"/>
      <c r="IX905" s="7"/>
      <c r="IY905" s="7"/>
      <c r="IZ905" s="7"/>
      <c r="JA905" s="7"/>
      <c r="JB905" s="7"/>
      <c r="JC905" s="7"/>
      <c r="JD905" s="7"/>
      <c r="JE905" s="7"/>
      <c r="JF905" s="7"/>
      <c r="JG905" s="7"/>
      <c r="JH905" s="7"/>
      <c r="JI905" s="7"/>
      <c r="JJ905" s="7"/>
      <c r="JK905" s="7"/>
      <c r="JL905" s="7"/>
      <c r="JM905" s="7"/>
      <c r="JN905" s="7"/>
      <c r="JO905" s="7"/>
      <c r="JP905" s="7"/>
      <c r="JQ905" s="7"/>
      <c r="JR905" s="7"/>
      <c r="JS905" s="7"/>
      <c r="JT905" s="7"/>
      <c r="JU905" s="7"/>
      <c r="JV905" s="7"/>
      <c r="JW905" s="7"/>
      <c r="JX905" s="7"/>
      <c r="JY905" s="7"/>
      <c r="JZ905" s="7"/>
      <c r="KA905" s="7"/>
      <c r="KB905" s="7"/>
      <c r="KC905" s="7"/>
      <c r="KD905" s="7"/>
      <c r="KE905" s="7"/>
      <c r="KF905" s="7"/>
      <c r="KG905" s="7"/>
      <c r="KH905" s="7"/>
      <c r="KI905" s="7"/>
      <c r="KJ905" s="7"/>
      <c r="KK905" s="7"/>
      <c r="KL905" s="7"/>
      <c r="KM905" s="7"/>
      <c r="KN905" s="7"/>
      <c r="KO905" s="7"/>
      <c r="KP905" s="7"/>
      <c r="KQ905" s="7"/>
      <c r="KR905" s="7"/>
      <c r="KS905" s="7"/>
      <c r="KT905" s="7"/>
      <c r="KU905" s="7"/>
      <c r="KV905" s="7"/>
      <c r="KW905" s="7"/>
      <c r="KX905" s="7"/>
      <c r="KY905" s="7"/>
      <c r="KZ905" s="7"/>
      <c r="LA905" s="7"/>
      <c r="LB905" s="7"/>
      <c r="LC905" s="7"/>
      <c r="LD905" s="7"/>
      <c r="LE905" s="7"/>
      <c r="LF905" s="7"/>
      <c r="LG905" s="7"/>
      <c r="LH905" s="7"/>
      <c r="LI905" s="7"/>
      <c r="LJ905" s="7"/>
      <c r="LK905" s="7"/>
      <c r="LL905" s="7"/>
      <c r="LM905" s="7"/>
      <c r="LN905" s="7"/>
      <c r="LO905" s="7"/>
      <c r="LP905" s="7"/>
      <c r="LQ905" s="7"/>
      <c r="LR905" s="7"/>
      <c r="LS905" s="7"/>
      <c r="LT905" s="7"/>
      <c r="LU905" s="7"/>
      <c r="LV905" s="7"/>
      <c r="LW905" s="7"/>
      <c r="LX905" s="7"/>
      <c r="LY905" s="7"/>
      <c r="LZ905" s="7"/>
      <c r="MA905" s="7"/>
      <c r="MB905" s="7"/>
      <c r="MC905" s="7"/>
      <c r="MD905" s="7"/>
      <c r="ME905" s="7"/>
      <c r="MF905" s="7"/>
      <c r="MG905" s="7"/>
      <c r="MH905" s="7"/>
      <c r="MI905" s="7"/>
      <c r="MJ905" s="7"/>
    </row>
    <row r="906" spans="1:348" ht="15.75" customHeight="1">
      <c r="A906" s="80"/>
      <c r="B906" s="80"/>
      <c r="C906" s="80"/>
      <c r="D906" s="80"/>
      <c r="E906" s="80"/>
      <c r="F906" s="80"/>
      <c r="G906" s="80"/>
      <c r="H906" s="80"/>
      <c r="I906" s="81"/>
      <c r="J906" s="81"/>
      <c r="K906" s="81"/>
      <c r="L906" s="81"/>
      <c r="M906" s="80"/>
      <c r="N906" s="80"/>
      <c r="O906" s="82"/>
      <c r="P906" s="82"/>
      <c r="Q906" s="82"/>
      <c r="R906" s="82"/>
      <c r="S906" s="82"/>
      <c r="T906" s="82"/>
      <c r="U906" s="82"/>
      <c r="V906" s="82"/>
      <c r="W906" s="82"/>
      <c r="X906" s="80"/>
      <c r="Y906" s="80"/>
      <c r="Z906" s="80"/>
      <c r="AA906" s="80"/>
      <c r="AB906" s="81"/>
      <c r="AC906" s="81"/>
      <c r="AD906" s="80"/>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c r="IW906" s="7"/>
      <c r="IX906" s="7"/>
      <c r="IY906" s="7"/>
      <c r="IZ906" s="7"/>
      <c r="JA906" s="7"/>
      <c r="JB906" s="7"/>
      <c r="JC906" s="7"/>
      <c r="JD906" s="7"/>
      <c r="JE906" s="7"/>
      <c r="JF906" s="7"/>
      <c r="JG906" s="7"/>
      <c r="JH906" s="7"/>
      <c r="JI906" s="7"/>
      <c r="JJ906" s="7"/>
      <c r="JK906" s="7"/>
      <c r="JL906" s="7"/>
      <c r="JM906" s="7"/>
      <c r="JN906" s="7"/>
      <c r="JO906" s="7"/>
      <c r="JP906" s="7"/>
      <c r="JQ906" s="7"/>
      <c r="JR906" s="7"/>
      <c r="JS906" s="7"/>
      <c r="JT906" s="7"/>
      <c r="JU906" s="7"/>
      <c r="JV906" s="7"/>
      <c r="JW906" s="7"/>
      <c r="JX906" s="7"/>
      <c r="JY906" s="7"/>
      <c r="JZ906" s="7"/>
      <c r="KA906" s="7"/>
      <c r="KB906" s="7"/>
      <c r="KC906" s="7"/>
      <c r="KD906" s="7"/>
      <c r="KE906" s="7"/>
      <c r="KF906" s="7"/>
      <c r="KG906" s="7"/>
      <c r="KH906" s="7"/>
      <c r="KI906" s="7"/>
      <c r="KJ906" s="7"/>
      <c r="KK906" s="7"/>
      <c r="KL906" s="7"/>
      <c r="KM906" s="7"/>
      <c r="KN906" s="7"/>
      <c r="KO906" s="7"/>
      <c r="KP906" s="7"/>
      <c r="KQ906" s="7"/>
      <c r="KR906" s="7"/>
      <c r="KS906" s="7"/>
      <c r="KT906" s="7"/>
      <c r="KU906" s="7"/>
      <c r="KV906" s="7"/>
      <c r="KW906" s="7"/>
      <c r="KX906" s="7"/>
      <c r="KY906" s="7"/>
      <c r="KZ906" s="7"/>
      <c r="LA906" s="7"/>
      <c r="LB906" s="7"/>
      <c r="LC906" s="7"/>
      <c r="LD906" s="7"/>
      <c r="LE906" s="7"/>
      <c r="LF906" s="7"/>
      <c r="LG906" s="7"/>
      <c r="LH906" s="7"/>
      <c r="LI906" s="7"/>
      <c r="LJ906" s="7"/>
      <c r="LK906" s="7"/>
      <c r="LL906" s="7"/>
      <c r="LM906" s="7"/>
      <c r="LN906" s="7"/>
      <c r="LO906" s="7"/>
      <c r="LP906" s="7"/>
      <c r="LQ906" s="7"/>
      <c r="LR906" s="7"/>
      <c r="LS906" s="7"/>
      <c r="LT906" s="7"/>
      <c r="LU906" s="7"/>
      <c r="LV906" s="7"/>
      <c r="LW906" s="7"/>
      <c r="LX906" s="7"/>
      <c r="LY906" s="7"/>
      <c r="LZ906" s="7"/>
      <c r="MA906" s="7"/>
      <c r="MB906" s="7"/>
      <c r="MC906" s="7"/>
      <c r="MD906" s="7"/>
      <c r="ME906" s="7"/>
      <c r="MF906" s="7"/>
      <c r="MG906" s="7"/>
      <c r="MH906" s="7"/>
      <c r="MI906" s="7"/>
      <c r="MJ906" s="7"/>
    </row>
    <row r="907" spans="1:348" ht="15.75" customHeight="1">
      <c r="A907" s="80"/>
      <c r="B907" s="80"/>
      <c r="C907" s="80"/>
      <c r="D907" s="80"/>
      <c r="E907" s="80"/>
      <c r="F907" s="80"/>
      <c r="G907" s="80"/>
      <c r="H907" s="80"/>
      <c r="I907" s="81"/>
      <c r="J907" s="81"/>
      <c r="K907" s="81"/>
      <c r="L907" s="81"/>
      <c r="M907" s="80"/>
      <c r="N907" s="80"/>
      <c r="O907" s="82"/>
      <c r="P907" s="82"/>
      <c r="Q907" s="82"/>
      <c r="R907" s="82"/>
      <c r="S907" s="82"/>
      <c r="T907" s="82"/>
      <c r="U907" s="82"/>
      <c r="V907" s="82"/>
      <c r="W907" s="82"/>
      <c r="X907" s="80"/>
      <c r="Y907" s="80"/>
      <c r="Z907" s="80"/>
      <c r="AA907" s="80"/>
      <c r="AB907" s="81"/>
      <c r="AC907" s="81"/>
      <c r="AD907" s="80"/>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c r="IW907" s="7"/>
      <c r="IX907" s="7"/>
      <c r="IY907" s="7"/>
      <c r="IZ907" s="7"/>
      <c r="JA907" s="7"/>
      <c r="JB907" s="7"/>
      <c r="JC907" s="7"/>
      <c r="JD907" s="7"/>
      <c r="JE907" s="7"/>
      <c r="JF907" s="7"/>
      <c r="JG907" s="7"/>
      <c r="JH907" s="7"/>
      <c r="JI907" s="7"/>
      <c r="JJ907" s="7"/>
      <c r="JK907" s="7"/>
      <c r="JL907" s="7"/>
      <c r="JM907" s="7"/>
      <c r="JN907" s="7"/>
      <c r="JO907" s="7"/>
      <c r="JP907" s="7"/>
      <c r="JQ907" s="7"/>
      <c r="JR907" s="7"/>
      <c r="JS907" s="7"/>
      <c r="JT907" s="7"/>
      <c r="JU907" s="7"/>
      <c r="JV907" s="7"/>
      <c r="JW907" s="7"/>
      <c r="JX907" s="7"/>
      <c r="JY907" s="7"/>
      <c r="JZ907" s="7"/>
      <c r="KA907" s="7"/>
      <c r="KB907" s="7"/>
      <c r="KC907" s="7"/>
      <c r="KD907" s="7"/>
      <c r="KE907" s="7"/>
      <c r="KF907" s="7"/>
      <c r="KG907" s="7"/>
      <c r="KH907" s="7"/>
      <c r="KI907" s="7"/>
      <c r="KJ907" s="7"/>
      <c r="KK907" s="7"/>
      <c r="KL907" s="7"/>
      <c r="KM907" s="7"/>
      <c r="KN907" s="7"/>
      <c r="KO907" s="7"/>
      <c r="KP907" s="7"/>
      <c r="KQ907" s="7"/>
      <c r="KR907" s="7"/>
      <c r="KS907" s="7"/>
      <c r="KT907" s="7"/>
      <c r="KU907" s="7"/>
      <c r="KV907" s="7"/>
      <c r="KW907" s="7"/>
      <c r="KX907" s="7"/>
      <c r="KY907" s="7"/>
      <c r="KZ907" s="7"/>
      <c r="LA907" s="7"/>
      <c r="LB907" s="7"/>
      <c r="LC907" s="7"/>
      <c r="LD907" s="7"/>
      <c r="LE907" s="7"/>
      <c r="LF907" s="7"/>
      <c r="LG907" s="7"/>
      <c r="LH907" s="7"/>
      <c r="LI907" s="7"/>
      <c r="LJ907" s="7"/>
      <c r="LK907" s="7"/>
      <c r="LL907" s="7"/>
      <c r="LM907" s="7"/>
      <c r="LN907" s="7"/>
      <c r="LO907" s="7"/>
      <c r="LP907" s="7"/>
      <c r="LQ907" s="7"/>
      <c r="LR907" s="7"/>
      <c r="LS907" s="7"/>
      <c r="LT907" s="7"/>
      <c r="LU907" s="7"/>
      <c r="LV907" s="7"/>
      <c r="LW907" s="7"/>
      <c r="LX907" s="7"/>
      <c r="LY907" s="7"/>
      <c r="LZ907" s="7"/>
      <c r="MA907" s="7"/>
      <c r="MB907" s="7"/>
      <c r="MC907" s="7"/>
      <c r="MD907" s="7"/>
      <c r="ME907" s="7"/>
      <c r="MF907" s="7"/>
      <c r="MG907" s="7"/>
      <c r="MH907" s="7"/>
      <c r="MI907" s="7"/>
      <c r="MJ907" s="7"/>
    </row>
    <row r="908" spans="1:348" ht="15.75" customHeight="1">
      <c r="A908" s="80"/>
      <c r="B908" s="80"/>
      <c r="C908" s="80"/>
      <c r="D908" s="80"/>
      <c r="E908" s="80"/>
      <c r="F908" s="80"/>
      <c r="G908" s="80"/>
      <c r="H908" s="80"/>
      <c r="I908" s="81"/>
      <c r="J908" s="81"/>
      <c r="K908" s="81"/>
      <c r="L908" s="81"/>
      <c r="M908" s="80"/>
      <c r="N908" s="80"/>
      <c r="O908" s="82"/>
      <c r="P908" s="82"/>
      <c r="Q908" s="82"/>
      <c r="R908" s="82"/>
      <c r="S908" s="82"/>
      <c r="T908" s="82"/>
      <c r="U908" s="82"/>
      <c r="V908" s="82"/>
      <c r="W908" s="82"/>
      <c r="X908" s="80"/>
      <c r="Y908" s="80"/>
      <c r="Z908" s="80"/>
      <c r="AA908" s="80"/>
      <c r="AB908" s="81"/>
      <c r="AC908" s="81"/>
      <c r="AD908" s="80"/>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c r="IW908" s="7"/>
      <c r="IX908" s="7"/>
      <c r="IY908" s="7"/>
      <c r="IZ908" s="7"/>
      <c r="JA908" s="7"/>
      <c r="JB908" s="7"/>
      <c r="JC908" s="7"/>
      <c r="JD908" s="7"/>
      <c r="JE908" s="7"/>
      <c r="JF908" s="7"/>
      <c r="JG908" s="7"/>
      <c r="JH908" s="7"/>
      <c r="JI908" s="7"/>
      <c r="JJ908" s="7"/>
      <c r="JK908" s="7"/>
      <c r="JL908" s="7"/>
      <c r="JM908" s="7"/>
      <c r="JN908" s="7"/>
      <c r="JO908" s="7"/>
      <c r="JP908" s="7"/>
      <c r="JQ908" s="7"/>
      <c r="JR908" s="7"/>
      <c r="JS908" s="7"/>
      <c r="JT908" s="7"/>
      <c r="JU908" s="7"/>
      <c r="JV908" s="7"/>
      <c r="JW908" s="7"/>
      <c r="JX908" s="7"/>
      <c r="JY908" s="7"/>
      <c r="JZ908" s="7"/>
      <c r="KA908" s="7"/>
      <c r="KB908" s="7"/>
      <c r="KC908" s="7"/>
      <c r="KD908" s="7"/>
      <c r="KE908" s="7"/>
      <c r="KF908" s="7"/>
      <c r="KG908" s="7"/>
      <c r="KH908" s="7"/>
      <c r="KI908" s="7"/>
      <c r="KJ908" s="7"/>
      <c r="KK908" s="7"/>
      <c r="KL908" s="7"/>
      <c r="KM908" s="7"/>
      <c r="KN908" s="7"/>
      <c r="KO908" s="7"/>
      <c r="KP908" s="7"/>
      <c r="KQ908" s="7"/>
      <c r="KR908" s="7"/>
      <c r="KS908" s="7"/>
      <c r="KT908" s="7"/>
      <c r="KU908" s="7"/>
      <c r="KV908" s="7"/>
      <c r="KW908" s="7"/>
      <c r="KX908" s="7"/>
      <c r="KY908" s="7"/>
      <c r="KZ908" s="7"/>
      <c r="LA908" s="7"/>
      <c r="LB908" s="7"/>
      <c r="LC908" s="7"/>
      <c r="LD908" s="7"/>
      <c r="LE908" s="7"/>
      <c r="LF908" s="7"/>
      <c r="LG908" s="7"/>
      <c r="LH908" s="7"/>
      <c r="LI908" s="7"/>
      <c r="LJ908" s="7"/>
      <c r="LK908" s="7"/>
      <c r="LL908" s="7"/>
      <c r="LM908" s="7"/>
      <c r="LN908" s="7"/>
      <c r="LO908" s="7"/>
      <c r="LP908" s="7"/>
      <c r="LQ908" s="7"/>
      <c r="LR908" s="7"/>
      <c r="LS908" s="7"/>
      <c r="LT908" s="7"/>
      <c r="LU908" s="7"/>
      <c r="LV908" s="7"/>
      <c r="LW908" s="7"/>
      <c r="LX908" s="7"/>
      <c r="LY908" s="7"/>
      <c r="LZ908" s="7"/>
      <c r="MA908" s="7"/>
      <c r="MB908" s="7"/>
      <c r="MC908" s="7"/>
      <c r="MD908" s="7"/>
      <c r="ME908" s="7"/>
      <c r="MF908" s="7"/>
      <c r="MG908" s="7"/>
      <c r="MH908" s="7"/>
      <c r="MI908" s="7"/>
      <c r="MJ908" s="7"/>
    </row>
    <row r="909" spans="1:348" ht="15.75" customHeight="1">
      <c r="A909" s="80"/>
      <c r="B909" s="80"/>
      <c r="C909" s="80"/>
      <c r="D909" s="80"/>
      <c r="E909" s="80"/>
      <c r="F909" s="80"/>
      <c r="G909" s="80"/>
      <c r="H909" s="80"/>
      <c r="I909" s="81"/>
      <c r="J909" s="81"/>
      <c r="K909" s="81"/>
      <c r="L909" s="81"/>
      <c r="M909" s="80"/>
      <c r="N909" s="80"/>
      <c r="O909" s="82"/>
      <c r="P909" s="82"/>
      <c r="Q909" s="82"/>
      <c r="R909" s="82"/>
      <c r="S909" s="82"/>
      <c r="T909" s="82"/>
      <c r="U909" s="82"/>
      <c r="V909" s="82"/>
      <c r="W909" s="82"/>
      <c r="X909" s="80"/>
      <c r="Y909" s="80"/>
      <c r="Z909" s="80"/>
      <c r="AA909" s="80"/>
      <c r="AB909" s="81"/>
      <c r="AC909" s="81"/>
      <c r="AD909" s="80"/>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c r="IW909" s="7"/>
      <c r="IX909" s="7"/>
      <c r="IY909" s="7"/>
      <c r="IZ909" s="7"/>
      <c r="JA909" s="7"/>
      <c r="JB909" s="7"/>
      <c r="JC909" s="7"/>
      <c r="JD909" s="7"/>
      <c r="JE909" s="7"/>
      <c r="JF909" s="7"/>
      <c r="JG909" s="7"/>
      <c r="JH909" s="7"/>
      <c r="JI909" s="7"/>
      <c r="JJ909" s="7"/>
      <c r="JK909" s="7"/>
      <c r="JL909" s="7"/>
      <c r="JM909" s="7"/>
      <c r="JN909" s="7"/>
      <c r="JO909" s="7"/>
      <c r="JP909" s="7"/>
      <c r="JQ909" s="7"/>
      <c r="JR909" s="7"/>
      <c r="JS909" s="7"/>
      <c r="JT909" s="7"/>
      <c r="JU909" s="7"/>
      <c r="JV909" s="7"/>
      <c r="JW909" s="7"/>
      <c r="JX909" s="7"/>
      <c r="JY909" s="7"/>
      <c r="JZ909" s="7"/>
      <c r="KA909" s="7"/>
      <c r="KB909" s="7"/>
      <c r="KC909" s="7"/>
      <c r="KD909" s="7"/>
      <c r="KE909" s="7"/>
      <c r="KF909" s="7"/>
      <c r="KG909" s="7"/>
      <c r="KH909" s="7"/>
      <c r="KI909" s="7"/>
      <c r="KJ909" s="7"/>
      <c r="KK909" s="7"/>
      <c r="KL909" s="7"/>
      <c r="KM909" s="7"/>
      <c r="KN909" s="7"/>
      <c r="KO909" s="7"/>
      <c r="KP909" s="7"/>
      <c r="KQ909" s="7"/>
      <c r="KR909" s="7"/>
      <c r="KS909" s="7"/>
      <c r="KT909" s="7"/>
      <c r="KU909" s="7"/>
      <c r="KV909" s="7"/>
      <c r="KW909" s="7"/>
      <c r="KX909" s="7"/>
      <c r="KY909" s="7"/>
      <c r="KZ909" s="7"/>
      <c r="LA909" s="7"/>
      <c r="LB909" s="7"/>
      <c r="LC909" s="7"/>
      <c r="LD909" s="7"/>
      <c r="LE909" s="7"/>
      <c r="LF909" s="7"/>
      <c r="LG909" s="7"/>
      <c r="LH909" s="7"/>
      <c r="LI909" s="7"/>
      <c r="LJ909" s="7"/>
      <c r="LK909" s="7"/>
      <c r="LL909" s="7"/>
      <c r="LM909" s="7"/>
      <c r="LN909" s="7"/>
      <c r="LO909" s="7"/>
      <c r="LP909" s="7"/>
      <c r="LQ909" s="7"/>
      <c r="LR909" s="7"/>
      <c r="LS909" s="7"/>
      <c r="LT909" s="7"/>
      <c r="LU909" s="7"/>
      <c r="LV909" s="7"/>
      <c r="LW909" s="7"/>
      <c r="LX909" s="7"/>
      <c r="LY909" s="7"/>
      <c r="LZ909" s="7"/>
      <c r="MA909" s="7"/>
      <c r="MB909" s="7"/>
      <c r="MC909" s="7"/>
      <c r="MD909" s="7"/>
      <c r="ME909" s="7"/>
      <c r="MF909" s="7"/>
      <c r="MG909" s="7"/>
      <c r="MH909" s="7"/>
      <c r="MI909" s="7"/>
      <c r="MJ909" s="7"/>
    </row>
    <row r="910" spans="1:348" ht="15.75" customHeight="1">
      <c r="A910" s="80"/>
      <c r="B910" s="80"/>
      <c r="C910" s="80"/>
      <c r="D910" s="80"/>
      <c r="E910" s="80"/>
      <c r="F910" s="80"/>
      <c r="G910" s="80"/>
      <c r="H910" s="80"/>
      <c r="I910" s="81"/>
      <c r="J910" s="81"/>
      <c r="K910" s="81"/>
      <c r="L910" s="81"/>
      <c r="M910" s="80"/>
      <c r="N910" s="80"/>
      <c r="O910" s="82"/>
      <c r="P910" s="82"/>
      <c r="Q910" s="82"/>
      <c r="R910" s="82"/>
      <c r="S910" s="82"/>
      <c r="T910" s="82"/>
      <c r="U910" s="82"/>
      <c r="V910" s="82"/>
      <c r="W910" s="82"/>
      <c r="X910" s="80"/>
      <c r="Y910" s="80"/>
      <c r="Z910" s="80"/>
      <c r="AA910" s="80"/>
      <c r="AB910" s="81"/>
      <c r="AC910" s="81"/>
      <c r="AD910" s="80"/>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c r="IW910" s="7"/>
      <c r="IX910" s="7"/>
      <c r="IY910" s="7"/>
      <c r="IZ910" s="7"/>
      <c r="JA910" s="7"/>
      <c r="JB910" s="7"/>
      <c r="JC910" s="7"/>
      <c r="JD910" s="7"/>
      <c r="JE910" s="7"/>
      <c r="JF910" s="7"/>
      <c r="JG910" s="7"/>
      <c r="JH910" s="7"/>
      <c r="JI910" s="7"/>
      <c r="JJ910" s="7"/>
      <c r="JK910" s="7"/>
      <c r="JL910" s="7"/>
      <c r="JM910" s="7"/>
      <c r="JN910" s="7"/>
      <c r="JO910" s="7"/>
      <c r="JP910" s="7"/>
      <c r="JQ910" s="7"/>
      <c r="JR910" s="7"/>
      <c r="JS910" s="7"/>
      <c r="JT910" s="7"/>
      <c r="JU910" s="7"/>
      <c r="JV910" s="7"/>
      <c r="JW910" s="7"/>
      <c r="JX910" s="7"/>
      <c r="JY910" s="7"/>
      <c r="JZ910" s="7"/>
      <c r="KA910" s="7"/>
      <c r="KB910" s="7"/>
      <c r="KC910" s="7"/>
      <c r="KD910" s="7"/>
      <c r="KE910" s="7"/>
      <c r="KF910" s="7"/>
      <c r="KG910" s="7"/>
      <c r="KH910" s="7"/>
      <c r="KI910" s="7"/>
      <c r="KJ910" s="7"/>
      <c r="KK910" s="7"/>
      <c r="KL910" s="7"/>
      <c r="KM910" s="7"/>
      <c r="KN910" s="7"/>
      <c r="KO910" s="7"/>
      <c r="KP910" s="7"/>
      <c r="KQ910" s="7"/>
      <c r="KR910" s="7"/>
      <c r="KS910" s="7"/>
      <c r="KT910" s="7"/>
      <c r="KU910" s="7"/>
      <c r="KV910" s="7"/>
      <c r="KW910" s="7"/>
      <c r="KX910" s="7"/>
      <c r="KY910" s="7"/>
      <c r="KZ910" s="7"/>
      <c r="LA910" s="7"/>
      <c r="LB910" s="7"/>
      <c r="LC910" s="7"/>
      <c r="LD910" s="7"/>
      <c r="LE910" s="7"/>
      <c r="LF910" s="7"/>
      <c r="LG910" s="7"/>
      <c r="LH910" s="7"/>
      <c r="LI910" s="7"/>
      <c r="LJ910" s="7"/>
      <c r="LK910" s="7"/>
      <c r="LL910" s="7"/>
      <c r="LM910" s="7"/>
      <c r="LN910" s="7"/>
      <c r="LO910" s="7"/>
      <c r="LP910" s="7"/>
      <c r="LQ910" s="7"/>
      <c r="LR910" s="7"/>
      <c r="LS910" s="7"/>
      <c r="LT910" s="7"/>
      <c r="LU910" s="7"/>
      <c r="LV910" s="7"/>
      <c r="LW910" s="7"/>
      <c r="LX910" s="7"/>
      <c r="LY910" s="7"/>
      <c r="LZ910" s="7"/>
      <c r="MA910" s="7"/>
      <c r="MB910" s="7"/>
      <c r="MC910" s="7"/>
      <c r="MD910" s="7"/>
      <c r="ME910" s="7"/>
      <c r="MF910" s="7"/>
      <c r="MG910" s="7"/>
      <c r="MH910" s="7"/>
      <c r="MI910" s="7"/>
      <c r="MJ910" s="7"/>
    </row>
    <row r="911" spans="1:348" ht="15.75" customHeight="1">
      <c r="A911" s="80"/>
      <c r="B911" s="80"/>
      <c r="C911" s="80"/>
      <c r="D911" s="80"/>
      <c r="E911" s="80"/>
      <c r="F911" s="80"/>
      <c r="G911" s="80"/>
      <c r="H911" s="80"/>
      <c r="I911" s="81"/>
      <c r="J911" s="81"/>
      <c r="K911" s="81"/>
      <c r="L911" s="81"/>
      <c r="M911" s="80"/>
      <c r="N911" s="80"/>
      <c r="O911" s="82"/>
      <c r="P911" s="82"/>
      <c r="Q911" s="82"/>
      <c r="R911" s="82"/>
      <c r="S911" s="82"/>
      <c r="T911" s="82"/>
      <c r="U911" s="82"/>
      <c r="V911" s="82"/>
      <c r="W911" s="82"/>
      <c r="X911" s="80"/>
      <c r="Y911" s="80"/>
      <c r="Z911" s="80"/>
      <c r="AA911" s="80"/>
      <c r="AB911" s="81"/>
      <c r="AC911" s="81"/>
      <c r="AD911" s="80"/>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c r="IW911" s="7"/>
      <c r="IX911" s="7"/>
      <c r="IY911" s="7"/>
      <c r="IZ911" s="7"/>
      <c r="JA911" s="7"/>
      <c r="JB911" s="7"/>
      <c r="JC911" s="7"/>
      <c r="JD911" s="7"/>
      <c r="JE911" s="7"/>
      <c r="JF911" s="7"/>
      <c r="JG911" s="7"/>
      <c r="JH911" s="7"/>
      <c r="JI911" s="7"/>
      <c r="JJ911" s="7"/>
      <c r="JK911" s="7"/>
      <c r="JL911" s="7"/>
      <c r="JM911" s="7"/>
      <c r="JN911" s="7"/>
      <c r="JO911" s="7"/>
      <c r="JP911" s="7"/>
      <c r="JQ911" s="7"/>
      <c r="JR911" s="7"/>
      <c r="JS911" s="7"/>
      <c r="JT911" s="7"/>
      <c r="JU911" s="7"/>
      <c r="JV911" s="7"/>
      <c r="JW911" s="7"/>
      <c r="JX911" s="7"/>
      <c r="JY911" s="7"/>
      <c r="JZ911" s="7"/>
      <c r="KA911" s="7"/>
      <c r="KB911" s="7"/>
      <c r="KC911" s="7"/>
      <c r="KD911" s="7"/>
      <c r="KE911" s="7"/>
      <c r="KF911" s="7"/>
      <c r="KG911" s="7"/>
      <c r="KH911" s="7"/>
      <c r="KI911" s="7"/>
      <c r="KJ911" s="7"/>
      <c r="KK911" s="7"/>
      <c r="KL911" s="7"/>
      <c r="KM911" s="7"/>
      <c r="KN911" s="7"/>
      <c r="KO911" s="7"/>
      <c r="KP911" s="7"/>
      <c r="KQ911" s="7"/>
      <c r="KR911" s="7"/>
      <c r="KS911" s="7"/>
      <c r="KT911" s="7"/>
      <c r="KU911" s="7"/>
      <c r="KV911" s="7"/>
      <c r="KW911" s="7"/>
      <c r="KX911" s="7"/>
      <c r="KY911" s="7"/>
      <c r="KZ911" s="7"/>
      <c r="LA911" s="7"/>
      <c r="LB911" s="7"/>
      <c r="LC911" s="7"/>
      <c r="LD911" s="7"/>
      <c r="LE911" s="7"/>
      <c r="LF911" s="7"/>
      <c r="LG911" s="7"/>
      <c r="LH911" s="7"/>
      <c r="LI911" s="7"/>
      <c r="LJ911" s="7"/>
      <c r="LK911" s="7"/>
      <c r="LL911" s="7"/>
      <c r="LM911" s="7"/>
      <c r="LN911" s="7"/>
      <c r="LO911" s="7"/>
      <c r="LP911" s="7"/>
      <c r="LQ911" s="7"/>
      <c r="LR911" s="7"/>
      <c r="LS911" s="7"/>
      <c r="LT911" s="7"/>
      <c r="LU911" s="7"/>
      <c r="LV911" s="7"/>
      <c r="LW911" s="7"/>
      <c r="LX911" s="7"/>
      <c r="LY911" s="7"/>
      <c r="LZ911" s="7"/>
      <c r="MA911" s="7"/>
      <c r="MB911" s="7"/>
      <c r="MC911" s="7"/>
      <c r="MD911" s="7"/>
      <c r="ME911" s="7"/>
      <c r="MF911" s="7"/>
      <c r="MG911" s="7"/>
      <c r="MH911" s="7"/>
      <c r="MI911" s="7"/>
      <c r="MJ911" s="7"/>
    </row>
    <row r="912" spans="1:348" ht="15.75" customHeight="1">
      <c r="A912" s="80"/>
      <c r="B912" s="80"/>
      <c r="C912" s="80"/>
      <c r="D912" s="80"/>
      <c r="E912" s="80"/>
      <c r="F912" s="80"/>
      <c r="G912" s="80"/>
      <c r="H912" s="80"/>
      <c r="I912" s="81"/>
      <c r="J912" s="81"/>
      <c r="K912" s="81"/>
      <c r="L912" s="81"/>
      <c r="M912" s="80"/>
      <c r="N912" s="80"/>
      <c r="O912" s="82"/>
      <c r="P912" s="82"/>
      <c r="Q912" s="82"/>
      <c r="R912" s="82"/>
      <c r="S912" s="82"/>
      <c r="T912" s="82"/>
      <c r="U912" s="82"/>
      <c r="V912" s="82"/>
      <c r="W912" s="82"/>
      <c r="X912" s="80"/>
      <c r="Y912" s="80"/>
      <c r="Z912" s="80"/>
      <c r="AA912" s="80"/>
      <c r="AB912" s="81"/>
      <c r="AC912" s="81"/>
      <c r="AD912" s="80"/>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c r="IW912" s="7"/>
      <c r="IX912" s="7"/>
      <c r="IY912" s="7"/>
      <c r="IZ912" s="7"/>
      <c r="JA912" s="7"/>
      <c r="JB912" s="7"/>
      <c r="JC912" s="7"/>
      <c r="JD912" s="7"/>
      <c r="JE912" s="7"/>
      <c r="JF912" s="7"/>
      <c r="JG912" s="7"/>
      <c r="JH912" s="7"/>
      <c r="JI912" s="7"/>
      <c r="JJ912" s="7"/>
      <c r="JK912" s="7"/>
      <c r="JL912" s="7"/>
      <c r="JM912" s="7"/>
      <c r="JN912" s="7"/>
      <c r="JO912" s="7"/>
      <c r="JP912" s="7"/>
      <c r="JQ912" s="7"/>
      <c r="JR912" s="7"/>
      <c r="JS912" s="7"/>
      <c r="JT912" s="7"/>
      <c r="JU912" s="7"/>
      <c r="JV912" s="7"/>
      <c r="JW912" s="7"/>
      <c r="JX912" s="7"/>
      <c r="JY912" s="7"/>
      <c r="JZ912" s="7"/>
      <c r="KA912" s="7"/>
      <c r="KB912" s="7"/>
      <c r="KC912" s="7"/>
      <c r="KD912" s="7"/>
      <c r="KE912" s="7"/>
      <c r="KF912" s="7"/>
      <c r="KG912" s="7"/>
      <c r="KH912" s="7"/>
      <c r="KI912" s="7"/>
      <c r="KJ912" s="7"/>
      <c r="KK912" s="7"/>
      <c r="KL912" s="7"/>
      <c r="KM912" s="7"/>
      <c r="KN912" s="7"/>
      <c r="KO912" s="7"/>
      <c r="KP912" s="7"/>
      <c r="KQ912" s="7"/>
      <c r="KR912" s="7"/>
      <c r="KS912" s="7"/>
      <c r="KT912" s="7"/>
      <c r="KU912" s="7"/>
      <c r="KV912" s="7"/>
      <c r="KW912" s="7"/>
      <c r="KX912" s="7"/>
      <c r="KY912" s="7"/>
      <c r="KZ912" s="7"/>
      <c r="LA912" s="7"/>
      <c r="LB912" s="7"/>
      <c r="LC912" s="7"/>
      <c r="LD912" s="7"/>
      <c r="LE912" s="7"/>
      <c r="LF912" s="7"/>
      <c r="LG912" s="7"/>
      <c r="LH912" s="7"/>
      <c r="LI912" s="7"/>
      <c r="LJ912" s="7"/>
      <c r="LK912" s="7"/>
      <c r="LL912" s="7"/>
      <c r="LM912" s="7"/>
      <c r="LN912" s="7"/>
      <c r="LO912" s="7"/>
      <c r="LP912" s="7"/>
      <c r="LQ912" s="7"/>
      <c r="LR912" s="7"/>
      <c r="LS912" s="7"/>
      <c r="LT912" s="7"/>
      <c r="LU912" s="7"/>
      <c r="LV912" s="7"/>
      <c r="LW912" s="7"/>
      <c r="LX912" s="7"/>
      <c r="LY912" s="7"/>
      <c r="LZ912" s="7"/>
      <c r="MA912" s="7"/>
      <c r="MB912" s="7"/>
      <c r="MC912" s="7"/>
      <c r="MD912" s="7"/>
      <c r="ME912" s="7"/>
      <c r="MF912" s="7"/>
      <c r="MG912" s="7"/>
      <c r="MH912" s="7"/>
      <c r="MI912" s="7"/>
      <c r="MJ912" s="7"/>
    </row>
    <row r="913" spans="1:348" ht="15.75" customHeight="1">
      <c r="A913" s="80"/>
      <c r="B913" s="80"/>
      <c r="C913" s="80"/>
      <c r="D913" s="80"/>
      <c r="E913" s="80"/>
      <c r="F913" s="80"/>
      <c r="G913" s="80"/>
      <c r="H913" s="80"/>
      <c r="I913" s="81"/>
      <c r="J913" s="81"/>
      <c r="K913" s="81"/>
      <c r="L913" s="81"/>
      <c r="M913" s="80"/>
      <c r="N913" s="80"/>
      <c r="O913" s="82"/>
      <c r="P913" s="82"/>
      <c r="Q913" s="82"/>
      <c r="R913" s="82"/>
      <c r="S913" s="82"/>
      <c r="T913" s="82"/>
      <c r="U913" s="82"/>
      <c r="V913" s="82"/>
      <c r="W913" s="82"/>
      <c r="X913" s="80"/>
      <c r="Y913" s="80"/>
      <c r="Z913" s="80"/>
      <c r="AA913" s="80"/>
      <c r="AB913" s="81"/>
      <c r="AC913" s="81"/>
      <c r="AD913" s="80"/>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c r="IW913" s="7"/>
      <c r="IX913" s="7"/>
      <c r="IY913" s="7"/>
      <c r="IZ913" s="7"/>
      <c r="JA913" s="7"/>
      <c r="JB913" s="7"/>
      <c r="JC913" s="7"/>
      <c r="JD913" s="7"/>
      <c r="JE913" s="7"/>
      <c r="JF913" s="7"/>
      <c r="JG913" s="7"/>
      <c r="JH913" s="7"/>
      <c r="JI913" s="7"/>
      <c r="JJ913" s="7"/>
      <c r="JK913" s="7"/>
      <c r="JL913" s="7"/>
      <c r="JM913" s="7"/>
      <c r="JN913" s="7"/>
      <c r="JO913" s="7"/>
      <c r="JP913" s="7"/>
      <c r="JQ913" s="7"/>
      <c r="JR913" s="7"/>
      <c r="JS913" s="7"/>
      <c r="JT913" s="7"/>
      <c r="JU913" s="7"/>
      <c r="JV913" s="7"/>
      <c r="JW913" s="7"/>
      <c r="JX913" s="7"/>
      <c r="JY913" s="7"/>
      <c r="JZ913" s="7"/>
      <c r="KA913" s="7"/>
      <c r="KB913" s="7"/>
      <c r="KC913" s="7"/>
      <c r="KD913" s="7"/>
      <c r="KE913" s="7"/>
      <c r="KF913" s="7"/>
      <c r="KG913" s="7"/>
      <c r="KH913" s="7"/>
      <c r="KI913" s="7"/>
      <c r="KJ913" s="7"/>
      <c r="KK913" s="7"/>
      <c r="KL913" s="7"/>
      <c r="KM913" s="7"/>
      <c r="KN913" s="7"/>
      <c r="KO913" s="7"/>
      <c r="KP913" s="7"/>
      <c r="KQ913" s="7"/>
      <c r="KR913" s="7"/>
      <c r="KS913" s="7"/>
      <c r="KT913" s="7"/>
      <c r="KU913" s="7"/>
      <c r="KV913" s="7"/>
      <c r="KW913" s="7"/>
      <c r="KX913" s="7"/>
      <c r="KY913" s="7"/>
      <c r="KZ913" s="7"/>
      <c r="LA913" s="7"/>
      <c r="LB913" s="7"/>
      <c r="LC913" s="7"/>
      <c r="LD913" s="7"/>
      <c r="LE913" s="7"/>
      <c r="LF913" s="7"/>
      <c r="LG913" s="7"/>
      <c r="LH913" s="7"/>
      <c r="LI913" s="7"/>
      <c r="LJ913" s="7"/>
      <c r="LK913" s="7"/>
      <c r="LL913" s="7"/>
      <c r="LM913" s="7"/>
      <c r="LN913" s="7"/>
      <c r="LO913" s="7"/>
      <c r="LP913" s="7"/>
      <c r="LQ913" s="7"/>
      <c r="LR913" s="7"/>
      <c r="LS913" s="7"/>
      <c r="LT913" s="7"/>
      <c r="LU913" s="7"/>
      <c r="LV913" s="7"/>
      <c r="LW913" s="7"/>
      <c r="LX913" s="7"/>
      <c r="LY913" s="7"/>
      <c r="LZ913" s="7"/>
      <c r="MA913" s="7"/>
      <c r="MB913" s="7"/>
      <c r="MC913" s="7"/>
      <c r="MD913" s="7"/>
      <c r="ME913" s="7"/>
      <c r="MF913" s="7"/>
      <c r="MG913" s="7"/>
      <c r="MH913" s="7"/>
      <c r="MI913" s="7"/>
      <c r="MJ913" s="7"/>
    </row>
    <row r="914" spans="1:348" ht="15.75" customHeight="1">
      <c r="A914" s="80"/>
      <c r="B914" s="80"/>
      <c r="C914" s="80"/>
      <c r="D914" s="80"/>
      <c r="E914" s="80"/>
      <c r="F914" s="80"/>
      <c r="G914" s="80"/>
      <c r="H914" s="80"/>
      <c r="I914" s="81"/>
      <c r="J914" s="81"/>
      <c r="K914" s="81"/>
      <c r="L914" s="81"/>
      <c r="M914" s="80"/>
      <c r="N914" s="80"/>
      <c r="O914" s="82"/>
      <c r="P914" s="82"/>
      <c r="Q914" s="82"/>
      <c r="R914" s="82"/>
      <c r="S914" s="82"/>
      <c r="T914" s="82"/>
      <c r="U914" s="82"/>
      <c r="V914" s="82"/>
      <c r="W914" s="82"/>
      <c r="X914" s="80"/>
      <c r="Y914" s="80"/>
      <c r="Z914" s="80"/>
      <c r="AA914" s="80"/>
      <c r="AB914" s="81"/>
      <c r="AC914" s="81"/>
      <c r="AD914" s="80"/>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c r="IW914" s="7"/>
      <c r="IX914" s="7"/>
      <c r="IY914" s="7"/>
      <c r="IZ914" s="7"/>
      <c r="JA914" s="7"/>
      <c r="JB914" s="7"/>
      <c r="JC914" s="7"/>
      <c r="JD914" s="7"/>
      <c r="JE914" s="7"/>
      <c r="JF914" s="7"/>
      <c r="JG914" s="7"/>
      <c r="JH914" s="7"/>
      <c r="JI914" s="7"/>
      <c r="JJ914" s="7"/>
      <c r="JK914" s="7"/>
      <c r="JL914" s="7"/>
      <c r="JM914" s="7"/>
      <c r="JN914" s="7"/>
      <c r="JO914" s="7"/>
      <c r="JP914" s="7"/>
      <c r="JQ914" s="7"/>
      <c r="JR914" s="7"/>
      <c r="JS914" s="7"/>
      <c r="JT914" s="7"/>
      <c r="JU914" s="7"/>
      <c r="JV914" s="7"/>
      <c r="JW914" s="7"/>
      <c r="JX914" s="7"/>
      <c r="JY914" s="7"/>
      <c r="JZ914" s="7"/>
      <c r="KA914" s="7"/>
      <c r="KB914" s="7"/>
      <c r="KC914" s="7"/>
      <c r="KD914" s="7"/>
      <c r="KE914" s="7"/>
      <c r="KF914" s="7"/>
      <c r="KG914" s="7"/>
      <c r="KH914" s="7"/>
      <c r="KI914" s="7"/>
      <c r="KJ914" s="7"/>
      <c r="KK914" s="7"/>
      <c r="KL914" s="7"/>
      <c r="KM914" s="7"/>
      <c r="KN914" s="7"/>
      <c r="KO914" s="7"/>
      <c r="KP914" s="7"/>
      <c r="KQ914" s="7"/>
      <c r="KR914" s="7"/>
      <c r="KS914" s="7"/>
      <c r="KT914" s="7"/>
      <c r="KU914" s="7"/>
      <c r="KV914" s="7"/>
      <c r="KW914" s="7"/>
      <c r="KX914" s="7"/>
      <c r="KY914" s="7"/>
      <c r="KZ914" s="7"/>
      <c r="LA914" s="7"/>
      <c r="LB914" s="7"/>
      <c r="LC914" s="7"/>
      <c r="LD914" s="7"/>
      <c r="LE914" s="7"/>
      <c r="LF914" s="7"/>
      <c r="LG914" s="7"/>
      <c r="LH914" s="7"/>
      <c r="LI914" s="7"/>
      <c r="LJ914" s="7"/>
      <c r="LK914" s="7"/>
      <c r="LL914" s="7"/>
      <c r="LM914" s="7"/>
      <c r="LN914" s="7"/>
      <c r="LO914" s="7"/>
      <c r="LP914" s="7"/>
      <c r="LQ914" s="7"/>
      <c r="LR914" s="7"/>
      <c r="LS914" s="7"/>
      <c r="LT914" s="7"/>
      <c r="LU914" s="7"/>
      <c r="LV914" s="7"/>
      <c r="LW914" s="7"/>
      <c r="LX914" s="7"/>
      <c r="LY914" s="7"/>
      <c r="LZ914" s="7"/>
      <c r="MA914" s="7"/>
      <c r="MB914" s="7"/>
      <c r="MC914" s="7"/>
      <c r="MD914" s="7"/>
      <c r="ME914" s="7"/>
      <c r="MF914" s="7"/>
      <c r="MG914" s="7"/>
      <c r="MH914" s="7"/>
      <c r="MI914" s="7"/>
      <c r="MJ914" s="7"/>
    </row>
    <row r="915" spans="1:348" ht="15.75" customHeight="1">
      <c r="A915" s="80"/>
      <c r="B915" s="80"/>
      <c r="C915" s="80"/>
      <c r="D915" s="80"/>
      <c r="E915" s="80"/>
      <c r="F915" s="80"/>
      <c r="G915" s="80"/>
      <c r="H915" s="80"/>
      <c r="I915" s="81"/>
      <c r="J915" s="81"/>
      <c r="K915" s="81"/>
      <c r="L915" s="81"/>
      <c r="M915" s="80"/>
      <c r="N915" s="80"/>
      <c r="O915" s="82"/>
      <c r="P915" s="82"/>
      <c r="Q915" s="82"/>
      <c r="R915" s="82"/>
      <c r="S915" s="82"/>
      <c r="T915" s="82"/>
      <c r="U915" s="82"/>
      <c r="V915" s="82"/>
      <c r="W915" s="82"/>
      <c r="X915" s="80"/>
      <c r="Y915" s="80"/>
      <c r="Z915" s="80"/>
      <c r="AA915" s="80"/>
      <c r="AB915" s="81"/>
      <c r="AC915" s="81"/>
      <c r="AD915" s="80"/>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c r="IW915" s="7"/>
      <c r="IX915" s="7"/>
      <c r="IY915" s="7"/>
      <c r="IZ915" s="7"/>
      <c r="JA915" s="7"/>
      <c r="JB915" s="7"/>
      <c r="JC915" s="7"/>
      <c r="JD915" s="7"/>
      <c r="JE915" s="7"/>
      <c r="JF915" s="7"/>
      <c r="JG915" s="7"/>
      <c r="JH915" s="7"/>
      <c r="JI915" s="7"/>
      <c r="JJ915" s="7"/>
      <c r="JK915" s="7"/>
      <c r="JL915" s="7"/>
      <c r="JM915" s="7"/>
      <c r="JN915" s="7"/>
      <c r="JO915" s="7"/>
      <c r="JP915" s="7"/>
      <c r="JQ915" s="7"/>
      <c r="JR915" s="7"/>
      <c r="JS915" s="7"/>
      <c r="JT915" s="7"/>
      <c r="JU915" s="7"/>
      <c r="JV915" s="7"/>
      <c r="JW915" s="7"/>
      <c r="JX915" s="7"/>
      <c r="JY915" s="7"/>
      <c r="JZ915" s="7"/>
      <c r="KA915" s="7"/>
      <c r="KB915" s="7"/>
      <c r="KC915" s="7"/>
      <c r="KD915" s="7"/>
      <c r="KE915" s="7"/>
      <c r="KF915" s="7"/>
      <c r="KG915" s="7"/>
      <c r="KH915" s="7"/>
      <c r="KI915" s="7"/>
      <c r="KJ915" s="7"/>
      <c r="KK915" s="7"/>
      <c r="KL915" s="7"/>
      <c r="KM915" s="7"/>
      <c r="KN915" s="7"/>
      <c r="KO915" s="7"/>
      <c r="KP915" s="7"/>
      <c r="KQ915" s="7"/>
      <c r="KR915" s="7"/>
      <c r="KS915" s="7"/>
      <c r="KT915" s="7"/>
      <c r="KU915" s="7"/>
      <c r="KV915" s="7"/>
      <c r="KW915" s="7"/>
      <c r="KX915" s="7"/>
      <c r="KY915" s="7"/>
      <c r="KZ915" s="7"/>
      <c r="LA915" s="7"/>
      <c r="LB915" s="7"/>
      <c r="LC915" s="7"/>
      <c r="LD915" s="7"/>
      <c r="LE915" s="7"/>
      <c r="LF915" s="7"/>
      <c r="LG915" s="7"/>
      <c r="LH915" s="7"/>
      <c r="LI915" s="7"/>
      <c r="LJ915" s="7"/>
      <c r="LK915" s="7"/>
      <c r="LL915" s="7"/>
      <c r="LM915" s="7"/>
      <c r="LN915" s="7"/>
      <c r="LO915" s="7"/>
      <c r="LP915" s="7"/>
      <c r="LQ915" s="7"/>
      <c r="LR915" s="7"/>
      <c r="LS915" s="7"/>
      <c r="LT915" s="7"/>
      <c r="LU915" s="7"/>
      <c r="LV915" s="7"/>
      <c r="LW915" s="7"/>
      <c r="LX915" s="7"/>
      <c r="LY915" s="7"/>
      <c r="LZ915" s="7"/>
      <c r="MA915" s="7"/>
      <c r="MB915" s="7"/>
      <c r="MC915" s="7"/>
      <c r="MD915" s="7"/>
      <c r="ME915" s="7"/>
      <c r="MF915" s="7"/>
      <c r="MG915" s="7"/>
      <c r="MH915" s="7"/>
      <c r="MI915" s="7"/>
      <c r="MJ915" s="7"/>
    </row>
    <row r="916" spans="1:348" ht="15.75" customHeight="1">
      <c r="A916" s="80"/>
      <c r="B916" s="80"/>
      <c r="C916" s="80"/>
      <c r="D916" s="80"/>
      <c r="E916" s="80"/>
      <c r="F916" s="80"/>
      <c r="G916" s="80"/>
      <c r="H916" s="80"/>
      <c r="I916" s="81"/>
      <c r="J916" s="81"/>
      <c r="K916" s="81"/>
      <c r="L916" s="81"/>
      <c r="M916" s="80"/>
      <c r="N916" s="80"/>
      <c r="O916" s="82"/>
      <c r="P916" s="82"/>
      <c r="Q916" s="82"/>
      <c r="R916" s="82"/>
      <c r="S916" s="82"/>
      <c r="T916" s="82"/>
      <c r="U916" s="82"/>
      <c r="V916" s="82"/>
      <c r="W916" s="82"/>
      <c r="X916" s="80"/>
      <c r="Y916" s="80"/>
      <c r="Z916" s="80"/>
      <c r="AA916" s="80"/>
      <c r="AB916" s="81"/>
      <c r="AC916" s="81"/>
      <c r="AD916" s="80"/>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c r="IW916" s="7"/>
      <c r="IX916" s="7"/>
      <c r="IY916" s="7"/>
      <c r="IZ916" s="7"/>
      <c r="JA916" s="7"/>
      <c r="JB916" s="7"/>
      <c r="JC916" s="7"/>
      <c r="JD916" s="7"/>
      <c r="JE916" s="7"/>
      <c r="JF916" s="7"/>
      <c r="JG916" s="7"/>
      <c r="JH916" s="7"/>
      <c r="JI916" s="7"/>
      <c r="JJ916" s="7"/>
      <c r="JK916" s="7"/>
      <c r="JL916" s="7"/>
      <c r="JM916" s="7"/>
      <c r="JN916" s="7"/>
      <c r="JO916" s="7"/>
      <c r="JP916" s="7"/>
      <c r="JQ916" s="7"/>
      <c r="JR916" s="7"/>
      <c r="JS916" s="7"/>
      <c r="JT916" s="7"/>
      <c r="JU916" s="7"/>
      <c r="JV916" s="7"/>
      <c r="JW916" s="7"/>
      <c r="JX916" s="7"/>
      <c r="JY916" s="7"/>
      <c r="JZ916" s="7"/>
      <c r="KA916" s="7"/>
      <c r="KB916" s="7"/>
      <c r="KC916" s="7"/>
      <c r="KD916" s="7"/>
      <c r="KE916" s="7"/>
      <c r="KF916" s="7"/>
      <c r="KG916" s="7"/>
      <c r="KH916" s="7"/>
      <c r="KI916" s="7"/>
      <c r="KJ916" s="7"/>
      <c r="KK916" s="7"/>
      <c r="KL916" s="7"/>
      <c r="KM916" s="7"/>
      <c r="KN916" s="7"/>
      <c r="KO916" s="7"/>
      <c r="KP916" s="7"/>
      <c r="KQ916" s="7"/>
      <c r="KR916" s="7"/>
      <c r="KS916" s="7"/>
      <c r="KT916" s="7"/>
      <c r="KU916" s="7"/>
      <c r="KV916" s="7"/>
      <c r="KW916" s="7"/>
      <c r="KX916" s="7"/>
      <c r="KY916" s="7"/>
      <c r="KZ916" s="7"/>
      <c r="LA916" s="7"/>
      <c r="LB916" s="7"/>
      <c r="LC916" s="7"/>
      <c r="LD916" s="7"/>
      <c r="LE916" s="7"/>
      <c r="LF916" s="7"/>
      <c r="LG916" s="7"/>
      <c r="LH916" s="7"/>
      <c r="LI916" s="7"/>
      <c r="LJ916" s="7"/>
      <c r="LK916" s="7"/>
      <c r="LL916" s="7"/>
      <c r="LM916" s="7"/>
      <c r="LN916" s="7"/>
      <c r="LO916" s="7"/>
      <c r="LP916" s="7"/>
      <c r="LQ916" s="7"/>
      <c r="LR916" s="7"/>
      <c r="LS916" s="7"/>
      <c r="LT916" s="7"/>
      <c r="LU916" s="7"/>
      <c r="LV916" s="7"/>
      <c r="LW916" s="7"/>
      <c r="LX916" s="7"/>
      <c r="LY916" s="7"/>
      <c r="LZ916" s="7"/>
      <c r="MA916" s="7"/>
      <c r="MB916" s="7"/>
      <c r="MC916" s="7"/>
      <c r="MD916" s="7"/>
      <c r="ME916" s="7"/>
      <c r="MF916" s="7"/>
      <c r="MG916" s="7"/>
      <c r="MH916" s="7"/>
      <c r="MI916" s="7"/>
      <c r="MJ916" s="7"/>
    </row>
    <row r="917" spans="1:348" ht="15.75" customHeight="1">
      <c r="A917" s="80"/>
      <c r="B917" s="80"/>
      <c r="C917" s="80"/>
      <c r="D917" s="80"/>
      <c r="E917" s="80"/>
      <c r="F917" s="80"/>
      <c r="G917" s="80"/>
      <c r="H917" s="80"/>
      <c r="I917" s="81"/>
      <c r="J917" s="81"/>
      <c r="K917" s="81"/>
      <c r="L917" s="81"/>
      <c r="M917" s="80"/>
      <c r="N917" s="80"/>
      <c r="O917" s="82"/>
      <c r="P917" s="82"/>
      <c r="Q917" s="82"/>
      <c r="R917" s="82"/>
      <c r="S917" s="82"/>
      <c r="T917" s="82"/>
      <c r="U917" s="82"/>
      <c r="V917" s="82"/>
      <c r="W917" s="82"/>
      <c r="X917" s="80"/>
      <c r="Y917" s="80"/>
      <c r="Z917" s="80"/>
      <c r="AA917" s="80"/>
      <c r="AB917" s="81"/>
      <c r="AC917" s="81"/>
      <c r="AD917" s="80"/>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c r="IW917" s="7"/>
      <c r="IX917" s="7"/>
      <c r="IY917" s="7"/>
      <c r="IZ917" s="7"/>
      <c r="JA917" s="7"/>
      <c r="JB917" s="7"/>
      <c r="JC917" s="7"/>
      <c r="JD917" s="7"/>
      <c r="JE917" s="7"/>
      <c r="JF917" s="7"/>
      <c r="JG917" s="7"/>
      <c r="JH917" s="7"/>
      <c r="JI917" s="7"/>
      <c r="JJ917" s="7"/>
      <c r="JK917" s="7"/>
      <c r="JL917" s="7"/>
      <c r="JM917" s="7"/>
      <c r="JN917" s="7"/>
      <c r="JO917" s="7"/>
      <c r="JP917" s="7"/>
      <c r="JQ917" s="7"/>
      <c r="JR917" s="7"/>
      <c r="JS917" s="7"/>
      <c r="JT917" s="7"/>
      <c r="JU917" s="7"/>
      <c r="JV917" s="7"/>
      <c r="JW917" s="7"/>
      <c r="JX917" s="7"/>
      <c r="JY917" s="7"/>
      <c r="JZ917" s="7"/>
      <c r="KA917" s="7"/>
      <c r="KB917" s="7"/>
      <c r="KC917" s="7"/>
      <c r="KD917" s="7"/>
      <c r="KE917" s="7"/>
      <c r="KF917" s="7"/>
      <c r="KG917" s="7"/>
      <c r="KH917" s="7"/>
      <c r="KI917" s="7"/>
      <c r="KJ917" s="7"/>
      <c r="KK917" s="7"/>
      <c r="KL917" s="7"/>
      <c r="KM917" s="7"/>
      <c r="KN917" s="7"/>
      <c r="KO917" s="7"/>
      <c r="KP917" s="7"/>
      <c r="KQ917" s="7"/>
      <c r="KR917" s="7"/>
      <c r="KS917" s="7"/>
      <c r="KT917" s="7"/>
      <c r="KU917" s="7"/>
      <c r="KV917" s="7"/>
      <c r="KW917" s="7"/>
      <c r="KX917" s="7"/>
      <c r="KY917" s="7"/>
      <c r="KZ917" s="7"/>
      <c r="LA917" s="7"/>
      <c r="LB917" s="7"/>
      <c r="LC917" s="7"/>
      <c r="LD917" s="7"/>
      <c r="LE917" s="7"/>
      <c r="LF917" s="7"/>
      <c r="LG917" s="7"/>
      <c r="LH917" s="7"/>
      <c r="LI917" s="7"/>
      <c r="LJ917" s="7"/>
      <c r="LK917" s="7"/>
      <c r="LL917" s="7"/>
      <c r="LM917" s="7"/>
      <c r="LN917" s="7"/>
      <c r="LO917" s="7"/>
      <c r="LP917" s="7"/>
      <c r="LQ917" s="7"/>
      <c r="LR917" s="7"/>
      <c r="LS917" s="7"/>
      <c r="LT917" s="7"/>
      <c r="LU917" s="7"/>
      <c r="LV917" s="7"/>
      <c r="LW917" s="7"/>
      <c r="LX917" s="7"/>
      <c r="LY917" s="7"/>
      <c r="LZ917" s="7"/>
      <c r="MA917" s="7"/>
      <c r="MB917" s="7"/>
      <c r="MC917" s="7"/>
      <c r="MD917" s="7"/>
      <c r="ME917" s="7"/>
      <c r="MF917" s="7"/>
      <c r="MG917" s="7"/>
      <c r="MH917" s="7"/>
      <c r="MI917" s="7"/>
      <c r="MJ917" s="7"/>
    </row>
    <row r="918" spans="1:348" ht="15.75" customHeight="1">
      <c r="A918" s="80"/>
      <c r="B918" s="80"/>
      <c r="C918" s="80"/>
      <c r="D918" s="80"/>
      <c r="E918" s="80"/>
      <c r="F918" s="80"/>
      <c r="G918" s="80"/>
      <c r="H918" s="80"/>
      <c r="I918" s="81"/>
      <c r="J918" s="81"/>
      <c r="K918" s="81"/>
      <c r="L918" s="81"/>
      <c r="M918" s="80"/>
      <c r="N918" s="80"/>
      <c r="O918" s="82"/>
      <c r="P918" s="82"/>
      <c r="Q918" s="82"/>
      <c r="R918" s="82"/>
      <c r="S918" s="82"/>
      <c r="T918" s="82"/>
      <c r="U918" s="82"/>
      <c r="V918" s="82"/>
      <c r="W918" s="82"/>
      <c r="X918" s="80"/>
      <c r="Y918" s="80"/>
      <c r="Z918" s="80"/>
      <c r="AA918" s="80"/>
      <c r="AB918" s="81"/>
      <c r="AC918" s="81"/>
      <c r="AD918" s="80"/>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c r="IW918" s="7"/>
      <c r="IX918" s="7"/>
      <c r="IY918" s="7"/>
      <c r="IZ918" s="7"/>
      <c r="JA918" s="7"/>
      <c r="JB918" s="7"/>
      <c r="JC918" s="7"/>
      <c r="JD918" s="7"/>
      <c r="JE918" s="7"/>
      <c r="JF918" s="7"/>
      <c r="JG918" s="7"/>
      <c r="JH918" s="7"/>
      <c r="JI918" s="7"/>
      <c r="JJ918" s="7"/>
      <c r="JK918" s="7"/>
      <c r="JL918" s="7"/>
      <c r="JM918" s="7"/>
      <c r="JN918" s="7"/>
      <c r="JO918" s="7"/>
      <c r="JP918" s="7"/>
      <c r="JQ918" s="7"/>
      <c r="JR918" s="7"/>
      <c r="JS918" s="7"/>
      <c r="JT918" s="7"/>
      <c r="JU918" s="7"/>
      <c r="JV918" s="7"/>
      <c r="JW918" s="7"/>
      <c r="JX918" s="7"/>
      <c r="JY918" s="7"/>
      <c r="JZ918" s="7"/>
      <c r="KA918" s="7"/>
      <c r="KB918" s="7"/>
      <c r="KC918" s="7"/>
      <c r="KD918" s="7"/>
      <c r="KE918" s="7"/>
      <c r="KF918" s="7"/>
      <c r="KG918" s="7"/>
      <c r="KH918" s="7"/>
      <c r="KI918" s="7"/>
      <c r="KJ918" s="7"/>
      <c r="KK918" s="7"/>
      <c r="KL918" s="7"/>
      <c r="KM918" s="7"/>
      <c r="KN918" s="7"/>
      <c r="KO918" s="7"/>
      <c r="KP918" s="7"/>
      <c r="KQ918" s="7"/>
      <c r="KR918" s="7"/>
      <c r="KS918" s="7"/>
      <c r="KT918" s="7"/>
      <c r="KU918" s="7"/>
      <c r="KV918" s="7"/>
      <c r="KW918" s="7"/>
      <c r="KX918" s="7"/>
      <c r="KY918" s="7"/>
      <c r="KZ918" s="7"/>
      <c r="LA918" s="7"/>
      <c r="LB918" s="7"/>
      <c r="LC918" s="7"/>
      <c r="LD918" s="7"/>
      <c r="LE918" s="7"/>
      <c r="LF918" s="7"/>
      <c r="LG918" s="7"/>
      <c r="LH918" s="7"/>
      <c r="LI918" s="7"/>
      <c r="LJ918" s="7"/>
      <c r="LK918" s="7"/>
      <c r="LL918" s="7"/>
      <c r="LM918" s="7"/>
      <c r="LN918" s="7"/>
      <c r="LO918" s="7"/>
      <c r="LP918" s="7"/>
      <c r="LQ918" s="7"/>
      <c r="LR918" s="7"/>
      <c r="LS918" s="7"/>
      <c r="LT918" s="7"/>
      <c r="LU918" s="7"/>
      <c r="LV918" s="7"/>
      <c r="LW918" s="7"/>
      <c r="LX918" s="7"/>
      <c r="LY918" s="7"/>
      <c r="LZ918" s="7"/>
      <c r="MA918" s="7"/>
      <c r="MB918" s="7"/>
      <c r="MC918" s="7"/>
      <c r="MD918" s="7"/>
      <c r="ME918" s="7"/>
      <c r="MF918" s="7"/>
      <c r="MG918" s="7"/>
      <c r="MH918" s="7"/>
      <c r="MI918" s="7"/>
      <c r="MJ918" s="7"/>
    </row>
    <row r="919" spans="1:348" ht="15.75" customHeight="1">
      <c r="A919" s="80"/>
      <c r="B919" s="80"/>
      <c r="C919" s="80"/>
      <c r="D919" s="80"/>
      <c r="E919" s="80"/>
      <c r="F919" s="80"/>
      <c r="G919" s="80"/>
      <c r="H919" s="80"/>
      <c r="I919" s="81"/>
      <c r="J919" s="81"/>
      <c r="K919" s="81"/>
      <c r="L919" s="81"/>
      <c r="M919" s="80"/>
      <c r="N919" s="80"/>
      <c r="O919" s="82"/>
      <c r="P919" s="82"/>
      <c r="Q919" s="82"/>
      <c r="R919" s="82"/>
      <c r="S919" s="82"/>
      <c r="T919" s="82"/>
      <c r="U919" s="82"/>
      <c r="V919" s="82"/>
      <c r="W919" s="82"/>
      <c r="X919" s="80"/>
      <c r="Y919" s="80"/>
      <c r="Z919" s="80"/>
      <c r="AA919" s="80"/>
      <c r="AB919" s="81"/>
      <c r="AC919" s="81"/>
      <c r="AD919" s="80"/>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c r="IW919" s="7"/>
      <c r="IX919" s="7"/>
      <c r="IY919" s="7"/>
      <c r="IZ919" s="7"/>
      <c r="JA919" s="7"/>
      <c r="JB919" s="7"/>
      <c r="JC919" s="7"/>
      <c r="JD919" s="7"/>
      <c r="JE919" s="7"/>
      <c r="JF919" s="7"/>
      <c r="JG919" s="7"/>
      <c r="JH919" s="7"/>
      <c r="JI919" s="7"/>
      <c r="JJ919" s="7"/>
      <c r="JK919" s="7"/>
      <c r="JL919" s="7"/>
      <c r="JM919" s="7"/>
      <c r="JN919" s="7"/>
      <c r="JO919" s="7"/>
      <c r="JP919" s="7"/>
      <c r="JQ919" s="7"/>
      <c r="JR919" s="7"/>
      <c r="JS919" s="7"/>
      <c r="JT919" s="7"/>
      <c r="JU919" s="7"/>
      <c r="JV919" s="7"/>
      <c r="JW919" s="7"/>
      <c r="JX919" s="7"/>
      <c r="JY919" s="7"/>
      <c r="JZ919" s="7"/>
      <c r="KA919" s="7"/>
      <c r="KB919" s="7"/>
      <c r="KC919" s="7"/>
      <c r="KD919" s="7"/>
      <c r="KE919" s="7"/>
      <c r="KF919" s="7"/>
      <c r="KG919" s="7"/>
      <c r="KH919" s="7"/>
      <c r="KI919" s="7"/>
      <c r="KJ919" s="7"/>
      <c r="KK919" s="7"/>
      <c r="KL919" s="7"/>
      <c r="KM919" s="7"/>
      <c r="KN919" s="7"/>
      <c r="KO919" s="7"/>
      <c r="KP919" s="7"/>
      <c r="KQ919" s="7"/>
      <c r="KR919" s="7"/>
      <c r="KS919" s="7"/>
      <c r="KT919" s="7"/>
      <c r="KU919" s="7"/>
      <c r="KV919" s="7"/>
      <c r="KW919" s="7"/>
      <c r="KX919" s="7"/>
      <c r="KY919" s="7"/>
      <c r="KZ919" s="7"/>
      <c r="LA919" s="7"/>
      <c r="LB919" s="7"/>
      <c r="LC919" s="7"/>
      <c r="LD919" s="7"/>
      <c r="LE919" s="7"/>
      <c r="LF919" s="7"/>
      <c r="LG919" s="7"/>
      <c r="LH919" s="7"/>
      <c r="LI919" s="7"/>
      <c r="LJ919" s="7"/>
      <c r="LK919" s="7"/>
      <c r="LL919" s="7"/>
      <c r="LM919" s="7"/>
      <c r="LN919" s="7"/>
      <c r="LO919" s="7"/>
      <c r="LP919" s="7"/>
      <c r="LQ919" s="7"/>
      <c r="LR919" s="7"/>
      <c r="LS919" s="7"/>
      <c r="LT919" s="7"/>
      <c r="LU919" s="7"/>
      <c r="LV919" s="7"/>
      <c r="LW919" s="7"/>
      <c r="LX919" s="7"/>
      <c r="LY919" s="7"/>
      <c r="LZ919" s="7"/>
      <c r="MA919" s="7"/>
      <c r="MB919" s="7"/>
      <c r="MC919" s="7"/>
      <c r="MD919" s="7"/>
      <c r="ME919" s="7"/>
      <c r="MF919" s="7"/>
      <c r="MG919" s="7"/>
      <c r="MH919" s="7"/>
      <c r="MI919" s="7"/>
      <c r="MJ919" s="7"/>
    </row>
    <row r="920" spans="1:348" ht="15.75" customHeight="1">
      <c r="A920" s="80"/>
      <c r="B920" s="80"/>
      <c r="C920" s="80"/>
      <c r="D920" s="80"/>
      <c r="E920" s="80"/>
      <c r="F920" s="80"/>
      <c r="G920" s="80"/>
      <c r="H920" s="80"/>
      <c r="I920" s="81"/>
      <c r="J920" s="81"/>
      <c r="K920" s="81"/>
      <c r="L920" s="81"/>
      <c r="M920" s="80"/>
      <c r="N920" s="80"/>
      <c r="O920" s="82"/>
      <c r="P920" s="82"/>
      <c r="Q920" s="82"/>
      <c r="R920" s="82"/>
      <c r="S920" s="82"/>
      <c r="T920" s="82"/>
      <c r="U920" s="82"/>
      <c r="V920" s="82"/>
      <c r="W920" s="82"/>
      <c r="X920" s="80"/>
      <c r="Y920" s="80"/>
      <c r="Z920" s="80"/>
      <c r="AA920" s="80"/>
      <c r="AB920" s="81"/>
      <c r="AC920" s="81"/>
      <c r="AD920" s="80"/>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c r="IW920" s="7"/>
      <c r="IX920" s="7"/>
      <c r="IY920" s="7"/>
      <c r="IZ920" s="7"/>
      <c r="JA920" s="7"/>
      <c r="JB920" s="7"/>
      <c r="JC920" s="7"/>
      <c r="JD920" s="7"/>
      <c r="JE920" s="7"/>
      <c r="JF920" s="7"/>
      <c r="JG920" s="7"/>
      <c r="JH920" s="7"/>
      <c r="JI920" s="7"/>
      <c r="JJ920" s="7"/>
      <c r="JK920" s="7"/>
      <c r="JL920" s="7"/>
      <c r="JM920" s="7"/>
      <c r="JN920" s="7"/>
      <c r="JO920" s="7"/>
      <c r="JP920" s="7"/>
      <c r="JQ920" s="7"/>
      <c r="JR920" s="7"/>
      <c r="JS920" s="7"/>
      <c r="JT920" s="7"/>
      <c r="JU920" s="7"/>
      <c r="JV920" s="7"/>
      <c r="JW920" s="7"/>
      <c r="JX920" s="7"/>
      <c r="JY920" s="7"/>
      <c r="JZ920" s="7"/>
      <c r="KA920" s="7"/>
      <c r="KB920" s="7"/>
      <c r="KC920" s="7"/>
      <c r="KD920" s="7"/>
      <c r="KE920" s="7"/>
      <c r="KF920" s="7"/>
      <c r="KG920" s="7"/>
      <c r="KH920" s="7"/>
      <c r="KI920" s="7"/>
      <c r="KJ920" s="7"/>
      <c r="KK920" s="7"/>
      <c r="KL920" s="7"/>
      <c r="KM920" s="7"/>
      <c r="KN920" s="7"/>
      <c r="KO920" s="7"/>
      <c r="KP920" s="7"/>
      <c r="KQ920" s="7"/>
      <c r="KR920" s="7"/>
      <c r="KS920" s="7"/>
      <c r="KT920" s="7"/>
      <c r="KU920" s="7"/>
      <c r="KV920" s="7"/>
      <c r="KW920" s="7"/>
      <c r="KX920" s="7"/>
      <c r="KY920" s="7"/>
      <c r="KZ920" s="7"/>
      <c r="LA920" s="7"/>
      <c r="LB920" s="7"/>
      <c r="LC920" s="7"/>
      <c r="LD920" s="7"/>
      <c r="LE920" s="7"/>
      <c r="LF920" s="7"/>
      <c r="LG920" s="7"/>
      <c r="LH920" s="7"/>
      <c r="LI920" s="7"/>
      <c r="LJ920" s="7"/>
      <c r="LK920" s="7"/>
      <c r="LL920" s="7"/>
      <c r="LM920" s="7"/>
      <c r="LN920" s="7"/>
      <c r="LO920" s="7"/>
      <c r="LP920" s="7"/>
      <c r="LQ920" s="7"/>
      <c r="LR920" s="7"/>
      <c r="LS920" s="7"/>
      <c r="LT920" s="7"/>
      <c r="LU920" s="7"/>
      <c r="LV920" s="7"/>
      <c r="LW920" s="7"/>
      <c r="LX920" s="7"/>
      <c r="LY920" s="7"/>
      <c r="LZ920" s="7"/>
      <c r="MA920" s="7"/>
      <c r="MB920" s="7"/>
      <c r="MC920" s="7"/>
      <c r="MD920" s="7"/>
      <c r="ME920" s="7"/>
      <c r="MF920" s="7"/>
      <c r="MG920" s="7"/>
      <c r="MH920" s="7"/>
      <c r="MI920" s="7"/>
      <c r="MJ920" s="7"/>
    </row>
    <row r="921" spans="1:348" ht="15.75" customHeight="1">
      <c r="A921" s="80"/>
      <c r="B921" s="80"/>
      <c r="C921" s="80"/>
      <c r="D921" s="80"/>
      <c r="E921" s="80"/>
      <c r="F921" s="80"/>
      <c r="G921" s="80"/>
      <c r="H921" s="80"/>
      <c r="I921" s="81"/>
      <c r="J921" s="81"/>
      <c r="K921" s="81"/>
      <c r="L921" s="81"/>
      <c r="M921" s="80"/>
      <c r="N921" s="80"/>
      <c r="O921" s="82"/>
      <c r="P921" s="82"/>
      <c r="Q921" s="82"/>
      <c r="R921" s="82"/>
      <c r="S921" s="82"/>
      <c r="T921" s="82"/>
      <c r="U921" s="82"/>
      <c r="V921" s="82"/>
      <c r="W921" s="82"/>
      <c r="X921" s="80"/>
      <c r="Y921" s="80"/>
      <c r="Z921" s="80"/>
      <c r="AA921" s="80"/>
      <c r="AB921" s="81"/>
      <c r="AC921" s="81"/>
      <c r="AD921" s="80"/>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c r="IW921" s="7"/>
      <c r="IX921" s="7"/>
      <c r="IY921" s="7"/>
      <c r="IZ921" s="7"/>
      <c r="JA921" s="7"/>
      <c r="JB921" s="7"/>
      <c r="JC921" s="7"/>
      <c r="JD921" s="7"/>
      <c r="JE921" s="7"/>
      <c r="JF921" s="7"/>
      <c r="JG921" s="7"/>
      <c r="JH921" s="7"/>
      <c r="JI921" s="7"/>
      <c r="JJ921" s="7"/>
      <c r="JK921" s="7"/>
      <c r="JL921" s="7"/>
      <c r="JM921" s="7"/>
      <c r="JN921" s="7"/>
      <c r="JO921" s="7"/>
      <c r="JP921" s="7"/>
      <c r="JQ921" s="7"/>
      <c r="JR921" s="7"/>
      <c r="JS921" s="7"/>
      <c r="JT921" s="7"/>
      <c r="JU921" s="7"/>
      <c r="JV921" s="7"/>
      <c r="JW921" s="7"/>
      <c r="JX921" s="7"/>
      <c r="JY921" s="7"/>
      <c r="JZ921" s="7"/>
      <c r="KA921" s="7"/>
      <c r="KB921" s="7"/>
      <c r="KC921" s="7"/>
      <c r="KD921" s="7"/>
      <c r="KE921" s="7"/>
      <c r="KF921" s="7"/>
      <c r="KG921" s="7"/>
      <c r="KH921" s="7"/>
      <c r="KI921" s="7"/>
      <c r="KJ921" s="7"/>
      <c r="KK921" s="7"/>
      <c r="KL921" s="7"/>
      <c r="KM921" s="7"/>
      <c r="KN921" s="7"/>
      <c r="KO921" s="7"/>
      <c r="KP921" s="7"/>
      <c r="KQ921" s="7"/>
      <c r="KR921" s="7"/>
      <c r="KS921" s="7"/>
      <c r="KT921" s="7"/>
      <c r="KU921" s="7"/>
      <c r="KV921" s="7"/>
      <c r="KW921" s="7"/>
      <c r="KX921" s="7"/>
      <c r="KY921" s="7"/>
      <c r="KZ921" s="7"/>
      <c r="LA921" s="7"/>
      <c r="LB921" s="7"/>
      <c r="LC921" s="7"/>
      <c r="LD921" s="7"/>
      <c r="LE921" s="7"/>
      <c r="LF921" s="7"/>
      <c r="LG921" s="7"/>
      <c r="LH921" s="7"/>
      <c r="LI921" s="7"/>
      <c r="LJ921" s="7"/>
      <c r="LK921" s="7"/>
      <c r="LL921" s="7"/>
      <c r="LM921" s="7"/>
      <c r="LN921" s="7"/>
      <c r="LO921" s="7"/>
      <c r="LP921" s="7"/>
      <c r="LQ921" s="7"/>
      <c r="LR921" s="7"/>
      <c r="LS921" s="7"/>
      <c r="LT921" s="7"/>
      <c r="LU921" s="7"/>
      <c r="LV921" s="7"/>
      <c r="LW921" s="7"/>
      <c r="LX921" s="7"/>
      <c r="LY921" s="7"/>
      <c r="LZ921" s="7"/>
      <c r="MA921" s="7"/>
      <c r="MB921" s="7"/>
      <c r="MC921" s="7"/>
      <c r="MD921" s="7"/>
      <c r="ME921" s="7"/>
      <c r="MF921" s="7"/>
      <c r="MG921" s="7"/>
      <c r="MH921" s="7"/>
      <c r="MI921" s="7"/>
      <c r="MJ921" s="7"/>
    </row>
    <row r="922" spans="1:348" ht="15.75" customHeight="1">
      <c r="A922" s="80"/>
      <c r="B922" s="80"/>
      <c r="C922" s="80"/>
      <c r="D922" s="80"/>
      <c r="E922" s="80"/>
      <c r="F922" s="80"/>
      <c r="G922" s="80"/>
      <c r="H922" s="80"/>
      <c r="I922" s="81"/>
      <c r="J922" s="81"/>
      <c r="K922" s="81"/>
      <c r="L922" s="81"/>
      <c r="M922" s="80"/>
      <c r="N922" s="80"/>
      <c r="O922" s="82"/>
      <c r="P922" s="82"/>
      <c r="Q922" s="82"/>
      <c r="R922" s="82"/>
      <c r="S922" s="82"/>
      <c r="T922" s="82"/>
      <c r="U922" s="82"/>
      <c r="V922" s="82"/>
      <c r="W922" s="82"/>
      <c r="X922" s="80"/>
      <c r="Y922" s="80"/>
      <c r="Z922" s="80"/>
      <c r="AA922" s="80"/>
      <c r="AB922" s="81"/>
      <c r="AC922" s="81"/>
      <c r="AD922" s="80"/>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c r="IW922" s="7"/>
      <c r="IX922" s="7"/>
      <c r="IY922" s="7"/>
      <c r="IZ922" s="7"/>
      <c r="JA922" s="7"/>
      <c r="JB922" s="7"/>
      <c r="JC922" s="7"/>
      <c r="JD922" s="7"/>
      <c r="JE922" s="7"/>
      <c r="JF922" s="7"/>
      <c r="JG922" s="7"/>
      <c r="JH922" s="7"/>
      <c r="JI922" s="7"/>
      <c r="JJ922" s="7"/>
      <c r="JK922" s="7"/>
      <c r="JL922" s="7"/>
      <c r="JM922" s="7"/>
      <c r="JN922" s="7"/>
      <c r="JO922" s="7"/>
      <c r="JP922" s="7"/>
      <c r="JQ922" s="7"/>
      <c r="JR922" s="7"/>
      <c r="JS922" s="7"/>
      <c r="JT922" s="7"/>
      <c r="JU922" s="7"/>
      <c r="JV922" s="7"/>
      <c r="JW922" s="7"/>
      <c r="JX922" s="7"/>
      <c r="JY922" s="7"/>
      <c r="JZ922" s="7"/>
      <c r="KA922" s="7"/>
      <c r="KB922" s="7"/>
      <c r="KC922" s="7"/>
      <c r="KD922" s="7"/>
      <c r="KE922" s="7"/>
      <c r="KF922" s="7"/>
      <c r="KG922" s="7"/>
      <c r="KH922" s="7"/>
      <c r="KI922" s="7"/>
      <c r="KJ922" s="7"/>
      <c r="KK922" s="7"/>
      <c r="KL922" s="7"/>
      <c r="KM922" s="7"/>
      <c r="KN922" s="7"/>
      <c r="KO922" s="7"/>
      <c r="KP922" s="7"/>
      <c r="KQ922" s="7"/>
      <c r="KR922" s="7"/>
      <c r="KS922" s="7"/>
      <c r="KT922" s="7"/>
      <c r="KU922" s="7"/>
      <c r="KV922" s="7"/>
      <c r="KW922" s="7"/>
      <c r="KX922" s="7"/>
      <c r="KY922" s="7"/>
      <c r="KZ922" s="7"/>
      <c r="LA922" s="7"/>
      <c r="LB922" s="7"/>
      <c r="LC922" s="7"/>
      <c r="LD922" s="7"/>
      <c r="LE922" s="7"/>
      <c r="LF922" s="7"/>
      <c r="LG922" s="7"/>
      <c r="LH922" s="7"/>
      <c r="LI922" s="7"/>
      <c r="LJ922" s="7"/>
      <c r="LK922" s="7"/>
      <c r="LL922" s="7"/>
      <c r="LM922" s="7"/>
      <c r="LN922" s="7"/>
      <c r="LO922" s="7"/>
      <c r="LP922" s="7"/>
      <c r="LQ922" s="7"/>
      <c r="LR922" s="7"/>
      <c r="LS922" s="7"/>
      <c r="LT922" s="7"/>
      <c r="LU922" s="7"/>
      <c r="LV922" s="7"/>
      <c r="LW922" s="7"/>
      <c r="LX922" s="7"/>
      <c r="LY922" s="7"/>
      <c r="LZ922" s="7"/>
      <c r="MA922" s="7"/>
      <c r="MB922" s="7"/>
      <c r="MC922" s="7"/>
      <c r="MD922" s="7"/>
      <c r="ME922" s="7"/>
      <c r="MF922" s="7"/>
      <c r="MG922" s="7"/>
      <c r="MH922" s="7"/>
      <c r="MI922" s="7"/>
      <c r="MJ922" s="7"/>
    </row>
    <row r="923" spans="1:348" ht="15.75" customHeight="1">
      <c r="A923" s="80"/>
      <c r="B923" s="80"/>
      <c r="C923" s="80"/>
      <c r="D923" s="80"/>
      <c r="E923" s="80"/>
      <c r="F923" s="80"/>
      <c r="G923" s="80"/>
      <c r="H923" s="80"/>
      <c r="I923" s="81"/>
      <c r="J923" s="81"/>
      <c r="K923" s="81"/>
      <c r="L923" s="81"/>
      <c r="M923" s="80"/>
      <c r="N923" s="80"/>
      <c r="O923" s="82"/>
      <c r="P923" s="82"/>
      <c r="Q923" s="82"/>
      <c r="R923" s="82"/>
      <c r="S923" s="82"/>
      <c r="T923" s="82"/>
      <c r="U923" s="82"/>
      <c r="V923" s="82"/>
      <c r="W923" s="82"/>
      <c r="X923" s="80"/>
      <c r="Y923" s="80"/>
      <c r="Z923" s="80"/>
      <c r="AA923" s="80"/>
      <c r="AB923" s="81"/>
      <c r="AC923" s="81"/>
      <c r="AD923" s="80"/>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c r="IW923" s="7"/>
      <c r="IX923" s="7"/>
      <c r="IY923" s="7"/>
      <c r="IZ923" s="7"/>
      <c r="JA923" s="7"/>
      <c r="JB923" s="7"/>
      <c r="JC923" s="7"/>
      <c r="JD923" s="7"/>
      <c r="JE923" s="7"/>
      <c r="JF923" s="7"/>
      <c r="JG923" s="7"/>
      <c r="JH923" s="7"/>
      <c r="JI923" s="7"/>
      <c r="JJ923" s="7"/>
      <c r="JK923" s="7"/>
      <c r="JL923" s="7"/>
      <c r="JM923" s="7"/>
      <c r="JN923" s="7"/>
      <c r="JO923" s="7"/>
      <c r="JP923" s="7"/>
      <c r="JQ923" s="7"/>
      <c r="JR923" s="7"/>
      <c r="JS923" s="7"/>
      <c r="JT923" s="7"/>
      <c r="JU923" s="7"/>
      <c r="JV923" s="7"/>
      <c r="JW923" s="7"/>
      <c r="JX923" s="7"/>
      <c r="JY923" s="7"/>
      <c r="JZ923" s="7"/>
      <c r="KA923" s="7"/>
      <c r="KB923" s="7"/>
      <c r="KC923" s="7"/>
      <c r="KD923" s="7"/>
      <c r="KE923" s="7"/>
      <c r="KF923" s="7"/>
      <c r="KG923" s="7"/>
      <c r="KH923" s="7"/>
      <c r="KI923" s="7"/>
      <c r="KJ923" s="7"/>
      <c r="KK923" s="7"/>
      <c r="KL923" s="7"/>
      <c r="KM923" s="7"/>
      <c r="KN923" s="7"/>
      <c r="KO923" s="7"/>
      <c r="KP923" s="7"/>
      <c r="KQ923" s="7"/>
      <c r="KR923" s="7"/>
      <c r="KS923" s="7"/>
      <c r="KT923" s="7"/>
      <c r="KU923" s="7"/>
      <c r="KV923" s="7"/>
      <c r="KW923" s="7"/>
      <c r="KX923" s="7"/>
      <c r="KY923" s="7"/>
      <c r="KZ923" s="7"/>
      <c r="LA923" s="7"/>
      <c r="LB923" s="7"/>
      <c r="LC923" s="7"/>
      <c r="LD923" s="7"/>
      <c r="LE923" s="7"/>
      <c r="LF923" s="7"/>
      <c r="LG923" s="7"/>
      <c r="LH923" s="7"/>
      <c r="LI923" s="7"/>
      <c r="LJ923" s="7"/>
      <c r="LK923" s="7"/>
      <c r="LL923" s="7"/>
      <c r="LM923" s="7"/>
      <c r="LN923" s="7"/>
      <c r="LO923" s="7"/>
      <c r="LP923" s="7"/>
      <c r="LQ923" s="7"/>
      <c r="LR923" s="7"/>
      <c r="LS923" s="7"/>
      <c r="LT923" s="7"/>
      <c r="LU923" s="7"/>
      <c r="LV923" s="7"/>
      <c r="LW923" s="7"/>
      <c r="LX923" s="7"/>
      <c r="LY923" s="7"/>
      <c r="LZ923" s="7"/>
      <c r="MA923" s="7"/>
      <c r="MB923" s="7"/>
      <c r="MC923" s="7"/>
      <c r="MD923" s="7"/>
      <c r="ME923" s="7"/>
      <c r="MF923" s="7"/>
      <c r="MG923" s="7"/>
      <c r="MH923" s="7"/>
      <c r="MI923" s="7"/>
      <c r="MJ923" s="7"/>
    </row>
    <row r="924" spans="1:348" ht="15.75" customHeight="1">
      <c r="A924" s="80"/>
      <c r="B924" s="80"/>
      <c r="C924" s="80"/>
      <c r="D924" s="80"/>
      <c r="E924" s="80"/>
      <c r="F924" s="80"/>
      <c r="G924" s="80"/>
      <c r="H924" s="80"/>
      <c r="I924" s="81"/>
      <c r="J924" s="81"/>
      <c r="K924" s="81"/>
      <c r="L924" s="81"/>
      <c r="M924" s="80"/>
      <c r="N924" s="80"/>
      <c r="O924" s="82"/>
      <c r="P924" s="82"/>
      <c r="Q924" s="82"/>
      <c r="R924" s="82"/>
      <c r="S924" s="82"/>
      <c r="T924" s="82"/>
      <c r="U924" s="82"/>
      <c r="V924" s="82"/>
      <c r="W924" s="82"/>
      <c r="X924" s="80"/>
      <c r="Y924" s="80"/>
      <c r="Z924" s="80"/>
      <c r="AA924" s="80"/>
      <c r="AB924" s="81"/>
      <c r="AC924" s="81"/>
      <c r="AD924" s="80"/>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c r="IW924" s="7"/>
      <c r="IX924" s="7"/>
      <c r="IY924" s="7"/>
      <c r="IZ924" s="7"/>
      <c r="JA924" s="7"/>
      <c r="JB924" s="7"/>
      <c r="JC924" s="7"/>
      <c r="JD924" s="7"/>
      <c r="JE924" s="7"/>
      <c r="JF924" s="7"/>
      <c r="JG924" s="7"/>
      <c r="JH924" s="7"/>
      <c r="JI924" s="7"/>
      <c r="JJ924" s="7"/>
      <c r="JK924" s="7"/>
      <c r="JL924" s="7"/>
      <c r="JM924" s="7"/>
      <c r="JN924" s="7"/>
      <c r="JO924" s="7"/>
      <c r="JP924" s="7"/>
      <c r="JQ924" s="7"/>
      <c r="JR924" s="7"/>
      <c r="JS924" s="7"/>
      <c r="JT924" s="7"/>
      <c r="JU924" s="7"/>
      <c r="JV924" s="7"/>
      <c r="JW924" s="7"/>
      <c r="JX924" s="7"/>
      <c r="JY924" s="7"/>
      <c r="JZ924" s="7"/>
      <c r="KA924" s="7"/>
      <c r="KB924" s="7"/>
      <c r="KC924" s="7"/>
      <c r="KD924" s="7"/>
      <c r="KE924" s="7"/>
      <c r="KF924" s="7"/>
      <c r="KG924" s="7"/>
      <c r="KH924" s="7"/>
      <c r="KI924" s="7"/>
      <c r="KJ924" s="7"/>
      <c r="KK924" s="7"/>
      <c r="KL924" s="7"/>
      <c r="KM924" s="7"/>
      <c r="KN924" s="7"/>
      <c r="KO924" s="7"/>
      <c r="KP924" s="7"/>
      <c r="KQ924" s="7"/>
      <c r="KR924" s="7"/>
      <c r="KS924" s="7"/>
      <c r="KT924" s="7"/>
      <c r="KU924" s="7"/>
      <c r="KV924" s="7"/>
      <c r="KW924" s="7"/>
      <c r="KX924" s="7"/>
      <c r="KY924" s="7"/>
      <c r="KZ924" s="7"/>
      <c r="LA924" s="7"/>
      <c r="LB924" s="7"/>
      <c r="LC924" s="7"/>
      <c r="LD924" s="7"/>
      <c r="LE924" s="7"/>
      <c r="LF924" s="7"/>
      <c r="LG924" s="7"/>
      <c r="LH924" s="7"/>
      <c r="LI924" s="7"/>
      <c r="LJ924" s="7"/>
      <c r="LK924" s="7"/>
      <c r="LL924" s="7"/>
      <c r="LM924" s="7"/>
      <c r="LN924" s="7"/>
      <c r="LO924" s="7"/>
      <c r="LP924" s="7"/>
      <c r="LQ924" s="7"/>
      <c r="LR924" s="7"/>
      <c r="LS924" s="7"/>
      <c r="LT924" s="7"/>
      <c r="LU924" s="7"/>
      <c r="LV924" s="7"/>
      <c r="LW924" s="7"/>
      <c r="LX924" s="7"/>
      <c r="LY924" s="7"/>
      <c r="LZ924" s="7"/>
      <c r="MA924" s="7"/>
      <c r="MB924" s="7"/>
      <c r="MC924" s="7"/>
      <c r="MD924" s="7"/>
      <c r="ME924" s="7"/>
      <c r="MF924" s="7"/>
      <c r="MG924" s="7"/>
      <c r="MH924" s="7"/>
      <c r="MI924" s="7"/>
      <c r="MJ924" s="7"/>
    </row>
    <row r="925" spans="1:348" ht="15.75" customHeight="1">
      <c r="A925" s="80"/>
      <c r="B925" s="80"/>
      <c r="C925" s="80"/>
      <c r="D925" s="80"/>
      <c r="E925" s="80"/>
      <c r="F925" s="80"/>
      <c r="G925" s="80"/>
      <c r="H925" s="80"/>
      <c r="I925" s="81"/>
      <c r="J925" s="81"/>
      <c r="K925" s="81"/>
      <c r="L925" s="81"/>
      <c r="M925" s="80"/>
      <c r="N925" s="80"/>
      <c r="O925" s="82"/>
      <c r="P925" s="82"/>
      <c r="Q925" s="82"/>
      <c r="R925" s="82"/>
      <c r="S925" s="82"/>
      <c r="T925" s="82"/>
      <c r="U925" s="82"/>
      <c r="V925" s="82"/>
      <c r="W925" s="82"/>
      <c r="X925" s="80"/>
      <c r="Y925" s="80"/>
      <c r="Z925" s="80"/>
      <c r="AA925" s="80"/>
      <c r="AB925" s="81"/>
      <c r="AC925" s="81"/>
      <c r="AD925" s="80"/>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c r="IW925" s="7"/>
      <c r="IX925" s="7"/>
      <c r="IY925" s="7"/>
      <c r="IZ925" s="7"/>
      <c r="JA925" s="7"/>
      <c r="JB925" s="7"/>
      <c r="JC925" s="7"/>
      <c r="JD925" s="7"/>
      <c r="JE925" s="7"/>
      <c r="JF925" s="7"/>
      <c r="JG925" s="7"/>
      <c r="JH925" s="7"/>
      <c r="JI925" s="7"/>
      <c r="JJ925" s="7"/>
      <c r="JK925" s="7"/>
      <c r="JL925" s="7"/>
      <c r="JM925" s="7"/>
      <c r="JN925" s="7"/>
      <c r="JO925" s="7"/>
      <c r="JP925" s="7"/>
      <c r="JQ925" s="7"/>
      <c r="JR925" s="7"/>
      <c r="JS925" s="7"/>
      <c r="JT925" s="7"/>
      <c r="JU925" s="7"/>
      <c r="JV925" s="7"/>
      <c r="JW925" s="7"/>
      <c r="JX925" s="7"/>
      <c r="JY925" s="7"/>
      <c r="JZ925" s="7"/>
      <c r="KA925" s="7"/>
      <c r="KB925" s="7"/>
      <c r="KC925" s="7"/>
      <c r="KD925" s="7"/>
      <c r="KE925" s="7"/>
      <c r="KF925" s="7"/>
      <c r="KG925" s="7"/>
      <c r="KH925" s="7"/>
      <c r="KI925" s="7"/>
      <c r="KJ925" s="7"/>
      <c r="KK925" s="7"/>
      <c r="KL925" s="7"/>
      <c r="KM925" s="7"/>
      <c r="KN925" s="7"/>
      <c r="KO925" s="7"/>
      <c r="KP925" s="7"/>
      <c r="KQ925" s="7"/>
      <c r="KR925" s="7"/>
      <c r="KS925" s="7"/>
      <c r="KT925" s="7"/>
      <c r="KU925" s="7"/>
      <c r="KV925" s="7"/>
      <c r="KW925" s="7"/>
      <c r="KX925" s="7"/>
      <c r="KY925" s="7"/>
      <c r="KZ925" s="7"/>
      <c r="LA925" s="7"/>
      <c r="LB925" s="7"/>
      <c r="LC925" s="7"/>
      <c r="LD925" s="7"/>
      <c r="LE925" s="7"/>
      <c r="LF925" s="7"/>
      <c r="LG925" s="7"/>
      <c r="LH925" s="7"/>
      <c r="LI925" s="7"/>
      <c r="LJ925" s="7"/>
      <c r="LK925" s="7"/>
      <c r="LL925" s="7"/>
      <c r="LM925" s="7"/>
      <c r="LN925" s="7"/>
      <c r="LO925" s="7"/>
      <c r="LP925" s="7"/>
      <c r="LQ925" s="7"/>
      <c r="LR925" s="7"/>
      <c r="LS925" s="7"/>
      <c r="LT925" s="7"/>
      <c r="LU925" s="7"/>
      <c r="LV925" s="7"/>
      <c r="LW925" s="7"/>
      <c r="LX925" s="7"/>
      <c r="LY925" s="7"/>
      <c r="LZ925" s="7"/>
      <c r="MA925" s="7"/>
      <c r="MB925" s="7"/>
      <c r="MC925" s="7"/>
      <c r="MD925" s="7"/>
      <c r="ME925" s="7"/>
      <c r="MF925" s="7"/>
      <c r="MG925" s="7"/>
      <c r="MH925" s="7"/>
      <c r="MI925" s="7"/>
      <c r="MJ925" s="7"/>
    </row>
    <row r="926" spans="1:348" ht="15.75" customHeight="1">
      <c r="A926" s="80"/>
      <c r="B926" s="80"/>
      <c r="C926" s="80"/>
      <c r="D926" s="80"/>
      <c r="E926" s="80"/>
      <c r="F926" s="80"/>
      <c r="G926" s="80"/>
      <c r="H926" s="80"/>
      <c r="I926" s="81"/>
      <c r="J926" s="81"/>
      <c r="K926" s="81"/>
      <c r="L926" s="81"/>
      <c r="M926" s="80"/>
      <c r="N926" s="80"/>
      <c r="O926" s="82"/>
      <c r="P926" s="82"/>
      <c r="Q926" s="82"/>
      <c r="R926" s="82"/>
      <c r="S926" s="82"/>
      <c r="T926" s="82"/>
      <c r="U926" s="82"/>
      <c r="V926" s="82"/>
      <c r="W926" s="82"/>
      <c r="X926" s="80"/>
      <c r="Y926" s="80"/>
      <c r="Z926" s="80"/>
      <c r="AA926" s="80"/>
      <c r="AB926" s="81"/>
      <c r="AC926" s="81"/>
      <c r="AD926" s="80"/>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c r="IW926" s="7"/>
      <c r="IX926" s="7"/>
      <c r="IY926" s="7"/>
      <c r="IZ926" s="7"/>
      <c r="JA926" s="7"/>
      <c r="JB926" s="7"/>
      <c r="JC926" s="7"/>
      <c r="JD926" s="7"/>
      <c r="JE926" s="7"/>
      <c r="JF926" s="7"/>
      <c r="JG926" s="7"/>
      <c r="JH926" s="7"/>
      <c r="JI926" s="7"/>
      <c r="JJ926" s="7"/>
      <c r="JK926" s="7"/>
      <c r="JL926" s="7"/>
      <c r="JM926" s="7"/>
      <c r="JN926" s="7"/>
      <c r="JO926" s="7"/>
      <c r="JP926" s="7"/>
      <c r="JQ926" s="7"/>
      <c r="JR926" s="7"/>
      <c r="JS926" s="7"/>
      <c r="JT926" s="7"/>
      <c r="JU926" s="7"/>
      <c r="JV926" s="7"/>
      <c r="JW926" s="7"/>
      <c r="JX926" s="7"/>
      <c r="JY926" s="7"/>
      <c r="JZ926" s="7"/>
      <c r="KA926" s="7"/>
      <c r="KB926" s="7"/>
      <c r="KC926" s="7"/>
      <c r="KD926" s="7"/>
      <c r="KE926" s="7"/>
      <c r="KF926" s="7"/>
      <c r="KG926" s="7"/>
      <c r="KH926" s="7"/>
      <c r="KI926" s="7"/>
      <c r="KJ926" s="7"/>
      <c r="KK926" s="7"/>
      <c r="KL926" s="7"/>
      <c r="KM926" s="7"/>
      <c r="KN926" s="7"/>
      <c r="KO926" s="7"/>
      <c r="KP926" s="7"/>
      <c r="KQ926" s="7"/>
      <c r="KR926" s="7"/>
      <c r="KS926" s="7"/>
      <c r="KT926" s="7"/>
      <c r="KU926" s="7"/>
      <c r="KV926" s="7"/>
      <c r="KW926" s="7"/>
      <c r="KX926" s="7"/>
      <c r="KY926" s="7"/>
      <c r="KZ926" s="7"/>
      <c r="LA926" s="7"/>
      <c r="LB926" s="7"/>
      <c r="LC926" s="7"/>
      <c r="LD926" s="7"/>
      <c r="LE926" s="7"/>
      <c r="LF926" s="7"/>
      <c r="LG926" s="7"/>
      <c r="LH926" s="7"/>
      <c r="LI926" s="7"/>
      <c r="LJ926" s="7"/>
      <c r="LK926" s="7"/>
      <c r="LL926" s="7"/>
      <c r="LM926" s="7"/>
      <c r="LN926" s="7"/>
      <c r="LO926" s="7"/>
      <c r="LP926" s="7"/>
      <c r="LQ926" s="7"/>
      <c r="LR926" s="7"/>
      <c r="LS926" s="7"/>
      <c r="LT926" s="7"/>
      <c r="LU926" s="7"/>
      <c r="LV926" s="7"/>
      <c r="LW926" s="7"/>
      <c r="LX926" s="7"/>
      <c r="LY926" s="7"/>
      <c r="LZ926" s="7"/>
      <c r="MA926" s="7"/>
      <c r="MB926" s="7"/>
      <c r="MC926" s="7"/>
      <c r="MD926" s="7"/>
      <c r="ME926" s="7"/>
      <c r="MF926" s="7"/>
      <c r="MG926" s="7"/>
      <c r="MH926" s="7"/>
      <c r="MI926" s="7"/>
      <c r="MJ926" s="7"/>
    </row>
    <row r="927" spans="1:348" ht="15.75" customHeight="1">
      <c r="A927" s="80"/>
      <c r="B927" s="80"/>
      <c r="C927" s="80"/>
      <c r="D927" s="80"/>
      <c r="E927" s="80"/>
      <c r="F927" s="80"/>
      <c r="G927" s="80"/>
      <c r="H927" s="80"/>
      <c r="I927" s="81"/>
      <c r="J927" s="81"/>
      <c r="K927" s="81"/>
      <c r="L927" s="81"/>
      <c r="M927" s="80"/>
      <c r="N927" s="80"/>
      <c r="O927" s="82"/>
      <c r="P927" s="82"/>
      <c r="Q927" s="82"/>
      <c r="R927" s="82"/>
      <c r="S927" s="82"/>
      <c r="T927" s="82"/>
      <c r="U927" s="82"/>
      <c r="V927" s="82"/>
      <c r="W927" s="82"/>
      <c r="X927" s="80"/>
      <c r="Y927" s="80"/>
      <c r="Z927" s="80"/>
      <c r="AA927" s="80"/>
      <c r="AB927" s="81"/>
      <c r="AC927" s="81"/>
      <c r="AD927" s="80"/>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c r="IW927" s="7"/>
      <c r="IX927" s="7"/>
      <c r="IY927" s="7"/>
      <c r="IZ927" s="7"/>
      <c r="JA927" s="7"/>
      <c r="JB927" s="7"/>
      <c r="JC927" s="7"/>
      <c r="JD927" s="7"/>
      <c r="JE927" s="7"/>
      <c r="JF927" s="7"/>
      <c r="JG927" s="7"/>
      <c r="JH927" s="7"/>
      <c r="JI927" s="7"/>
      <c r="JJ927" s="7"/>
      <c r="JK927" s="7"/>
      <c r="JL927" s="7"/>
      <c r="JM927" s="7"/>
      <c r="JN927" s="7"/>
      <c r="JO927" s="7"/>
      <c r="JP927" s="7"/>
      <c r="JQ927" s="7"/>
      <c r="JR927" s="7"/>
      <c r="JS927" s="7"/>
      <c r="JT927" s="7"/>
      <c r="JU927" s="7"/>
      <c r="JV927" s="7"/>
      <c r="JW927" s="7"/>
      <c r="JX927" s="7"/>
      <c r="JY927" s="7"/>
      <c r="JZ927" s="7"/>
      <c r="KA927" s="7"/>
      <c r="KB927" s="7"/>
      <c r="KC927" s="7"/>
      <c r="KD927" s="7"/>
      <c r="KE927" s="7"/>
      <c r="KF927" s="7"/>
      <c r="KG927" s="7"/>
      <c r="KH927" s="7"/>
      <c r="KI927" s="7"/>
      <c r="KJ927" s="7"/>
      <c r="KK927" s="7"/>
      <c r="KL927" s="7"/>
      <c r="KM927" s="7"/>
      <c r="KN927" s="7"/>
      <c r="KO927" s="7"/>
      <c r="KP927" s="7"/>
      <c r="KQ927" s="7"/>
      <c r="KR927" s="7"/>
      <c r="KS927" s="7"/>
      <c r="KT927" s="7"/>
      <c r="KU927" s="7"/>
      <c r="KV927" s="7"/>
      <c r="KW927" s="7"/>
      <c r="KX927" s="7"/>
      <c r="KY927" s="7"/>
      <c r="KZ927" s="7"/>
      <c r="LA927" s="7"/>
      <c r="LB927" s="7"/>
      <c r="LC927" s="7"/>
      <c r="LD927" s="7"/>
      <c r="LE927" s="7"/>
      <c r="LF927" s="7"/>
      <c r="LG927" s="7"/>
      <c r="LH927" s="7"/>
      <c r="LI927" s="7"/>
      <c r="LJ927" s="7"/>
      <c r="LK927" s="7"/>
      <c r="LL927" s="7"/>
      <c r="LM927" s="7"/>
      <c r="LN927" s="7"/>
      <c r="LO927" s="7"/>
      <c r="LP927" s="7"/>
      <c r="LQ927" s="7"/>
      <c r="LR927" s="7"/>
      <c r="LS927" s="7"/>
      <c r="LT927" s="7"/>
      <c r="LU927" s="7"/>
      <c r="LV927" s="7"/>
      <c r="LW927" s="7"/>
      <c r="LX927" s="7"/>
      <c r="LY927" s="7"/>
      <c r="LZ927" s="7"/>
      <c r="MA927" s="7"/>
      <c r="MB927" s="7"/>
      <c r="MC927" s="7"/>
      <c r="MD927" s="7"/>
      <c r="ME927" s="7"/>
      <c r="MF927" s="7"/>
      <c r="MG927" s="7"/>
      <c r="MH927" s="7"/>
      <c r="MI927" s="7"/>
      <c r="MJ927" s="7"/>
    </row>
    <row r="928" spans="1:348" ht="15.75" customHeight="1">
      <c r="A928" s="80"/>
      <c r="B928" s="80"/>
      <c r="C928" s="80"/>
      <c r="D928" s="80"/>
      <c r="E928" s="80"/>
      <c r="F928" s="80"/>
      <c r="G928" s="80"/>
      <c r="H928" s="80"/>
      <c r="I928" s="81"/>
      <c r="J928" s="81"/>
      <c r="K928" s="81"/>
      <c r="L928" s="81"/>
      <c r="M928" s="80"/>
      <c r="N928" s="80"/>
      <c r="O928" s="82"/>
      <c r="P928" s="82"/>
      <c r="Q928" s="82"/>
      <c r="R928" s="82"/>
      <c r="S928" s="82"/>
      <c r="T928" s="82"/>
      <c r="U928" s="82"/>
      <c r="V928" s="82"/>
      <c r="W928" s="82"/>
      <c r="X928" s="80"/>
      <c r="Y928" s="80"/>
      <c r="Z928" s="80"/>
      <c r="AA928" s="80"/>
      <c r="AB928" s="81"/>
      <c r="AC928" s="81"/>
      <c r="AD928" s="80"/>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c r="IW928" s="7"/>
      <c r="IX928" s="7"/>
      <c r="IY928" s="7"/>
      <c r="IZ928" s="7"/>
      <c r="JA928" s="7"/>
      <c r="JB928" s="7"/>
      <c r="JC928" s="7"/>
      <c r="JD928" s="7"/>
      <c r="JE928" s="7"/>
      <c r="JF928" s="7"/>
      <c r="JG928" s="7"/>
      <c r="JH928" s="7"/>
      <c r="JI928" s="7"/>
      <c r="JJ928" s="7"/>
      <c r="JK928" s="7"/>
      <c r="JL928" s="7"/>
      <c r="JM928" s="7"/>
      <c r="JN928" s="7"/>
      <c r="JO928" s="7"/>
      <c r="JP928" s="7"/>
      <c r="JQ928" s="7"/>
      <c r="JR928" s="7"/>
      <c r="JS928" s="7"/>
      <c r="JT928" s="7"/>
      <c r="JU928" s="7"/>
      <c r="JV928" s="7"/>
      <c r="JW928" s="7"/>
      <c r="JX928" s="7"/>
      <c r="JY928" s="7"/>
      <c r="JZ928" s="7"/>
      <c r="KA928" s="7"/>
      <c r="KB928" s="7"/>
      <c r="KC928" s="7"/>
      <c r="KD928" s="7"/>
      <c r="KE928" s="7"/>
      <c r="KF928" s="7"/>
      <c r="KG928" s="7"/>
      <c r="KH928" s="7"/>
      <c r="KI928" s="7"/>
      <c r="KJ928" s="7"/>
      <c r="KK928" s="7"/>
      <c r="KL928" s="7"/>
      <c r="KM928" s="7"/>
      <c r="KN928" s="7"/>
      <c r="KO928" s="7"/>
      <c r="KP928" s="7"/>
      <c r="KQ928" s="7"/>
      <c r="KR928" s="7"/>
      <c r="KS928" s="7"/>
      <c r="KT928" s="7"/>
      <c r="KU928" s="7"/>
      <c r="KV928" s="7"/>
      <c r="KW928" s="7"/>
      <c r="KX928" s="7"/>
      <c r="KY928" s="7"/>
      <c r="KZ928" s="7"/>
      <c r="LA928" s="7"/>
      <c r="LB928" s="7"/>
      <c r="LC928" s="7"/>
      <c r="LD928" s="7"/>
      <c r="LE928" s="7"/>
      <c r="LF928" s="7"/>
      <c r="LG928" s="7"/>
      <c r="LH928" s="7"/>
      <c r="LI928" s="7"/>
      <c r="LJ928" s="7"/>
      <c r="LK928" s="7"/>
      <c r="LL928" s="7"/>
      <c r="LM928" s="7"/>
      <c r="LN928" s="7"/>
      <c r="LO928" s="7"/>
      <c r="LP928" s="7"/>
      <c r="LQ928" s="7"/>
      <c r="LR928" s="7"/>
      <c r="LS928" s="7"/>
      <c r="LT928" s="7"/>
      <c r="LU928" s="7"/>
      <c r="LV928" s="7"/>
      <c r="LW928" s="7"/>
      <c r="LX928" s="7"/>
      <c r="LY928" s="7"/>
      <c r="LZ928" s="7"/>
      <c r="MA928" s="7"/>
      <c r="MB928" s="7"/>
      <c r="MC928" s="7"/>
      <c r="MD928" s="7"/>
      <c r="ME928" s="7"/>
      <c r="MF928" s="7"/>
      <c r="MG928" s="7"/>
      <c r="MH928" s="7"/>
      <c r="MI928" s="7"/>
      <c r="MJ928" s="7"/>
    </row>
    <row r="929" spans="1:348" ht="15.75" customHeight="1">
      <c r="A929" s="80"/>
      <c r="B929" s="80"/>
      <c r="C929" s="80"/>
      <c r="D929" s="80"/>
      <c r="E929" s="80"/>
      <c r="F929" s="80"/>
      <c r="G929" s="80"/>
      <c r="H929" s="80"/>
      <c r="I929" s="81"/>
      <c r="J929" s="81"/>
      <c r="K929" s="81"/>
      <c r="L929" s="81"/>
      <c r="M929" s="80"/>
      <c r="N929" s="80"/>
      <c r="O929" s="82"/>
      <c r="P929" s="82"/>
      <c r="Q929" s="82"/>
      <c r="R929" s="82"/>
      <c r="S929" s="82"/>
      <c r="T929" s="82"/>
      <c r="U929" s="82"/>
      <c r="V929" s="82"/>
      <c r="W929" s="82"/>
      <c r="X929" s="80"/>
      <c r="Y929" s="80"/>
      <c r="Z929" s="80"/>
      <c r="AA929" s="80"/>
      <c r="AB929" s="81"/>
      <c r="AC929" s="81"/>
      <c r="AD929" s="80"/>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c r="IW929" s="7"/>
      <c r="IX929" s="7"/>
      <c r="IY929" s="7"/>
      <c r="IZ929" s="7"/>
      <c r="JA929" s="7"/>
      <c r="JB929" s="7"/>
      <c r="JC929" s="7"/>
      <c r="JD929" s="7"/>
      <c r="JE929" s="7"/>
      <c r="JF929" s="7"/>
      <c r="JG929" s="7"/>
      <c r="JH929" s="7"/>
      <c r="JI929" s="7"/>
      <c r="JJ929" s="7"/>
      <c r="JK929" s="7"/>
      <c r="JL929" s="7"/>
      <c r="JM929" s="7"/>
      <c r="JN929" s="7"/>
      <c r="JO929" s="7"/>
      <c r="JP929" s="7"/>
      <c r="JQ929" s="7"/>
      <c r="JR929" s="7"/>
      <c r="JS929" s="7"/>
      <c r="JT929" s="7"/>
      <c r="JU929" s="7"/>
      <c r="JV929" s="7"/>
      <c r="JW929" s="7"/>
      <c r="JX929" s="7"/>
      <c r="JY929" s="7"/>
      <c r="JZ929" s="7"/>
      <c r="KA929" s="7"/>
      <c r="KB929" s="7"/>
      <c r="KC929" s="7"/>
      <c r="KD929" s="7"/>
      <c r="KE929" s="7"/>
      <c r="KF929" s="7"/>
      <c r="KG929" s="7"/>
      <c r="KH929" s="7"/>
      <c r="KI929" s="7"/>
      <c r="KJ929" s="7"/>
      <c r="KK929" s="7"/>
      <c r="KL929" s="7"/>
      <c r="KM929" s="7"/>
      <c r="KN929" s="7"/>
      <c r="KO929" s="7"/>
      <c r="KP929" s="7"/>
      <c r="KQ929" s="7"/>
      <c r="KR929" s="7"/>
      <c r="KS929" s="7"/>
      <c r="KT929" s="7"/>
      <c r="KU929" s="7"/>
      <c r="KV929" s="7"/>
      <c r="KW929" s="7"/>
      <c r="KX929" s="7"/>
      <c r="KY929" s="7"/>
      <c r="KZ929" s="7"/>
      <c r="LA929" s="7"/>
      <c r="LB929" s="7"/>
      <c r="LC929" s="7"/>
      <c r="LD929" s="7"/>
      <c r="LE929" s="7"/>
      <c r="LF929" s="7"/>
      <c r="LG929" s="7"/>
      <c r="LH929" s="7"/>
      <c r="LI929" s="7"/>
      <c r="LJ929" s="7"/>
      <c r="LK929" s="7"/>
      <c r="LL929" s="7"/>
      <c r="LM929" s="7"/>
      <c r="LN929" s="7"/>
      <c r="LO929" s="7"/>
      <c r="LP929" s="7"/>
      <c r="LQ929" s="7"/>
      <c r="LR929" s="7"/>
      <c r="LS929" s="7"/>
      <c r="LT929" s="7"/>
      <c r="LU929" s="7"/>
      <c r="LV929" s="7"/>
      <c r="LW929" s="7"/>
      <c r="LX929" s="7"/>
      <c r="LY929" s="7"/>
      <c r="LZ929" s="7"/>
      <c r="MA929" s="7"/>
      <c r="MB929" s="7"/>
      <c r="MC929" s="7"/>
      <c r="MD929" s="7"/>
      <c r="ME929" s="7"/>
      <c r="MF929" s="7"/>
      <c r="MG929" s="7"/>
      <c r="MH929" s="7"/>
      <c r="MI929" s="7"/>
      <c r="MJ929" s="7"/>
    </row>
    <row r="930" spans="1:348" ht="15.75" customHeight="1">
      <c r="A930" s="80"/>
      <c r="B930" s="80"/>
      <c r="C930" s="80"/>
      <c r="D930" s="80"/>
      <c r="E930" s="80"/>
      <c r="F930" s="80"/>
      <c r="G930" s="80"/>
      <c r="H930" s="80"/>
      <c r="I930" s="81"/>
      <c r="J930" s="81"/>
      <c r="K930" s="81"/>
      <c r="L930" s="81"/>
      <c r="M930" s="80"/>
      <c r="N930" s="80"/>
      <c r="O930" s="82"/>
      <c r="P930" s="82"/>
      <c r="Q930" s="82"/>
      <c r="R930" s="82"/>
      <c r="S930" s="82"/>
      <c r="T930" s="82"/>
      <c r="U930" s="82"/>
      <c r="V930" s="82"/>
      <c r="W930" s="82"/>
      <c r="X930" s="80"/>
      <c r="Y930" s="80"/>
      <c r="Z930" s="80"/>
      <c r="AA930" s="80"/>
      <c r="AB930" s="81"/>
      <c r="AC930" s="81"/>
      <c r="AD930" s="80"/>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c r="JC930" s="7"/>
      <c r="JD930" s="7"/>
      <c r="JE930" s="7"/>
      <c r="JF930" s="7"/>
      <c r="JG930" s="7"/>
      <c r="JH930" s="7"/>
      <c r="JI930" s="7"/>
      <c r="JJ930" s="7"/>
      <c r="JK930" s="7"/>
      <c r="JL930" s="7"/>
      <c r="JM930" s="7"/>
      <c r="JN930" s="7"/>
      <c r="JO930" s="7"/>
      <c r="JP930" s="7"/>
      <c r="JQ930" s="7"/>
      <c r="JR930" s="7"/>
      <c r="JS930" s="7"/>
      <c r="JT930" s="7"/>
      <c r="JU930" s="7"/>
      <c r="JV930" s="7"/>
      <c r="JW930" s="7"/>
      <c r="JX930" s="7"/>
      <c r="JY930" s="7"/>
      <c r="JZ930" s="7"/>
      <c r="KA930" s="7"/>
      <c r="KB930" s="7"/>
      <c r="KC930" s="7"/>
      <c r="KD930" s="7"/>
      <c r="KE930" s="7"/>
      <c r="KF930" s="7"/>
      <c r="KG930" s="7"/>
      <c r="KH930" s="7"/>
      <c r="KI930" s="7"/>
      <c r="KJ930" s="7"/>
      <c r="KK930" s="7"/>
      <c r="KL930" s="7"/>
      <c r="KM930" s="7"/>
      <c r="KN930" s="7"/>
      <c r="KO930" s="7"/>
      <c r="KP930" s="7"/>
      <c r="KQ930" s="7"/>
      <c r="KR930" s="7"/>
      <c r="KS930" s="7"/>
      <c r="KT930" s="7"/>
      <c r="KU930" s="7"/>
      <c r="KV930" s="7"/>
      <c r="KW930" s="7"/>
      <c r="KX930" s="7"/>
      <c r="KY930" s="7"/>
      <c r="KZ930" s="7"/>
      <c r="LA930" s="7"/>
      <c r="LB930" s="7"/>
      <c r="LC930" s="7"/>
      <c r="LD930" s="7"/>
      <c r="LE930" s="7"/>
      <c r="LF930" s="7"/>
      <c r="LG930" s="7"/>
      <c r="LH930" s="7"/>
      <c r="LI930" s="7"/>
      <c r="LJ930" s="7"/>
      <c r="LK930" s="7"/>
      <c r="LL930" s="7"/>
      <c r="LM930" s="7"/>
      <c r="LN930" s="7"/>
      <c r="LO930" s="7"/>
      <c r="LP930" s="7"/>
      <c r="LQ930" s="7"/>
      <c r="LR930" s="7"/>
      <c r="LS930" s="7"/>
      <c r="LT930" s="7"/>
      <c r="LU930" s="7"/>
      <c r="LV930" s="7"/>
      <c r="LW930" s="7"/>
      <c r="LX930" s="7"/>
      <c r="LY930" s="7"/>
      <c r="LZ930" s="7"/>
      <c r="MA930" s="7"/>
      <c r="MB930" s="7"/>
      <c r="MC930" s="7"/>
      <c r="MD930" s="7"/>
      <c r="ME930" s="7"/>
      <c r="MF930" s="7"/>
      <c r="MG930" s="7"/>
      <c r="MH930" s="7"/>
      <c r="MI930" s="7"/>
      <c r="MJ930" s="7"/>
    </row>
    <row r="931" spans="1:348" ht="15.75" customHeight="1">
      <c r="A931" s="80"/>
      <c r="B931" s="80"/>
      <c r="C931" s="80"/>
      <c r="D931" s="80"/>
      <c r="E931" s="80"/>
      <c r="F931" s="80"/>
      <c r="G931" s="80"/>
      <c r="H931" s="80"/>
      <c r="I931" s="81"/>
      <c r="J931" s="81"/>
      <c r="K931" s="81"/>
      <c r="L931" s="81"/>
      <c r="M931" s="80"/>
      <c r="N931" s="80"/>
      <c r="O931" s="82"/>
      <c r="P931" s="82"/>
      <c r="Q931" s="82"/>
      <c r="R931" s="82"/>
      <c r="S931" s="82"/>
      <c r="T931" s="82"/>
      <c r="U931" s="82"/>
      <c r="V931" s="82"/>
      <c r="W931" s="82"/>
      <c r="X931" s="80"/>
      <c r="Y931" s="80"/>
      <c r="Z931" s="80"/>
      <c r="AA931" s="80"/>
      <c r="AB931" s="81"/>
      <c r="AC931" s="81"/>
      <c r="AD931" s="80"/>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c r="IW931" s="7"/>
      <c r="IX931" s="7"/>
      <c r="IY931" s="7"/>
      <c r="IZ931" s="7"/>
      <c r="JA931" s="7"/>
      <c r="JB931" s="7"/>
      <c r="JC931" s="7"/>
      <c r="JD931" s="7"/>
      <c r="JE931" s="7"/>
      <c r="JF931" s="7"/>
      <c r="JG931" s="7"/>
      <c r="JH931" s="7"/>
      <c r="JI931" s="7"/>
      <c r="JJ931" s="7"/>
      <c r="JK931" s="7"/>
      <c r="JL931" s="7"/>
      <c r="JM931" s="7"/>
      <c r="JN931" s="7"/>
      <c r="JO931" s="7"/>
      <c r="JP931" s="7"/>
      <c r="JQ931" s="7"/>
      <c r="JR931" s="7"/>
      <c r="JS931" s="7"/>
      <c r="JT931" s="7"/>
      <c r="JU931" s="7"/>
      <c r="JV931" s="7"/>
      <c r="JW931" s="7"/>
      <c r="JX931" s="7"/>
      <c r="JY931" s="7"/>
      <c r="JZ931" s="7"/>
      <c r="KA931" s="7"/>
      <c r="KB931" s="7"/>
      <c r="KC931" s="7"/>
      <c r="KD931" s="7"/>
      <c r="KE931" s="7"/>
      <c r="KF931" s="7"/>
      <c r="KG931" s="7"/>
      <c r="KH931" s="7"/>
      <c r="KI931" s="7"/>
      <c r="KJ931" s="7"/>
      <c r="KK931" s="7"/>
      <c r="KL931" s="7"/>
      <c r="KM931" s="7"/>
      <c r="KN931" s="7"/>
      <c r="KO931" s="7"/>
      <c r="KP931" s="7"/>
      <c r="KQ931" s="7"/>
      <c r="KR931" s="7"/>
      <c r="KS931" s="7"/>
      <c r="KT931" s="7"/>
      <c r="KU931" s="7"/>
      <c r="KV931" s="7"/>
      <c r="KW931" s="7"/>
      <c r="KX931" s="7"/>
      <c r="KY931" s="7"/>
      <c r="KZ931" s="7"/>
      <c r="LA931" s="7"/>
      <c r="LB931" s="7"/>
      <c r="LC931" s="7"/>
      <c r="LD931" s="7"/>
      <c r="LE931" s="7"/>
      <c r="LF931" s="7"/>
      <c r="LG931" s="7"/>
      <c r="LH931" s="7"/>
      <c r="LI931" s="7"/>
      <c r="LJ931" s="7"/>
      <c r="LK931" s="7"/>
      <c r="LL931" s="7"/>
      <c r="LM931" s="7"/>
      <c r="LN931" s="7"/>
      <c r="LO931" s="7"/>
      <c r="LP931" s="7"/>
      <c r="LQ931" s="7"/>
      <c r="LR931" s="7"/>
      <c r="LS931" s="7"/>
      <c r="LT931" s="7"/>
      <c r="LU931" s="7"/>
      <c r="LV931" s="7"/>
      <c r="LW931" s="7"/>
      <c r="LX931" s="7"/>
      <c r="LY931" s="7"/>
      <c r="LZ931" s="7"/>
      <c r="MA931" s="7"/>
      <c r="MB931" s="7"/>
      <c r="MC931" s="7"/>
      <c r="MD931" s="7"/>
      <c r="ME931" s="7"/>
      <c r="MF931" s="7"/>
      <c r="MG931" s="7"/>
      <c r="MH931" s="7"/>
      <c r="MI931" s="7"/>
      <c r="MJ931" s="7"/>
    </row>
    <row r="932" spans="1:348" ht="15.75" customHeight="1">
      <c r="A932" s="80"/>
      <c r="B932" s="80"/>
      <c r="C932" s="80"/>
      <c r="D932" s="80"/>
      <c r="E932" s="80"/>
      <c r="F932" s="80"/>
      <c r="G932" s="80"/>
      <c r="H932" s="80"/>
      <c r="I932" s="81"/>
      <c r="J932" s="81"/>
      <c r="K932" s="81"/>
      <c r="L932" s="81"/>
      <c r="M932" s="80"/>
      <c r="N932" s="80"/>
      <c r="O932" s="82"/>
      <c r="P932" s="82"/>
      <c r="Q932" s="82"/>
      <c r="R932" s="82"/>
      <c r="S932" s="82"/>
      <c r="T932" s="82"/>
      <c r="U932" s="82"/>
      <c r="V932" s="82"/>
      <c r="W932" s="82"/>
      <c r="X932" s="80"/>
      <c r="Y932" s="80"/>
      <c r="Z932" s="80"/>
      <c r="AA932" s="80"/>
      <c r="AB932" s="81"/>
      <c r="AC932" s="81"/>
      <c r="AD932" s="80"/>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c r="IW932" s="7"/>
      <c r="IX932" s="7"/>
      <c r="IY932" s="7"/>
      <c r="IZ932" s="7"/>
      <c r="JA932" s="7"/>
      <c r="JB932" s="7"/>
      <c r="JC932" s="7"/>
      <c r="JD932" s="7"/>
      <c r="JE932" s="7"/>
      <c r="JF932" s="7"/>
      <c r="JG932" s="7"/>
      <c r="JH932" s="7"/>
      <c r="JI932" s="7"/>
      <c r="JJ932" s="7"/>
      <c r="JK932" s="7"/>
      <c r="JL932" s="7"/>
      <c r="JM932" s="7"/>
      <c r="JN932" s="7"/>
      <c r="JO932" s="7"/>
      <c r="JP932" s="7"/>
      <c r="JQ932" s="7"/>
      <c r="JR932" s="7"/>
      <c r="JS932" s="7"/>
      <c r="JT932" s="7"/>
      <c r="JU932" s="7"/>
      <c r="JV932" s="7"/>
      <c r="JW932" s="7"/>
      <c r="JX932" s="7"/>
      <c r="JY932" s="7"/>
      <c r="JZ932" s="7"/>
      <c r="KA932" s="7"/>
      <c r="KB932" s="7"/>
      <c r="KC932" s="7"/>
      <c r="KD932" s="7"/>
      <c r="KE932" s="7"/>
      <c r="KF932" s="7"/>
      <c r="KG932" s="7"/>
      <c r="KH932" s="7"/>
      <c r="KI932" s="7"/>
      <c r="KJ932" s="7"/>
      <c r="KK932" s="7"/>
      <c r="KL932" s="7"/>
      <c r="KM932" s="7"/>
      <c r="KN932" s="7"/>
      <c r="KO932" s="7"/>
      <c r="KP932" s="7"/>
      <c r="KQ932" s="7"/>
      <c r="KR932" s="7"/>
      <c r="KS932" s="7"/>
      <c r="KT932" s="7"/>
      <c r="KU932" s="7"/>
      <c r="KV932" s="7"/>
      <c r="KW932" s="7"/>
      <c r="KX932" s="7"/>
      <c r="KY932" s="7"/>
      <c r="KZ932" s="7"/>
      <c r="LA932" s="7"/>
      <c r="LB932" s="7"/>
      <c r="LC932" s="7"/>
      <c r="LD932" s="7"/>
      <c r="LE932" s="7"/>
      <c r="LF932" s="7"/>
      <c r="LG932" s="7"/>
      <c r="LH932" s="7"/>
      <c r="LI932" s="7"/>
      <c r="LJ932" s="7"/>
      <c r="LK932" s="7"/>
      <c r="LL932" s="7"/>
      <c r="LM932" s="7"/>
      <c r="LN932" s="7"/>
      <c r="LO932" s="7"/>
      <c r="LP932" s="7"/>
      <c r="LQ932" s="7"/>
      <c r="LR932" s="7"/>
      <c r="LS932" s="7"/>
      <c r="LT932" s="7"/>
      <c r="LU932" s="7"/>
      <c r="LV932" s="7"/>
      <c r="LW932" s="7"/>
      <c r="LX932" s="7"/>
      <c r="LY932" s="7"/>
      <c r="LZ932" s="7"/>
      <c r="MA932" s="7"/>
      <c r="MB932" s="7"/>
      <c r="MC932" s="7"/>
      <c r="MD932" s="7"/>
      <c r="ME932" s="7"/>
      <c r="MF932" s="7"/>
      <c r="MG932" s="7"/>
      <c r="MH932" s="7"/>
      <c r="MI932" s="7"/>
      <c r="MJ932" s="7"/>
    </row>
    <row r="933" spans="1:348" ht="15.75" customHeight="1">
      <c r="A933" s="80"/>
      <c r="B933" s="80"/>
      <c r="C933" s="80"/>
      <c r="D933" s="80"/>
      <c r="E933" s="80"/>
      <c r="F933" s="80"/>
      <c r="G933" s="80"/>
      <c r="H933" s="80"/>
      <c r="I933" s="81"/>
      <c r="J933" s="81"/>
      <c r="K933" s="81"/>
      <c r="L933" s="81"/>
      <c r="M933" s="80"/>
      <c r="N933" s="80"/>
      <c r="O933" s="82"/>
      <c r="P933" s="82"/>
      <c r="Q933" s="82"/>
      <c r="R933" s="82"/>
      <c r="S933" s="82"/>
      <c r="T933" s="82"/>
      <c r="U933" s="82"/>
      <c r="V933" s="82"/>
      <c r="W933" s="82"/>
      <c r="X933" s="80"/>
      <c r="Y933" s="80"/>
      <c r="Z933" s="80"/>
      <c r="AA933" s="80"/>
      <c r="AB933" s="81"/>
      <c r="AC933" s="81"/>
      <c r="AD933" s="80"/>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c r="IW933" s="7"/>
      <c r="IX933" s="7"/>
      <c r="IY933" s="7"/>
      <c r="IZ933" s="7"/>
      <c r="JA933" s="7"/>
      <c r="JB933" s="7"/>
      <c r="JC933" s="7"/>
      <c r="JD933" s="7"/>
      <c r="JE933" s="7"/>
      <c r="JF933" s="7"/>
      <c r="JG933" s="7"/>
      <c r="JH933" s="7"/>
      <c r="JI933" s="7"/>
      <c r="JJ933" s="7"/>
      <c r="JK933" s="7"/>
      <c r="JL933" s="7"/>
      <c r="JM933" s="7"/>
      <c r="JN933" s="7"/>
      <c r="JO933" s="7"/>
      <c r="JP933" s="7"/>
      <c r="JQ933" s="7"/>
      <c r="JR933" s="7"/>
      <c r="JS933" s="7"/>
      <c r="JT933" s="7"/>
      <c r="JU933" s="7"/>
      <c r="JV933" s="7"/>
      <c r="JW933" s="7"/>
      <c r="JX933" s="7"/>
      <c r="JY933" s="7"/>
      <c r="JZ933" s="7"/>
      <c r="KA933" s="7"/>
      <c r="KB933" s="7"/>
      <c r="KC933" s="7"/>
      <c r="KD933" s="7"/>
      <c r="KE933" s="7"/>
      <c r="KF933" s="7"/>
      <c r="KG933" s="7"/>
      <c r="KH933" s="7"/>
      <c r="KI933" s="7"/>
      <c r="KJ933" s="7"/>
      <c r="KK933" s="7"/>
      <c r="KL933" s="7"/>
      <c r="KM933" s="7"/>
      <c r="KN933" s="7"/>
      <c r="KO933" s="7"/>
      <c r="KP933" s="7"/>
      <c r="KQ933" s="7"/>
      <c r="KR933" s="7"/>
      <c r="KS933" s="7"/>
      <c r="KT933" s="7"/>
      <c r="KU933" s="7"/>
      <c r="KV933" s="7"/>
      <c r="KW933" s="7"/>
      <c r="KX933" s="7"/>
      <c r="KY933" s="7"/>
      <c r="KZ933" s="7"/>
      <c r="LA933" s="7"/>
      <c r="LB933" s="7"/>
      <c r="LC933" s="7"/>
      <c r="LD933" s="7"/>
      <c r="LE933" s="7"/>
      <c r="LF933" s="7"/>
      <c r="LG933" s="7"/>
      <c r="LH933" s="7"/>
      <c r="LI933" s="7"/>
      <c r="LJ933" s="7"/>
      <c r="LK933" s="7"/>
      <c r="LL933" s="7"/>
      <c r="LM933" s="7"/>
      <c r="LN933" s="7"/>
      <c r="LO933" s="7"/>
      <c r="LP933" s="7"/>
      <c r="LQ933" s="7"/>
      <c r="LR933" s="7"/>
      <c r="LS933" s="7"/>
      <c r="LT933" s="7"/>
      <c r="LU933" s="7"/>
      <c r="LV933" s="7"/>
      <c r="LW933" s="7"/>
      <c r="LX933" s="7"/>
      <c r="LY933" s="7"/>
      <c r="LZ933" s="7"/>
      <c r="MA933" s="7"/>
      <c r="MB933" s="7"/>
      <c r="MC933" s="7"/>
      <c r="MD933" s="7"/>
      <c r="ME933" s="7"/>
      <c r="MF933" s="7"/>
      <c r="MG933" s="7"/>
      <c r="MH933" s="7"/>
      <c r="MI933" s="7"/>
      <c r="MJ933" s="7"/>
    </row>
    <row r="934" spans="1:348" ht="15.75" customHeight="1">
      <c r="A934" s="80"/>
      <c r="B934" s="80"/>
      <c r="C934" s="80"/>
      <c r="D934" s="80"/>
      <c r="E934" s="80"/>
      <c r="F934" s="80"/>
      <c r="G934" s="80"/>
      <c r="H934" s="80"/>
      <c r="I934" s="81"/>
      <c r="J934" s="81"/>
      <c r="K934" s="81"/>
      <c r="L934" s="81"/>
      <c r="M934" s="80"/>
      <c r="N934" s="80"/>
      <c r="O934" s="82"/>
      <c r="P934" s="82"/>
      <c r="Q934" s="82"/>
      <c r="R934" s="82"/>
      <c r="S934" s="82"/>
      <c r="T934" s="82"/>
      <c r="U934" s="82"/>
      <c r="V934" s="82"/>
      <c r="W934" s="82"/>
      <c r="X934" s="80"/>
      <c r="Y934" s="80"/>
      <c r="Z934" s="80"/>
      <c r="AA934" s="80"/>
      <c r="AB934" s="81"/>
      <c r="AC934" s="81"/>
      <c r="AD934" s="80"/>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c r="IW934" s="7"/>
      <c r="IX934" s="7"/>
      <c r="IY934" s="7"/>
      <c r="IZ934" s="7"/>
      <c r="JA934" s="7"/>
      <c r="JB934" s="7"/>
      <c r="JC934" s="7"/>
      <c r="JD934" s="7"/>
      <c r="JE934" s="7"/>
      <c r="JF934" s="7"/>
      <c r="JG934" s="7"/>
      <c r="JH934" s="7"/>
      <c r="JI934" s="7"/>
      <c r="JJ934" s="7"/>
      <c r="JK934" s="7"/>
      <c r="JL934" s="7"/>
      <c r="JM934" s="7"/>
      <c r="JN934" s="7"/>
      <c r="JO934" s="7"/>
      <c r="JP934" s="7"/>
      <c r="JQ934" s="7"/>
      <c r="JR934" s="7"/>
      <c r="JS934" s="7"/>
      <c r="JT934" s="7"/>
      <c r="JU934" s="7"/>
      <c r="JV934" s="7"/>
      <c r="JW934" s="7"/>
      <c r="JX934" s="7"/>
      <c r="JY934" s="7"/>
      <c r="JZ934" s="7"/>
      <c r="KA934" s="7"/>
      <c r="KB934" s="7"/>
      <c r="KC934" s="7"/>
      <c r="KD934" s="7"/>
      <c r="KE934" s="7"/>
      <c r="KF934" s="7"/>
      <c r="KG934" s="7"/>
      <c r="KH934" s="7"/>
      <c r="KI934" s="7"/>
      <c r="KJ934" s="7"/>
      <c r="KK934" s="7"/>
      <c r="KL934" s="7"/>
      <c r="KM934" s="7"/>
      <c r="KN934" s="7"/>
      <c r="KO934" s="7"/>
      <c r="KP934" s="7"/>
      <c r="KQ934" s="7"/>
      <c r="KR934" s="7"/>
      <c r="KS934" s="7"/>
      <c r="KT934" s="7"/>
      <c r="KU934" s="7"/>
      <c r="KV934" s="7"/>
      <c r="KW934" s="7"/>
      <c r="KX934" s="7"/>
      <c r="KY934" s="7"/>
      <c r="KZ934" s="7"/>
      <c r="LA934" s="7"/>
      <c r="LB934" s="7"/>
      <c r="LC934" s="7"/>
      <c r="LD934" s="7"/>
      <c r="LE934" s="7"/>
      <c r="LF934" s="7"/>
      <c r="LG934" s="7"/>
      <c r="LH934" s="7"/>
      <c r="LI934" s="7"/>
      <c r="LJ934" s="7"/>
      <c r="LK934" s="7"/>
      <c r="LL934" s="7"/>
      <c r="LM934" s="7"/>
      <c r="LN934" s="7"/>
      <c r="LO934" s="7"/>
      <c r="LP934" s="7"/>
      <c r="LQ934" s="7"/>
      <c r="LR934" s="7"/>
      <c r="LS934" s="7"/>
      <c r="LT934" s="7"/>
      <c r="LU934" s="7"/>
      <c r="LV934" s="7"/>
      <c r="LW934" s="7"/>
      <c r="LX934" s="7"/>
      <c r="LY934" s="7"/>
      <c r="LZ934" s="7"/>
      <c r="MA934" s="7"/>
      <c r="MB934" s="7"/>
      <c r="MC934" s="7"/>
      <c r="MD934" s="7"/>
      <c r="ME934" s="7"/>
      <c r="MF934" s="7"/>
      <c r="MG934" s="7"/>
      <c r="MH934" s="7"/>
      <c r="MI934" s="7"/>
      <c r="MJ934" s="7"/>
    </row>
    <row r="935" spans="1:348" ht="15.75" customHeight="1">
      <c r="A935" s="80"/>
      <c r="B935" s="80"/>
      <c r="C935" s="80"/>
      <c r="D935" s="80"/>
      <c r="E935" s="80"/>
      <c r="F935" s="80"/>
      <c r="G935" s="80"/>
      <c r="H935" s="80"/>
      <c r="I935" s="81"/>
      <c r="J935" s="81"/>
      <c r="K935" s="81"/>
      <c r="L935" s="81"/>
      <c r="M935" s="80"/>
      <c r="N935" s="80"/>
      <c r="O935" s="82"/>
      <c r="P935" s="82"/>
      <c r="Q935" s="82"/>
      <c r="R935" s="82"/>
      <c r="S935" s="82"/>
      <c r="T935" s="82"/>
      <c r="U935" s="82"/>
      <c r="V935" s="82"/>
      <c r="W935" s="82"/>
      <c r="X935" s="80"/>
      <c r="Y935" s="80"/>
      <c r="Z935" s="80"/>
      <c r="AA935" s="80"/>
      <c r="AB935" s="81"/>
      <c r="AC935" s="81"/>
      <c r="AD935" s="80"/>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c r="IW935" s="7"/>
      <c r="IX935" s="7"/>
      <c r="IY935" s="7"/>
      <c r="IZ935" s="7"/>
      <c r="JA935" s="7"/>
      <c r="JB935" s="7"/>
      <c r="JC935" s="7"/>
      <c r="JD935" s="7"/>
      <c r="JE935" s="7"/>
      <c r="JF935" s="7"/>
      <c r="JG935" s="7"/>
      <c r="JH935" s="7"/>
      <c r="JI935" s="7"/>
      <c r="JJ935" s="7"/>
      <c r="JK935" s="7"/>
      <c r="JL935" s="7"/>
      <c r="JM935" s="7"/>
      <c r="JN935" s="7"/>
      <c r="JO935" s="7"/>
      <c r="JP935" s="7"/>
      <c r="JQ935" s="7"/>
      <c r="JR935" s="7"/>
      <c r="JS935" s="7"/>
      <c r="JT935" s="7"/>
      <c r="JU935" s="7"/>
      <c r="JV935" s="7"/>
      <c r="JW935" s="7"/>
      <c r="JX935" s="7"/>
      <c r="JY935" s="7"/>
      <c r="JZ935" s="7"/>
      <c r="KA935" s="7"/>
      <c r="KB935" s="7"/>
      <c r="KC935" s="7"/>
      <c r="KD935" s="7"/>
      <c r="KE935" s="7"/>
      <c r="KF935" s="7"/>
      <c r="KG935" s="7"/>
      <c r="KH935" s="7"/>
      <c r="KI935" s="7"/>
      <c r="KJ935" s="7"/>
      <c r="KK935" s="7"/>
      <c r="KL935" s="7"/>
      <c r="KM935" s="7"/>
      <c r="KN935" s="7"/>
      <c r="KO935" s="7"/>
      <c r="KP935" s="7"/>
      <c r="KQ935" s="7"/>
      <c r="KR935" s="7"/>
      <c r="KS935" s="7"/>
      <c r="KT935" s="7"/>
      <c r="KU935" s="7"/>
      <c r="KV935" s="7"/>
      <c r="KW935" s="7"/>
      <c r="KX935" s="7"/>
      <c r="KY935" s="7"/>
      <c r="KZ935" s="7"/>
      <c r="LA935" s="7"/>
      <c r="LB935" s="7"/>
      <c r="LC935" s="7"/>
      <c r="LD935" s="7"/>
      <c r="LE935" s="7"/>
      <c r="LF935" s="7"/>
      <c r="LG935" s="7"/>
      <c r="LH935" s="7"/>
      <c r="LI935" s="7"/>
      <c r="LJ935" s="7"/>
      <c r="LK935" s="7"/>
      <c r="LL935" s="7"/>
      <c r="LM935" s="7"/>
      <c r="LN935" s="7"/>
      <c r="LO935" s="7"/>
      <c r="LP935" s="7"/>
      <c r="LQ935" s="7"/>
      <c r="LR935" s="7"/>
      <c r="LS935" s="7"/>
      <c r="LT935" s="7"/>
      <c r="LU935" s="7"/>
      <c r="LV935" s="7"/>
      <c r="LW935" s="7"/>
      <c r="LX935" s="7"/>
      <c r="LY935" s="7"/>
      <c r="LZ935" s="7"/>
      <c r="MA935" s="7"/>
      <c r="MB935" s="7"/>
      <c r="MC935" s="7"/>
      <c r="MD935" s="7"/>
      <c r="ME935" s="7"/>
      <c r="MF935" s="7"/>
      <c r="MG935" s="7"/>
      <c r="MH935" s="7"/>
      <c r="MI935" s="7"/>
      <c r="MJ935" s="7"/>
    </row>
    <row r="936" spans="1:348" ht="15.75" customHeight="1">
      <c r="A936" s="80"/>
      <c r="B936" s="80"/>
      <c r="C936" s="80"/>
      <c r="D936" s="80"/>
      <c r="E936" s="80"/>
      <c r="F936" s="80"/>
      <c r="G936" s="80"/>
      <c r="H936" s="80"/>
      <c r="I936" s="81"/>
      <c r="J936" s="81"/>
      <c r="K936" s="81"/>
      <c r="L936" s="81"/>
      <c r="M936" s="80"/>
      <c r="N936" s="80"/>
      <c r="O936" s="82"/>
      <c r="P936" s="82"/>
      <c r="Q936" s="82"/>
      <c r="R936" s="82"/>
      <c r="S936" s="82"/>
      <c r="T936" s="82"/>
      <c r="U936" s="82"/>
      <c r="V936" s="82"/>
      <c r="W936" s="82"/>
      <c r="X936" s="80"/>
      <c r="Y936" s="80"/>
      <c r="Z936" s="80"/>
      <c r="AA936" s="80"/>
      <c r="AB936" s="81"/>
      <c r="AC936" s="81"/>
      <c r="AD936" s="80"/>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c r="IW936" s="7"/>
      <c r="IX936" s="7"/>
      <c r="IY936" s="7"/>
      <c r="IZ936" s="7"/>
      <c r="JA936" s="7"/>
      <c r="JB936" s="7"/>
      <c r="JC936" s="7"/>
      <c r="JD936" s="7"/>
      <c r="JE936" s="7"/>
      <c r="JF936" s="7"/>
      <c r="JG936" s="7"/>
      <c r="JH936" s="7"/>
      <c r="JI936" s="7"/>
      <c r="JJ936" s="7"/>
      <c r="JK936" s="7"/>
      <c r="JL936" s="7"/>
      <c r="JM936" s="7"/>
      <c r="JN936" s="7"/>
      <c r="JO936" s="7"/>
      <c r="JP936" s="7"/>
      <c r="JQ936" s="7"/>
      <c r="JR936" s="7"/>
      <c r="JS936" s="7"/>
      <c r="JT936" s="7"/>
      <c r="JU936" s="7"/>
      <c r="JV936" s="7"/>
      <c r="JW936" s="7"/>
      <c r="JX936" s="7"/>
      <c r="JY936" s="7"/>
      <c r="JZ936" s="7"/>
      <c r="KA936" s="7"/>
      <c r="KB936" s="7"/>
      <c r="KC936" s="7"/>
      <c r="KD936" s="7"/>
      <c r="KE936" s="7"/>
      <c r="KF936" s="7"/>
      <c r="KG936" s="7"/>
      <c r="KH936" s="7"/>
      <c r="KI936" s="7"/>
      <c r="KJ936" s="7"/>
      <c r="KK936" s="7"/>
      <c r="KL936" s="7"/>
      <c r="KM936" s="7"/>
      <c r="KN936" s="7"/>
      <c r="KO936" s="7"/>
      <c r="KP936" s="7"/>
      <c r="KQ936" s="7"/>
      <c r="KR936" s="7"/>
      <c r="KS936" s="7"/>
      <c r="KT936" s="7"/>
      <c r="KU936" s="7"/>
      <c r="KV936" s="7"/>
      <c r="KW936" s="7"/>
      <c r="KX936" s="7"/>
      <c r="KY936" s="7"/>
      <c r="KZ936" s="7"/>
      <c r="LA936" s="7"/>
      <c r="LB936" s="7"/>
      <c r="LC936" s="7"/>
      <c r="LD936" s="7"/>
      <c r="LE936" s="7"/>
      <c r="LF936" s="7"/>
      <c r="LG936" s="7"/>
      <c r="LH936" s="7"/>
      <c r="LI936" s="7"/>
      <c r="LJ936" s="7"/>
      <c r="LK936" s="7"/>
      <c r="LL936" s="7"/>
      <c r="LM936" s="7"/>
      <c r="LN936" s="7"/>
      <c r="LO936" s="7"/>
      <c r="LP936" s="7"/>
      <c r="LQ936" s="7"/>
      <c r="LR936" s="7"/>
      <c r="LS936" s="7"/>
      <c r="LT936" s="7"/>
      <c r="LU936" s="7"/>
      <c r="LV936" s="7"/>
      <c r="LW936" s="7"/>
      <c r="LX936" s="7"/>
      <c r="LY936" s="7"/>
      <c r="LZ936" s="7"/>
      <c r="MA936" s="7"/>
      <c r="MB936" s="7"/>
      <c r="MC936" s="7"/>
      <c r="MD936" s="7"/>
      <c r="ME936" s="7"/>
      <c r="MF936" s="7"/>
      <c r="MG936" s="7"/>
      <c r="MH936" s="7"/>
      <c r="MI936" s="7"/>
      <c r="MJ936" s="7"/>
    </row>
    <row r="937" spans="1:348" ht="15.75" customHeight="1">
      <c r="A937" s="80"/>
      <c r="B937" s="80"/>
      <c r="C937" s="80"/>
      <c r="D937" s="80"/>
      <c r="E937" s="80"/>
      <c r="F937" s="80"/>
      <c r="G937" s="80"/>
      <c r="H937" s="80"/>
      <c r="I937" s="81"/>
      <c r="J937" s="81"/>
      <c r="K937" s="81"/>
      <c r="L937" s="81"/>
      <c r="M937" s="80"/>
      <c r="N937" s="80"/>
      <c r="O937" s="82"/>
      <c r="P937" s="82"/>
      <c r="Q937" s="82"/>
      <c r="R937" s="82"/>
      <c r="S937" s="82"/>
      <c r="T937" s="82"/>
      <c r="U937" s="82"/>
      <c r="V937" s="82"/>
      <c r="W937" s="82"/>
      <c r="X937" s="80"/>
      <c r="Y937" s="80"/>
      <c r="Z937" s="80"/>
      <c r="AA937" s="80"/>
      <c r="AB937" s="81"/>
      <c r="AC937" s="81"/>
      <c r="AD937" s="80"/>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c r="IW937" s="7"/>
      <c r="IX937" s="7"/>
      <c r="IY937" s="7"/>
      <c r="IZ937" s="7"/>
      <c r="JA937" s="7"/>
      <c r="JB937" s="7"/>
      <c r="JC937" s="7"/>
      <c r="JD937" s="7"/>
      <c r="JE937" s="7"/>
      <c r="JF937" s="7"/>
      <c r="JG937" s="7"/>
      <c r="JH937" s="7"/>
      <c r="JI937" s="7"/>
      <c r="JJ937" s="7"/>
      <c r="JK937" s="7"/>
      <c r="JL937" s="7"/>
      <c r="JM937" s="7"/>
      <c r="JN937" s="7"/>
      <c r="JO937" s="7"/>
      <c r="JP937" s="7"/>
      <c r="JQ937" s="7"/>
      <c r="JR937" s="7"/>
      <c r="JS937" s="7"/>
      <c r="JT937" s="7"/>
      <c r="JU937" s="7"/>
      <c r="JV937" s="7"/>
      <c r="JW937" s="7"/>
      <c r="JX937" s="7"/>
      <c r="JY937" s="7"/>
      <c r="JZ937" s="7"/>
      <c r="KA937" s="7"/>
      <c r="KB937" s="7"/>
      <c r="KC937" s="7"/>
      <c r="KD937" s="7"/>
      <c r="KE937" s="7"/>
      <c r="KF937" s="7"/>
      <c r="KG937" s="7"/>
      <c r="KH937" s="7"/>
      <c r="KI937" s="7"/>
      <c r="KJ937" s="7"/>
      <c r="KK937" s="7"/>
      <c r="KL937" s="7"/>
      <c r="KM937" s="7"/>
      <c r="KN937" s="7"/>
      <c r="KO937" s="7"/>
      <c r="KP937" s="7"/>
      <c r="KQ937" s="7"/>
      <c r="KR937" s="7"/>
      <c r="KS937" s="7"/>
      <c r="KT937" s="7"/>
      <c r="KU937" s="7"/>
      <c r="KV937" s="7"/>
      <c r="KW937" s="7"/>
      <c r="KX937" s="7"/>
      <c r="KY937" s="7"/>
      <c r="KZ937" s="7"/>
      <c r="LA937" s="7"/>
      <c r="LB937" s="7"/>
      <c r="LC937" s="7"/>
      <c r="LD937" s="7"/>
      <c r="LE937" s="7"/>
      <c r="LF937" s="7"/>
      <c r="LG937" s="7"/>
      <c r="LH937" s="7"/>
      <c r="LI937" s="7"/>
      <c r="LJ937" s="7"/>
      <c r="LK937" s="7"/>
      <c r="LL937" s="7"/>
      <c r="LM937" s="7"/>
      <c r="LN937" s="7"/>
      <c r="LO937" s="7"/>
      <c r="LP937" s="7"/>
      <c r="LQ937" s="7"/>
      <c r="LR937" s="7"/>
      <c r="LS937" s="7"/>
      <c r="LT937" s="7"/>
      <c r="LU937" s="7"/>
      <c r="LV937" s="7"/>
      <c r="LW937" s="7"/>
      <c r="LX937" s="7"/>
      <c r="LY937" s="7"/>
      <c r="LZ937" s="7"/>
      <c r="MA937" s="7"/>
      <c r="MB937" s="7"/>
      <c r="MC937" s="7"/>
      <c r="MD937" s="7"/>
      <c r="ME937" s="7"/>
      <c r="MF937" s="7"/>
      <c r="MG937" s="7"/>
      <c r="MH937" s="7"/>
      <c r="MI937" s="7"/>
      <c r="MJ937" s="7"/>
    </row>
    <row r="938" spans="1:348" ht="15.75" customHeight="1">
      <c r="A938" s="80"/>
      <c r="B938" s="80"/>
      <c r="C938" s="80"/>
      <c r="D938" s="80"/>
      <c r="E938" s="80"/>
      <c r="F938" s="80"/>
      <c r="G938" s="80"/>
      <c r="H938" s="80"/>
      <c r="I938" s="81"/>
      <c r="J938" s="81"/>
      <c r="K938" s="81"/>
      <c r="L938" s="81"/>
      <c r="M938" s="80"/>
      <c r="N938" s="80"/>
      <c r="O938" s="82"/>
      <c r="P938" s="82"/>
      <c r="Q938" s="82"/>
      <c r="R938" s="82"/>
      <c r="S938" s="82"/>
      <c r="T938" s="82"/>
      <c r="U938" s="82"/>
      <c r="V938" s="82"/>
      <c r="W938" s="82"/>
      <c r="X938" s="80"/>
      <c r="Y938" s="80"/>
      <c r="Z938" s="80"/>
      <c r="AA938" s="80"/>
      <c r="AB938" s="81"/>
      <c r="AC938" s="81"/>
      <c r="AD938" s="80"/>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c r="IW938" s="7"/>
      <c r="IX938" s="7"/>
      <c r="IY938" s="7"/>
      <c r="IZ938" s="7"/>
      <c r="JA938" s="7"/>
      <c r="JB938" s="7"/>
      <c r="JC938" s="7"/>
      <c r="JD938" s="7"/>
      <c r="JE938" s="7"/>
      <c r="JF938" s="7"/>
      <c r="JG938" s="7"/>
      <c r="JH938" s="7"/>
      <c r="JI938" s="7"/>
      <c r="JJ938" s="7"/>
      <c r="JK938" s="7"/>
      <c r="JL938" s="7"/>
      <c r="JM938" s="7"/>
      <c r="JN938" s="7"/>
      <c r="JO938" s="7"/>
      <c r="JP938" s="7"/>
      <c r="JQ938" s="7"/>
      <c r="JR938" s="7"/>
      <c r="JS938" s="7"/>
      <c r="JT938" s="7"/>
      <c r="JU938" s="7"/>
      <c r="JV938" s="7"/>
      <c r="JW938" s="7"/>
      <c r="JX938" s="7"/>
      <c r="JY938" s="7"/>
      <c r="JZ938" s="7"/>
      <c r="KA938" s="7"/>
      <c r="KB938" s="7"/>
      <c r="KC938" s="7"/>
      <c r="KD938" s="7"/>
      <c r="KE938" s="7"/>
      <c r="KF938" s="7"/>
      <c r="KG938" s="7"/>
      <c r="KH938" s="7"/>
      <c r="KI938" s="7"/>
      <c r="KJ938" s="7"/>
      <c r="KK938" s="7"/>
      <c r="KL938" s="7"/>
      <c r="KM938" s="7"/>
      <c r="KN938" s="7"/>
      <c r="KO938" s="7"/>
      <c r="KP938" s="7"/>
      <c r="KQ938" s="7"/>
      <c r="KR938" s="7"/>
      <c r="KS938" s="7"/>
      <c r="KT938" s="7"/>
      <c r="KU938" s="7"/>
      <c r="KV938" s="7"/>
      <c r="KW938" s="7"/>
      <c r="KX938" s="7"/>
      <c r="KY938" s="7"/>
      <c r="KZ938" s="7"/>
      <c r="LA938" s="7"/>
      <c r="LB938" s="7"/>
      <c r="LC938" s="7"/>
      <c r="LD938" s="7"/>
      <c r="LE938" s="7"/>
      <c r="LF938" s="7"/>
      <c r="LG938" s="7"/>
      <c r="LH938" s="7"/>
      <c r="LI938" s="7"/>
      <c r="LJ938" s="7"/>
      <c r="LK938" s="7"/>
      <c r="LL938" s="7"/>
      <c r="LM938" s="7"/>
      <c r="LN938" s="7"/>
      <c r="LO938" s="7"/>
      <c r="LP938" s="7"/>
      <c r="LQ938" s="7"/>
      <c r="LR938" s="7"/>
      <c r="LS938" s="7"/>
      <c r="LT938" s="7"/>
      <c r="LU938" s="7"/>
      <c r="LV938" s="7"/>
      <c r="LW938" s="7"/>
      <c r="LX938" s="7"/>
      <c r="LY938" s="7"/>
      <c r="LZ938" s="7"/>
      <c r="MA938" s="7"/>
      <c r="MB938" s="7"/>
      <c r="MC938" s="7"/>
      <c r="MD938" s="7"/>
      <c r="ME938" s="7"/>
      <c r="MF938" s="7"/>
      <c r="MG938" s="7"/>
      <c r="MH938" s="7"/>
      <c r="MI938" s="7"/>
      <c r="MJ938" s="7"/>
    </row>
    <row r="939" spans="1:348" ht="15.75" customHeight="1">
      <c r="A939" s="80"/>
      <c r="B939" s="80"/>
      <c r="C939" s="80"/>
      <c r="D939" s="80"/>
      <c r="E939" s="80"/>
      <c r="F939" s="80"/>
      <c r="G939" s="80"/>
      <c r="H939" s="80"/>
      <c r="I939" s="81"/>
      <c r="J939" s="81"/>
      <c r="K939" s="81"/>
      <c r="L939" s="81"/>
      <c r="M939" s="80"/>
      <c r="N939" s="80"/>
      <c r="O939" s="82"/>
      <c r="P939" s="82"/>
      <c r="Q939" s="82"/>
      <c r="R939" s="82"/>
      <c r="S939" s="82"/>
      <c r="T939" s="82"/>
      <c r="U939" s="82"/>
      <c r="V939" s="82"/>
      <c r="W939" s="82"/>
      <c r="X939" s="80"/>
      <c r="Y939" s="80"/>
      <c r="Z939" s="80"/>
      <c r="AA939" s="80"/>
      <c r="AB939" s="81"/>
      <c r="AC939" s="81"/>
      <c r="AD939" s="80"/>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c r="IW939" s="7"/>
      <c r="IX939" s="7"/>
      <c r="IY939" s="7"/>
      <c r="IZ939" s="7"/>
      <c r="JA939" s="7"/>
      <c r="JB939" s="7"/>
      <c r="JC939" s="7"/>
      <c r="JD939" s="7"/>
      <c r="JE939" s="7"/>
      <c r="JF939" s="7"/>
      <c r="JG939" s="7"/>
      <c r="JH939" s="7"/>
      <c r="JI939" s="7"/>
      <c r="JJ939" s="7"/>
      <c r="JK939" s="7"/>
      <c r="JL939" s="7"/>
      <c r="JM939" s="7"/>
      <c r="JN939" s="7"/>
      <c r="JO939" s="7"/>
      <c r="JP939" s="7"/>
      <c r="JQ939" s="7"/>
      <c r="JR939" s="7"/>
      <c r="JS939" s="7"/>
      <c r="JT939" s="7"/>
      <c r="JU939" s="7"/>
      <c r="JV939" s="7"/>
      <c r="JW939" s="7"/>
      <c r="JX939" s="7"/>
      <c r="JY939" s="7"/>
      <c r="JZ939" s="7"/>
      <c r="KA939" s="7"/>
      <c r="KB939" s="7"/>
      <c r="KC939" s="7"/>
      <c r="KD939" s="7"/>
      <c r="KE939" s="7"/>
      <c r="KF939" s="7"/>
      <c r="KG939" s="7"/>
      <c r="KH939" s="7"/>
      <c r="KI939" s="7"/>
      <c r="KJ939" s="7"/>
      <c r="KK939" s="7"/>
      <c r="KL939" s="7"/>
      <c r="KM939" s="7"/>
      <c r="KN939" s="7"/>
      <c r="KO939" s="7"/>
      <c r="KP939" s="7"/>
      <c r="KQ939" s="7"/>
      <c r="KR939" s="7"/>
      <c r="KS939" s="7"/>
      <c r="KT939" s="7"/>
      <c r="KU939" s="7"/>
      <c r="KV939" s="7"/>
      <c r="KW939" s="7"/>
      <c r="KX939" s="7"/>
      <c r="KY939" s="7"/>
      <c r="KZ939" s="7"/>
      <c r="LA939" s="7"/>
      <c r="LB939" s="7"/>
      <c r="LC939" s="7"/>
      <c r="LD939" s="7"/>
      <c r="LE939" s="7"/>
      <c r="LF939" s="7"/>
      <c r="LG939" s="7"/>
      <c r="LH939" s="7"/>
      <c r="LI939" s="7"/>
      <c r="LJ939" s="7"/>
      <c r="LK939" s="7"/>
      <c r="LL939" s="7"/>
      <c r="LM939" s="7"/>
      <c r="LN939" s="7"/>
      <c r="LO939" s="7"/>
      <c r="LP939" s="7"/>
      <c r="LQ939" s="7"/>
      <c r="LR939" s="7"/>
      <c r="LS939" s="7"/>
      <c r="LT939" s="7"/>
      <c r="LU939" s="7"/>
      <c r="LV939" s="7"/>
      <c r="LW939" s="7"/>
      <c r="LX939" s="7"/>
      <c r="LY939" s="7"/>
      <c r="LZ939" s="7"/>
      <c r="MA939" s="7"/>
      <c r="MB939" s="7"/>
      <c r="MC939" s="7"/>
      <c r="MD939" s="7"/>
      <c r="ME939" s="7"/>
      <c r="MF939" s="7"/>
      <c r="MG939" s="7"/>
      <c r="MH939" s="7"/>
      <c r="MI939" s="7"/>
      <c r="MJ939" s="7"/>
    </row>
    <row r="940" spans="1:348" ht="15.75" customHeight="1">
      <c r="A940" s="80"/>
      <c r="B940" s="80"/>
      <c r="C940" s="80"/>
      <c r="D940" s="80"/>
      <c r="E940" s="80"/>
      <c r="F940" s="80"/>
      <c r="G940" s="80"/>
      <c r="H940" s="80"/>
      <c r="I940" s="81"/>
      <c r="J940" s="81"/>
      <c r="K940" s="81"/>
      <c r="L940" s="81"/>
      <c r="M940" s="80"/>
      <c r="N940" s="80"/>
      <c r="O940" s="82"/>
      <c r="P940" s="82"/>
      <c r="Q940" s="82"/>
      <c r="R940" s="82"/>
      <c r="S940" s="82"/>
      <c r="T940" s="82"/>
      <c r="U940" s="82"/>
      <c r="V940" s="82"/>
      <c r="W940" s="82"/>
      <c r="X940" s="80"/>
      <c r="Y940" s="80"/>
      <c r="Z940" s="80"/>
      <c r="AA940" s="80"/>
      <c r="AB940" s="81"/>
      <c r="AC940" s="81"/>
      <c r="AD940" s="80"/>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c r="IW940" s="7"/>
      <c r="IX940" s="7"/>
      <c r="IY940" s="7"/>
      <c r="IZ940" s="7"/>
      <c r="JA940" s="7"/>
      <c r="JB940" s="7"/>
      <c r="JC940" s="7"/>
      <c r="JD940" s="7"/>
      <c r="JE940" s="7"/>
      <c r="JF940" s="7"/>
      <c r="JG940" s="7"/>
      <c r="JH940" s="7"/>
      <c r="JI940" s="7"/>
      <c r="JJ940" s="7"/>
      <c r="JK940" s="7"/>
      <c r="JL940" s="7"/>
      <c r="JM940" s="7"/>
      <c r="JN940" s="7"/>
      <c r="JO940" s="7"/>
      <c r="JP940" s="7"/>
      <c r="JQ940" s="7"/>
      <c r="JR940" s="7"/>
      <c r="JS940" s="7"/>
      <c r="JT940" s="7"/>
      <c r="JU940" s="7"/>
      <c r="JV940" s="7"/>
      <c r="JW940" s="7"/>
      <c r="JX940" s="7"/>
      <c r="JY940" s="7"/>
      <c r="JZ940" s="7"/>
      <c r="KA940" s="7"/>
      <c r="KB940" s="7"/>
      <c r="KC940" s="7"/>
      <c r="KD940" s="7"/>
      <c r="KE940" s="7"/>
      <c r="KF940" s="7"/>
      <c r="KG940" s="7"/>
      <c r="KH940" s="7"/>
      <c r="KI940" s="7"/>
      <c r="KJ940" s="7"/>
      <c r="KK940" s="7"/>
      <c r="KL940" s="7"/>
      <c r="KM940" s="7"/>
      <c r="KN940" s="7"/>
      <c r="KO940" s="7"/>
      <c r="KP940" s="7"/>
      <c r="KQ940" s="7"/>
      <c r="KR940" s="7"/>
      <c r="KS940" s="7"/>
      <c r="KT940" s="7"/>
      <c r="KU940" s="7"/>
      <c r="KV940" s="7"/>
      <c r="KW940" s="7"/>
      <c r="KX940" s="7"/>
      <c r="KY940" s="7"/>
      <c r="KZ940" s="7"/>
      <c r="LA940" s="7"/>
      <c r="LB940" s="7"/>
      <c r="LC940" s="7"/>
      <c r="LD940" s="7"/>
      <c r="LE940" s="7"/>
      <c r="LF940" s="7"/>
      <c r="LG940" s="7"/>
      <c r="LH940" s="7"/>
      <c r="LI940" s="7"/>
      <c r="LJ940" s="7"/>
      <c r="LK940" s="7"/>
      <c r="LL940" s="7"/>
      <c r="LM940" s="7"/>
      <c r="LN940" s="7"/>
      <c r="LO940" s="7"/>
      <c r="LP940" s="7"/>
      <c r="LQ940" s="7"/>
      <c r="LR940" s="7"/>
      <c r="LS940" s="7"/>
      <c r="LT940" s="7"/>
      <c r="LU940" s="7"/>
      <c r="LV940" s="7"/>
      <c r="LW940" s="7"/>
      <c r="LX940" s="7"/>
      <c r="LY940" s="7"/>
      <c r="LZ940" s="7"/>
      <c r="MA940" s="7"/>
      <c r="MB940" s="7"/>
      <c r="MC940" s="7"/>
      <c r="MD940" s="7"/>
      <c r="ME940" s="7"/>
      <c r="MF940" s="7"/>
      <c r="MG940" s="7"/>
      <c r="MH940" s="7"/>
      <c r="MI940" s="7"/>
      <c r="MJ940" s="7"/>
    </row>
    <row r="941" spans="1:348" ht="15.75" customHeight="1">
      <c r="A941" s="80"/>
      <c r="B941" s="80"/>
      <c r="C941" s="80"/>
      <c r="D941" s="80"/>
      <c r="E941" s="80"/>
      <c r="F941" s="80"/>
      <c r="G941" s="80"/>
      <c r="H941" s="80"/>
      <c r="I941" s="81"/>
      <c r="J941" s="81"/>
      <c r="K941" s="81"/>
      <c r="L941" s="81"/>
      <c r="M941" s="80"/>
      <c r="N941" s="80"/>
      <c r="O941" s="82"/>
      <c r="P941" s="82"/>
      <c r="Q941" s="82"/>
      <c r="R941" s="82"/>
      <c r="S941" s="82"/>
      <c r="T941" s="82"/>
      <c r="U941" s="82"/>
      <c r="V941" s="82"/>
      <c r="W941" s="82"/>
      <c r="X941" s="80"/>
      <c r="Y941" s="80"/>
      <c r="Z941" s="80"/>
      <c r="AA941" s="80"/>
      <c r="AB941" s="81"/>
      <c r="AC941" s="81"/>
      <c r="AD941" s="80"/>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c r="IW941" s="7"/>
      <c r="IX941" s="7"/>
      <c r="IY941" s="7"/>
      <c r="IZ941" s="7"/>
      <c r="JA941" s="7"/>
      <c r="JB941" s="7"/>
      <c r="JC941" s="7"/>
      <c r="JD941" s="7"/>
      <c r="JE941" s="7"/>
      <c r="JF941" s="7"/>
      <c r="JG941" s="7"/>
      <c r="JH941" s="7"/>
      <c r="JI941" s="7"/>
      <c r="JJ941" s="7"/>
      <c r="JK941" s="7"/>
      <c r="JL941" s="7"/>
      <c r="JM941" s="7"/>
      <c r="JN941" s="7"/>
      <c r="JO941" s="7"/>
      <c r="JP941" s="7"/>
      <c r="JQ941" s="7"/>
      <c r="JR941" s="7"/>
      <c r="JS941" s="7"/>
      <c r="JT941" s="7"/>
      <c r="JU941" s="7"/>
      <c r="JV941" s="7"/>
      <c r="JW941" s="7"/>
      <c r="JX941" s="7"/>
      <c r="JY941" s="7"/>
      <c r="JZ941" s="7"/>
      <c r="KA941" s="7"/>
      <c r="KB941" s="7"/>
      <c r="KC941" s="7"/>
      <c r="KD941" s="7"/>
      <c r="KE941" s="7"/>
      <c r="KF941" s="7"/>
      <c r="KG941" s="7"/>
      <c r="KH941" s="7"/>
      <c r="KI941" s="7"/>
      <c r="KJ941" s="7"/>
      <c r="KK941" s="7"/>
      <c r="KL941" s="7"/>
      <c r="KM941" s="7"/>
      <c r="KN941" s="7"/>
      <c r="KO941" s="7"/>
      <c r="KP941" s="7"/>
      <c r="KQ941" s="7"/>
      <c r="KR941" s="7"/>
      <c r="KS941" s="7"/>
      <c r="KT941" s="7"/>
      <c r="KU941" s="7"/>
      <c r="KV941" s="7"/>
      <c r="KW941" s="7"/>
      <c r="KX941" s="7"/>
      <c r="KY941" s="7"/>
      <c r="KZ941" s="7"/>
      <c r="LA941" s="7"/>
      <c r="LB941" s="7"/>
      <c r="LC941" s="7"/>
      <c r="LD941" s="7"/>
      <c r="LE941" s="7"/>
      <c r="LF941" s="7"/>
      <c r="LG941" s="7"/>
      <c r="LH941" s="7"/>
      <c r="LI941" s="7"/>
      <c r="LJ941" s="7"/>
      <c r="LK941" s="7"/>
      <c r="LL941" s="7"/>
      <c r="LM941" s="7"/>
      <c r="LN941" s="7"/>
      <c r="LO941" s="7"/>
      <c r="LP941" s="7"/>
      <c r="LQ941" s="7"/>
      <c r="LR941" s="7"/>
      <c r="LS941" s="7"/>
      <c r="LT941" s="7"/>
      <c r="LU941" s="7"/>
      <c r="LV941" s="7"/>
      <c r="LW941" s="7"/>
      <c r="LX941" s="7"/>
      <c r="LY941" s="7"/>
      <c r="LZ941" s="7"/>
      <c r="MA941" s="7"/>
      <c r="MB941" s="7"/>
      <c r="MC941" s="7"/>
      <c r="MD941" s="7"/>
      <c r="ME941" s="7"/>
      <c r="MF941" s="7"/>
      <c r="MG941" s="7"/>
      <c r="MH941" s="7"/>
      <c r="MI941" s="7"/>
      <c r="MJ941" s="7"/>
    </row>
    <row r="942" spans="1:348" ht="15.75" customHeight="1">
      <c r="A942" s="80"/>
      <c r="B942" s="80"/>
      <c r="C942" s="80"/>
      <c r="D942" s="80"/>
      <c r="E942" s="80"/>
      <c r="F942" s="80"/>
      <c r="G942" s="80"/>
      <c r="H942" s="80"/>
      <c r="I942" s="81"/>
      <c r="J942" s="81"/>
      <c r="K942" s="81"/>
      <c r="L942" s="81"/>
      <c r="M942" s="80"/>
      <c r="N942" s="80"/>
      <c r="O942" s="82"/>
      <c r="P942" s="82"/>
      <c r="Q942" s="82"/>
      <c r="R942" s="82"/>
      <c r="S942" s="82"/>
      <c r="T942" s="82"/>
      <c r="U942" s="82"/>
      <c r="V942" s="82"/>
      <c r="W942" s="82"/>
      <c r="X942" s="80"/>
      <c r="Y942" s="80"/>
      <c r="Z942" s="80"/>
      <c r="AA942" s="80"/>
      <c r="AB942" s="81"/>
      <c r="AC942" s="81"/>
      <c r="AD942" s="80"/>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c r="IW942" s="7"/>
      <c r="IX942" s="7"/>
      <c r="IY942" s="7"/>
      <c r="IZ942" s="7"/>
      <c r="JA942" s="7"/>
      <c r="JB942" s="7"/>
      <c r="JC942" s="7"/>
      <c r="JD942" s="7"/>
      <c r="JE942" s="7"/>
      <c r="JF942" s="7"/>
      <c r="JG942" s="7"/>
      <c r="JH942" s="7"/>
      <c r="JI942" s="7"/>
      <c r="JJ942" s="7"/>
      <c r="JK942" s="7"/>
      <c r="JL942" s="7"/>
      <c r="JM942" s="7"/>
      <c r="JN942" s="7"/>
      <c r="JO942" s="7"/>
      <c r="JP942" s="7"/>
      <c r="JQ942" s="7"/>
      <c r="JR942" s="7"/>
      <c r="JS942" s="7"/>
      <c r="JT942" s="7"/>
      <c r="JU942" s="7"/>
      <c r="JV942" s="7"/>
      <c r="JW942" s="7"/>
      <c r="JX942" s="7"/>
      <c r="JY942" s="7"/>
      <c r="JZ942" s="7"/>
      <c r="KA942" s="7"/>
      <c r="KB942" s="7"/>
      <c r="KC942" s="7"/>
      <c r="KD942" s="7"/>
      <c r="KE942" s="7"/>
      <c r="KF942" s="7"/>
      <c r="KG942" s="7"/>
      <c r="KH942" s="7"/>
      <c r="KI942" s="7"/>
      <c r="KJ942" s="7"/>
      <c r="KK942" s="7"/>
      <c r="KL942" s="7"/>
      <c r="KM942" s="7"/>
      <c r="KN942" s="7"/>
      <c r="KO942" s="7"/>
      <c r="KP942" s="7"/>
      <c r="KQ942" s="7"/>
      <c r="KR942" s="7"/>
      <c r="KS942" s="7"/>
      <c r="KT942" s="7"/>
      <c r="KU942" s="7"/>
      <c r="KV942" s="7"/>
      <c r="KW942" s="7"/>
      <c r="KX942" s="7"/>
      <c r="KY942" s="7"/>
      <c r="KZ942" s="7"/>
      <c r="LA942" s="7"/>
      <c r="LB942" s="7"/>
      <c r="LC942" s="7"/>
      <c r="LD942" s="7"/>
      <c r="LE942" s="7"/>
      <c r="LF942" s="7"/>
      <c r="LG942" s="7"/>
      <c r="LH942" s="7"/>
      <c r="LI942" s="7"/>
      <c r="LJ942" s="7"/>
      <c r="LK942" s="7"/>
      <c r="LL942" s="7"/>
      <c r="LM942" s="7"/>
      <c r="LN942" s="7"/>
      <c r="LO942" s="7"/>
      <c r="LP942" s="7"/>
      <c r="LQ942" s="7"/>
      <c r="LR942" s="7"/>
      <c r="LS942" s="7"/>
      <c r="LT942" s="7"/>
      <c r="LU942" s="7"/>
      <c r="LV942" s="7"/>
      <c r="LW942" s="7"/>
      <c r="LX942" s="7"/>
      <c r="LY942" s="7"/>
      <c r="LZ942" s="7"/>
      <c r="MA942" s="7"/>
      <c r="MB942" s="7"/>
      <c r="MC942" s="7"/>
      <c r="MD942" s="7"/>
      <c r="ME942" s="7"/>
      <c r="MF942" s="7"/>
      <c r="MG942" s="7"/>
      <c r="MH942" s="7"/>
      <c r="MI942" s="7"/>
      <c r="MJ942" s="7"/>
    </row>
    <row r="943" spans="1:348" ht="15.75" customHeight="1">
      <c r="A943" s="80"/>
      <c r="B943" s="80"/>
      <c r="C943" s="80"/>
      <c r="D943" s="80"/>
      <c r="E943" s="80"/>
      <c r="F943" s="80"/>
      <c r="G943" s="80"/>
      <c r="H943" s="80"/>
      <c r="I943" s="81"/>
      <c r="J943" s="81"/>
      <c r="K943" s="81"/>
      <c r="L943" s="81"/>
      <c r="M943" s="80"/>
      <c r="N943" s="80"/>
      <c r="O943" s="82"/>
      <c r="P943" s="82"/>
      <c r="Q943" s="82"/>
      <c r="R943" s="82"/>
      <c r="S943" s="82"/>
      <c r="T943" s="82"/>
      <c r="U943" s="82"/>
      <c r="V943" s="82"/>
      <c r="W943" s="82"/>
      <c r="X943" s="80"/>
      <c r="Y943" s="80"/>
      <c r="Z943" s="80"/>
      <c r="AA943" s="80"/>
      <c r="AB943" s="81"/>
      <c r="AC943" s="81"/>
      <c r="AD943" s="80"/>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c r="IW943" s="7"/>
      <c r="IX943" s="7"/>
      <c r="IY943" s="7"/>
      <c r="IZ943" s="7"/>
      <c r="JA943" s="7"/>
      <c r="JB943" s="7"/>
      <c r="JC943" s="7"/>
      <c r="JD943" s="7"/>
      <c r="JE943" s="7"/>
      <c r="JF943" s="7"/>
      <c r="JG943" s="7"/>
      <c r="JH943" s="7"/>
      <c r="JI943" s="7"/>
      <c r="JJ943" s="7"/>
      <c r="JK943" s="7"/>
      <c r="JL943" s="7"/>
      <c r="JM943" s="7"/>
      <c r="JN943" s="7"/>
      <c r="JO943" s="7"/>
      <c r="JP943" s="7"/>
      <c r="JQ943" s="7"/>
      <c r="JR943" s="7"/>
      <c r="JS943" s="7"/>
      <c r="JT943" s="7"/>
      <c r="JU943" s="7"/>
      <c r="JV943" s="7"/>
      <c r="JW943" s="7"/>
      <c r="JX943" s="7"/>
      <c r="JY943" s="7"/>
      <c r="JZ943" s="7"/>
      <c r="KA943" s="7"/>
      <c r="KB943" s="7"/>
      <c r="KC943" s="7"/>
      <c r="KD943" s="7"/>
      <c r="KE943" s="7"/>
      <c r="KF943" s="7"/>
      <c r="KG943" s="7"/>
      <c r="KH943" s="7"/>
      <c r="KI943" s="7"/>
      <c r="KJ943" s="7"/>
      <c r="KK943" s="7"/>
      <c r="KL943" s="7"/>
      <c r="KM943" s="7"/>
      <c r="KN943" s="7"/>
      <c r="KO943" s="7"/>
      <c r="KP943" s="7"/>
      <c r="KQ943" s="7"/>
      <c r="KR943" s="7"/>
      <c r="KS943" s="7"/>
      <c r="KT943" s="7"/>
      <c r="KU943" s="7"/>
      <c r="KV943" s="7"/>
      <c r="KW943" s="7"/>
      <c r="KX943" s="7"/>
      <c r="KY943" s="7"/>
      <c r="KZ943" s="7"/>
      <c r="LA943" s="7"/>
      <c r="LB943" s="7"/>
      <c r="LC943" s="7"/>
      <c r="LD943" s="7"/>
      <c r="LE943" s="7"/>
      <c r="LF943" s="7"/>
      <c r="LG943" s="7"/>
      <c r="LH943" s="7"/>
      <c r="LI943" s="7"/>
      <c r="LJ943" s="7"/>
      <c r="LK943" s="7"/>
      <c r="LL943" s="7"/>
      <c r="LM943" s="7"/>
      <c r="LN943" s="7"/>
      <c r="LO943" s="7"/>
      <c r="LP943" s="7"/>
      <c r="LQ943" s="7"/>
      <c r="LR943" s="7"/>
      <c r="LS943" s="7"/>
      <c r="LT943" s="7"/>
      <c r="LU943" s="7"/>
      <c r="LV943" s="7"/>
      <c r="LW943" s="7"/>
      <c r="LX943" s="7"/>
      <c r="LY943" s="7"/>
      <c r="LZ943" s="7"/>
      <c r="MA943" s="7"/>
      <c r="MB943" s="7"/>
      <c r="MC943" s="7"/>
      <c r="MD943" s="7"/>
      <c r="ME943" s="7"/>
      <c r="MF943" s="7"/>
      <c r="MG943" s="7"/>
      <c r="MH943" s="7"/>
      <c r="MI943" s="7"/>
      <c r="MJ943" s="7"/>
    </row>
    <row r="944" spans="1:348" ht="15.75" customHeight="1">
      <c r="A944" s="80"/>
      <c r="B944" s="80"/>
      <c r="C944" s="80"/>
      <c r="D944" s="80"/>
      <c r="E944" s="80"/>
      <c r="F944" s="80"/>
      <c r="G944" s="80"/>
      <c r="H944" s="80"/>
      <c r="I944" s="81"/>
      <c r="J944" s="81"/>
      <c r="K944" s="81"/>
      <c r="L944" s="81"/>
      <c r="M944" s="80"/>
      <c r="N944" s="80"/>
      <c r="O944" s="82"/>
      <c r="P944" s="82"/>
      <c r="Q944" s="82"/>
      <c r="R944" s="82"/>
      <c r="S944" s="82"/>
      <c r="T944" s="82"/>
      <c r="U944" s="82"/>
      <c r="V944" s="82"/>
      <c r="W944" s="82"/>
      <c r="X944" s="80"/>
      <c r="Y944" s="80"/>
      <c r="Z944" s="80"/>
      <c r="AA944" s="80"/>
      <c r="AB944" s="81"/>
      <c r="AC944" s="81"/>
      <c r="AD944" s="80"/>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c r="IW944" s="7"/>
      <c r="IX944" s="7"/>
      <c r="IY944" s="7"/>
      <c r="IZ944" s="7"/>
      <c r="JA944" s="7"/>
      <c r="JB944" s="7"/>
      <c r="JC944" s="7"/>
      <c r="JD944" s="7"/>
      <c r="JE944" s="7"/>
      <c r="JF944" s="7"/>
      <c r="JG944" s="7"/>
      <c r="JH944" s="7"/>
      <c r="JI944" s="7"/>
      <c r="JJ944" s="7"/>
      <c r="JK944" s="7"/>
      <c r="JL944" s="7"/>
      <c r="JM944" s="7"/>
      <c r="JN944" s="7"/>
      <c r="JO944" s="7"/>
      <c r="JP944" s="7"/>
      <c r="JQ944" s="7"/>
      <c r="JR944" s="7"/>
      <c r="JS944" s="7"/>
      <c r="JT944" s="7"/>
      <c r="JU944" s="7"/>
      <c r="JV944" s="7"/>
      <c r="JW944" s="7"/>
      <c r="JX944" s="7"/>
      <c r="JY944" s="7"/>
      <c r="JZ944" s="7"/>
      <c r="KA944" s="7"/>
      <c r="KB944" s="7"/>
      <c r="KC944" s="7"/>
      <c r="KD944" s="7"/>
      <c r="KE944" s="7"/>
      <c r="KF944" s="7"/>
      <c r="KG944" s="7"/>
      <c r="KH944" s="7"/>
      <c r="KI944" s="7"/>
      <c r="KJ944" s="7"/>
      <c r="KK944" s="7"/>
      <c r="KL944" s="7"/>
      <c r="KM944" s="7"/>
      <c r="KN944" s="7"/>
      <c r="KO944" s="7"/>
      <c r="KP944" s="7"/>
      <c r="KQ944" s="7"/>
      <c r="KR944" s="7"/>
      <c r="KS944" s="7"/>
      <c r="KT944" s="7"/>
      <c r="KU944" s="7"/>
      <c r="KV944" s="7"/>
      <c r="KW944" s="7"/>
      <c r="KX944" s="7"/>
      <c r="KY944" s="7"/>
      <c r="KZ944" s="7"/>
      <c r="LA944" s="7"/>
      <c r="LB944" s="7"/>
      <c r="LC944" s="7"/>
      <c r="LD944" s="7"/>
      <c r="LE944" s="7"/>
      <c r="LF944" s="7"/>
      <c r="LG944" s="7"/>
      <c r="LH944" s="7"/>
      <c r="LI944" s="7"/>
      <c r="LJ944" s="7"/>
      <c r="LK944" s="7"/>
      <c r="LL944" s="7"/>
      <c r="LM944" s="7"/>
      <c r="LN944" s="7"/>
      <c r="LO944" s="7"/>
      <c r="LP944" s="7"/>
      <c r="LQ944" s="7"/>
      <c r="LR944" s="7"/>
      <c r="LS944" s="7"/>
      <c r="LT944" s="7"/>
      <c r="LU944" s="7"/>
      <c r="LV944" s="7"/>
      <c r="LW944" s="7"/>
      <c r="LX944" s="7"/>
      <c r="LY944" s="7"/>
      <c r="LZ944" s="7"/>
      <c r="MA944" s="7"/>
      <c r="MB944" s="7"/>
      <c r="MC944" s="7"/>
      <c r="MD944" s="7"/>
      <c r="ME944" s="7"/>
      <c r="MF944" s="7"/>
      <c r="MG944" s="7"/>
      <c r="MH944" s="7"/>
      <c r="MI944" s="7"/>
      <c r="MJ944" s="7"/>
    </row>
    <row r="945" spans="1:348" ht="15.75" customHeight="1">
      <c r="A945" s="80"/>
      <c r="B945" s="80"/>
      <c r="C945" s="80"/>
      <c r="D945" s="80"/>
      <c r="E945" s="80"/>
      <c r="F945" s="80"/>
      <c r="G945" s="80"/>
      <c r="H945" s="80"/>
      <c r="I945" s="81"/>
      <c r="J945" s="81"/>
      <c r="K945" s="81"/>
      <c r="L945" s="81"/>
      <c r="M945" s="80"/>
      <c r="N945" s="80"/>
      <c r="O945" s="82"/>
      <c r="P945" s="82"/>
      <c r="Q945" s="82"/>
      <c r="R945" s="82"/>
      <c r="S945" s="82"/>
      <c r="T945" s="82"/>
      <c r="U945" s="82"/>
      <c r="V945" s="82"/>
      <c r="W945" s="82"/>
      <c r="X945" s="80"/>
      <c r="Y945" s="80"/>
      <c r="Z945" s="80"/>
      <c r="AA945" s="80"/>
      <c r="AB945" s="81"/>
      <c r="AC945" s="81"/>
      <c r="AD945" s="80"/>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c r="IW945" s="7"/>
      <c r="IX945" s="7"/>
      <c r="IY945" s="7"/>
      <c r="IZ945" s="7"/>
      <c r="JA945" s="7"/>
      <c r="JB945" s="7"/>
      <c r="JC945" s="7"/>
      <c r="JD945" s="7"/>
      <c r="JE945" s="7"/>
      <c r="JF945" s="7"/>
      <c r="JG945" s="7"/>
      <c r="JH945" s="7"/>
      <c r="JI945" s="7"/>
      <c r="JJ945" s="7"/>
      <c r="JK945" s="7"/>
      <c r="JL945" s="7"/>
      <c r="JM945" s="7"/>
      <c r="JN945" s="7"/>
      <c r="JO945" s="7"/>
      <c r="JP945" s="7"/>
      <c r="JQ945" s="7"/>
      <c r="JR945" s="7"/>
      <c r="JS945" s="7"/>
      <c r="JT945" s="7"/>
      <c r="JU945" s="7"/>
      <c r="JV945" s="7"/>
      <c r="JW945" s="7"/>
      <c r="JX945" s="7"/>
      <c r="JY945" s="7"/>
      <c r="JZ945" s="7"/>
      <c r="KA945" s="7"/>
      <c r="KB945" s="7"/>
      <c r="KC945" s="7"/>
      <c r="KD945" s="7"/>
      <c r="KE945" s="7"/>
      <c r="KF945" s="7"/>
      <c r="KG945" s="7"/>
      <c r="KH945" s="7"/>
      <c r="KI945" s="7"/>
      <c r="KJ945" s="7"/>
      <c r="KK945" s="7"/>
      <c r="KL945" s="7"/>
      <c r="KM945" s="7"/>
      <c r="KN945" s="7"/>
      <c r="KO945" s="7"/>
      <c r="KP945" s="7"/>
      <c r="KQ945" s="7"/>
      <c r="KR945" s="7"/>
      <c r="KS945" s="7"/>
      <c r="KT945" s="7"/>
      <c r="KU945" s="7"/>
      <c r="KV945" s="7"/>
      <c r="KW945" s="7"/>
      <c r="KX945" s="7"/>
      <c r="KY945" s="7"/>
      <c r="KZ945" s="7"/>
      <c r="LA945" s="7"/>
      <c r="LB945" s="7"/>
      <c r="LC945" s="7"/>
      <c r="LD945" s="7"/>
      <c r="LE945" s="7"/>
      <c r="LF945" s="7"/>
      <c r="LG945" s="7"/>
      <c r="LH945" s="7"/>
      <c r="LI945" s="7"/>
      <c r="LJ945" s="7"/>
      <c r="LK945" s="7"/>
      <c r="LL945" s="7"/>
      <c r="LM945" s="7"/>
      <c r="LN945" s="7"/>
      <c r="LO945" s="7"/>
      <c r="LP945" s="7"/>
      <c r="LQ945" s="7"/>
      <c r="LR945" s="7"/>
      <c r="LS945" s="7"/>
      <c r="LT945" s="7"/>
      <c r="LU945" s="7"/>
      <c r="LV945" s="7"/>
      <c r="LW945" s="7"/>
      <c r="LX945" s="7"/>
      <c r="LY945" s="7"/>
      <c r="LZ945" s="7"/>
      <c r="MA945" s="7"/>
      <c r="MB945" s="7"/>
      <c r="MC945" s="7"/>
      <c r="MD945" s="7"/>
      <c r="ME945" s="7"/>
      <c r="MF945" s="7"/>
      <c r="MG945" s="7"/>
      <c r="MH945" s="7"/>
      <c r="MI945" s="7"/>
      <c r="MJ945" s="7"/>
    </row>
    <row r="946" spans="1:348" ht="15.75" customHeight="1">
      <c r="A946" s="80"/>
      <c r="B946" s="80"/>
      <c r="C946" s="80"/>
      <c r="D946" s="80"/>
      <c r="E946" s="80"/>
      <c r="F946" s="80"/>
      <c r="G946" s="80"/>
      <c r="H946" s="80"/>
      <c r="I946" s="81"/>
      <c r="J946" s="81"/>
      <c r="K946" s="81"/>
      <c r="L946" s="81"/>
      <c r="M946" s="80"/>
      <c r="N946" s="80"/>
      <c r="O946" s="82"/>
      <c r="P946" s="82"/>
      <c r="Q946" s="82"/>
      <c r="R946" s="82"/>
      <c r="S946" s="82"/>
      <c r="T946" s="82"/>
      <c r="U946" s="82"/>
      <c r="V946" s="82"/>
      <c r="W946" s="82"/>
      <c r="X946" s="80"/>
      <c r="Y946" s="80"/>
      <c r="Z946" s="80"/>
      <c r="AA946" s="80"/>
      <c r="AB946" s="81"/>
      <c r="AC946" s="81"/>
      <c r="AD946" s="80"/>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c r="IW946" s="7"/>
      <c r="IX946" s="7"/>
      <c r="IY946" s="7"/>
      <c r="IZ946" s="7"/>
      <c r="JA946" s="7"/>
      <c r="JB946" s="7"/>
      <c r="JC946" s="7"/>
      <c r="JD946" s="7"/>
      <c r="JE946" s="7"/>
      <c r="JF946" s="7"/>
      <c r="JG946" s="7"/>
      <c r="JH946" s="7"/>
      <c r="JI946" s="7"/>
      <c r="JJ946" s="7"/>
      <c r="JK946" s="7"/>
      <c r="JL946" s="7"/>
      <c r="JM946" s="7"/>
      <c r="JN946" s="7"/>
      <c r="JO946" s="7"/>
      <c r="JP946" s="7"/>
      <c r="JQ946" s="7"/>
      <c r="JR946" s="7"/>
      <c r="JS946" s="7"/>
      <c r="JT946" s="7"/>
      <c r="JU946" s="7"/>
      <c r="JV946" s="7"/>
      <c r="JW946" s="7"/>
      <c r="JX946" s="7"/>
      <c r="JY946" s="7"/>
      <c r="JZ946" s="7"/>
      <c r="KA946" s="7"/>
      <c r="KB946" s="7"/>
      <c r="KC946" s="7"/>
      <c r="KD946" s="7"/>
      <c r="KE946" s="7"/>
      <c r="KF946" s="7"/>
      <c r="KG946" s="7"/>
      <c r="KH946" s="7"/>
      <c r="KI946" s="7"/>
      <c r="KJ946" s="7"/>
      <c r="KK946" s="7"/>
      <c r="KL946" s="7"/>
      <c r="KM946" s="7"/>
      <c r="KN946" s="7"/>
      <c r="KO946" s="7"/>
      <c r="KP946" s="7"/>
      <c r="KQ946" s="7"/>
      <c r="KR946" s="7"/>
      <c r="KS946" s="7"/>
      <c r="KT946" s="7"/>
      <c r="KU946" s="7"/>
      <c r="KV946" s="7"/>
      <c r="KW946" s="7"/>
      <c r="KX946" s="7"/>
      <c r="KY946" s="7"/>
      <c r="KZ946" s="7"/>
      <c r="LA946" s="7"/>
      <c r="LB946" s="7"/>
      <c r="LC946" s="7"/>
      <c r="LD946" s="7"/>
      <c r="LE946" s="7"/>
      <c r="LF946" s="7"/>
      <c r="LG946" s="7"/>
      <c r="LH946" s="7"/>
      <c r="LI946" s="7"/>
      <c r="LJ946" s="7"/>
      <c r="LK946" s="7"/>
      <c r="LL946" s="7"/>
      <c r="LM946" s="7"/>
      <c r="LN946" s="7"/>
      <c r="LO946" s="7"/>
      <c r="LP946" s="7"/>
      <c r="LQ946" s="7"/>
      <c r="LR946" s="7"/>
      <c r="LS946" s="7"/>
      <c r="LT946" s="7"/>
      <c r="LU946" s="7"/>
      <c r="LV946" s="7"/>
      <c r="LW946" s="7"/>
      <c r="LX946" s="7"/>
      <c r="LY946" s="7"/>
      <c r="LZ946" s="7"/>
      <c r="MA946" s="7"/>
      <c r="MB946" s="7"/>
      <c r="MC946" s="7"/>
      <c r="MD946" s="7"/>
      <c r="ME946" s="7"/>
      <c r="MF946" s="7"/>
      <c r="MG946" s="7"/>
      <c r="MH946" s="7"/>
      <c r="MI946" s="7"/>
      <c r="MJ946" s="7"/>
    </row>
    <row r="947" spans="1:348" ht="15.75" customHeight="1">
      <c r="A947" s="80"/>
      <c r="B947" s="80"/>
      <c r="C947" s="80"/>
      <c r="D947" s="80"/>
      <c r="E947" s="80"/>
      <c r="F947" s="80"/>
      <c r="G947" s="80"/>
      <c r="H947" s="80"/>
      <c r="I947" s="81"/>
      <c r="J947" s="81"/>
      <c r="K947" s="81"/>
      <c r="L947" s="81"/>
      <c r="M947" s="80"/>
      <c r="N947" s="80"/>
      <c r="O947" s="82"/>
      <c r="P947" s="82"/>
      <c r="Q947" s="82"/>
      <c r="R947" s="82"/>
      <c r="S947" s="82"/>
      <c r="T947" s="82"/>
      <c r="U947" s="82"/>
      <c r="V947" s="82"/>
      <c r="W947" s="82"/>
      <c r="X947" s="80"/>
      <c r="Y947" s="80"/>
      <c r="Z947" s="80"/>
      <c r="AA947" s="80"/>
      <c r="AB947" s="81"/>
      <c r="AC947" s="81"/>
      <c r="AD947" s="80"/>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c r="IW947" s="7"/>
      <c r="IX947" s="7"/>
      <c r="IY947" s="7"/>
      <c r="IZ947" s="7"/>
      <c r="JA947" s="7"/>
      <c r="JB947" s="7"/>
      <c r="JC947" s="7"/>
      <c r="JD947" s="7"/>
      <c r="JE947" s="7"/>
      <c r="JF947" s="7"/>
      <c r="JG947" s="7"/>
      <c r="JH947" s="7"/>
      <c r="JI947" s="7"/>
      <c r="JJ947" s="7"/>
      <c r="JK947" s="7"/>
      <c r="JL947" s="7"/>
      <c r="JM947" s="7"/>
      <c r="JN947" s="7"/>
      <c r="JO947" s="7"/>
      <c r="JP947" s="7"/>
      <c r="JQ947" s="7"/>
      <c r="JR947" s="7"/>
      <c r="JS947" s="7"/>
      <c r="JT947" s="7"/>
      <c r="JU947" s="7"/>
      <c r="JV947" s="7"/>
      <c r="JW947" s="7"/>
      <c r="JX947" s="7"/>
      <c r="JY947" s="7"/>
      <c r="JZ947" s="7"/>
      <c r="KA947" s="7"/>
      <c r="KB947" s="7"/>
      <c r="KC947" s="7"/>
      <c r="KD947" s="7"/>
      <c r="KE947" s="7"/>
      <c r="KF947" s="7"/>
      <c r="KG947" s="7"/>
      <c r="KH947" s="7"/>
      <c r="KI947" s="7"/>
      <c r="KJ947" s="7"/>
      <c r="KK947" s="7"/>
      <c r="KL947" s="7"/>
      <c r="KM947" s="7"/>
      <c r="KN947" s="7"/>
      <c r="KO947" s="7"/>
      <c r="KP947" s="7"/>
      <c r="KQ947" s="7"/>
      <c r="KR947" s="7"/>
      <c r="KS947" s="7"/>
      <c r="KT947" s="7"/>
      <c r="KU947" s="7"/>
      <c r="KV947" s="7"/>
      <c r="KW947" s="7"/>
      <c r="KX947" s="7"/>
      <c r="KY947" s="7"/>
      <c r="KZ947" s="7"/>
      <c r="LA947" s="7"/>
      <c r="LB947" s="7"/>
      <c r="LC947" s="7"/>
      <c r="LD947" s="7"/>
      <c r="LE947" s="7"/>
      <c r="LF947" s="7"/>
      <c r="LG947" s="7"/>
      <c r="LH947" s="7"/>
      <c r="LI947" s="7"/>
      <c r="LJ947" s="7"/>
      <c r="LK947" s="7"/>
      <c r="LL947" s="7"/>
      <c r="LM947" s="7"/>
      <c r="LN947" s="7"/>
      <c r="LO947" s="7"/>
      <c r="LP947" s="7"/>
      <c r="LQ947" s="7"/>
      <c r="LR947" s="7"/>
      <c r="LS947" s="7"/>
      <c r="LT947" s="7"/>
      <c r="LU947" s="7"/>
      <c r="LV947" s="7"/>
      <c r="LW947" s="7"/>
      <c r="LX947" s="7"/>
      <c r="LY947" s="7"/>
      <c r="LZ947" s="7"/>
      <c r="MA947" s="7"/>
      <c r="MB947" s="7"/>
      <c r="MC947" s="7"/>
      <c r="MD947" s="7"/>
      <c r="ME947" s="7"/>
      <c r="MF947" s="7"/>
      <c r="MG947" s="7"/>
      <c r="MH947" s="7"/>
      <c r="MI947" s="7"/>
      <c r="MJ947" s="7"/>
    </row>
    <row r="948" spans="1:348" ht="15.75" customHeight="1">
      <c r="A948" s="80"/>
      <c r="B948" s="80"/>
      <c r="C948" s="80"/>
      <c r="D948" s="80"/>
      <c r="E948" s="80"/>
      <c r="F948" s="80"/>
      <c r="G948" s="80"/>
      <c r="H948" s="80"/>
      <c r="I948" s="81"/>
      <c r="J948" s="81"/>
      <c r="K948" s="81"/>
      <c r="L948" s="81"/>
      <c r="M948" s="80"/>
      <c r="N948" s="80"/>
      <c r="O948" s="82"/>
      <c r="P948" s="82"/>
      <c r="Q948" s="82"/>
      <c r="R948" s="82"/>
      <c r="S948" s="82"/>
      <c r="T948" s="82"/>
      <c r="U948" s="82"/>
      <c r="V948" s="82"/>
      <c r="W948" s="82"/>
      <c r="X948" s="80"/>
      <c r="Y948" s="80"/>
      <c r="Z948" s="80"/>
      <c r="AA948" s="80"/>
      <c r="AB948" s="81"/>
      <c r="AC948" s="81"/>
      <c r="AD948" s="80"/>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c r="IW948" s="7"/>
      <c r="IX948" s="7"/>
      <c r="IY948" s="7"/>
      <c r="IZ948" s="7"/>
      <c r="JA948" s="7"/>
      <c r="JB948" s="7"/>
      <c r="JC948" s="7"/>
      <c r="JD948" s="7"/>
      <c r="JE948" s="7"/>
      <c r="JF948" s="7"/>
      <c r="JG948" s="7"/>
      <c r="JH948" s="7"/>
      <c r="JI948" s="7"/>
      <c r="JJ948" s="7"/>
      <c r="JK948" s="7"/>
      <c r="JL948" s="7"/>
      <c r="JM948" s="7"/>
      <c r="JN948" s="7"/>
      <c r="JO948" s="7"/>
      <c r="JP948" s="7"/>
      <c r="JQ948" s="7"/>
      <c r="JR948" s="7"/>
      <c r="JS948" s="7"/>
      <c r="JT948" s="7"/>
      <c r="JU948" s="7"/>
      <c r="JV948" s="7"/>
      <c r="JW948" s="7"/>
      <c r="JX948" s="7"/>
      <c r="JY948" s="7"/>
      <c r="JZ948" s="7"/>
      <c r="KA948" s="7"/>
      <c r="KB948" s="7"/>
      <c r="KC948" s="7"/>
      <c r="KD948" s="7"/>
      <c r="KE948" s="7"/>
      <c r="KF948" s="7"/>
      <c r="KG948" s="7"/>
      <c r="KH948" s="7"/>
      <c r="KI948" s="7"/>
      <c r="KJ948" s="7"/>
      <c r="KK948" s="7"/>
      <c r="KL948" s="7"/>
      <c r="KM948" s="7"/>
      <c r="KN948" s="7"/>
      <c r="KO948" s="7"/>
      <c r="KP948" s="7"/>
      <c r="KQ948" s="7"/>
      <c r="KR948" s="7"/>
      <c r="KS948" s="7"/>
      <c r="KT948" s="7"/>
      <c r="KU948" s="7"/>
      <c r="KV948" s="7"/>
      <c r="KW948" s="7"/>
      <c r="KX948" s="7"/>
      <c r="KY948" s="7"/>
      <c r="KZ948" s="7"/>
      <c r="LA948" s="7"/>
      <c r="LB948" s="7"/>
      <c r="LC948" s="7"/>
      <c r="LD948" s="7"/>
      <c r="LE948" s="7"/>
      <c r="LF948" s="7"/>
      <c r="LG948" s="7"/>
      <c r="LH948" s="7"/>
      <c r="LI948" s="7"/>
      <c r="LJ948" s="7"/>
      <c r="LK948" s="7"/>
      <c r="LL948" s="7"/>
      <c r="LM948" s="7"/>
      <c r="LN948" s="7"/>
      <c r="LO948" s="7"/>
      <c r="LP948" s="7"/>
      <c r="LQ948" s="7"/>
      <c r="LR948" s="7"/>
      <c r="LS948" s="7"/>
      <c r="LT948" s="7"/>
      <c r="LU948" s="7"/>
      <c r="LV948" s="7"/>
      <c r="LW948" s="7"/>
      <c r="LX948" s="7"/>
      <c r="LY948" s="7"/>
      <c r="LZ948" s="7"/>
      <c r="MA948" s="7"/>
      <c r="MB948" s="7"/>
      <c r="MC948" s="7"/>
      <c r="MD948" s="7"/>
      <c r="ME948" s="7"/>
      <c r="MF948" s="7"/>
      <c r="MG948" s="7"/>
      <c r="MH948" s="7"/>
      <c r="MI948" s="7"/>
      <c r="MJ948" s="7"/>
    </row>
    <row r="949" spans="1:348" ht="15.75" customHeight="1">
      <c r="A949" s="80"/>
      <c r="B949" s="80"/>
      <c r="C949" s="80"/>
      <c r="D949" s="80"/>
      <c r="E949" s="80"/>
      <c r="F949" s="80"/>
      <c r="G949" s="80"/>
      <c r="H949" s="80"/>
      <c r="I949" s="81"/>
      <c r="J949" s="81"/>
      <c r="K949" s="81"/>
      <c r="L949" s="81"/>
      <c r="M949" s="80"/>
      <c r="N949" s="80"/>
      <c r="O949" s="82"/>
      <c r="P949" s="82"/>
      <c r="Q949" s="82"/>
      <c r="R949" s="82"/>
      <c r="S949" s="82"/>
      <c r="T949" s="82"/>
      <c r="U949" s="82"/>
      <c r="V949" s="82"/>
      <c r="W949" s="82"/>
      <c r="X949" s="80"/>
      <c r="Y949" s="80"/>
      <c r="Z949" s="80"/>
      <c r="AA949" s="80"/>
      <c r="AB949" s="81"/>
      <c r="AC949" s="81"/>
      <c r="AD949" s="80"/>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c r="IW949" s="7"/>
      <c r="IX949" s="7"/>
      <c r="IY949" s="7"/>
      <c r="IZ949" s="7"/>
      <c r="JA949" s="7"/>
      <c r="JB949" s="7"/>
      <c r="JC949" s="7"/>
      <c r="JD949" s="7"/>
      <c r="JE949" s="7"/>
      <c r="JF949" s="7"/>
      <c r="JG949" s="7"/>
      <c r="JH949" s="7"/>
      <c r="JI949" s="7"/>
      <c r="JJ949" s="7"/>
      <c r="JK949" s="7"/>
      <c r="JL949" s="7"/>
      <c r="JM949" s="7"/>
      <c r="JN949" s="7"/>
      <c r="JO949" s="7"/>
      <c r="JP949" s="7"/>
      <c r="JQ949" s="7"/>
      <c r="JR949" s="7"/>
      <c r="JS949" s="7"/>
      <c r="JT949" s="7"/>
      <c r="JU949" s="7"/>
      <c r="JV949" s="7"/>
      <c r="JW949" s="7"/>
      <c r="JX949" s="7"/>
      <c r="JY949" s="7"/>
      <c r="JZ949" s="7"/>
      <c r="KA949" s="7"/>
      <c r="KB949" s="7"/>
      <c r="KC949" s="7"/>
      <c r="KD949" s="7"/>
      <c r="KE949" s="7"/>
      <c r="KF949" s="7"/>
      <c r="KG949" s="7"/>
      <c r="KH949" s="7"/>
      <c r="KI949" s="7"/>
      <c r="KJ949" s="7"/>
      <c r="KK949" s="7"/>
      <c r="KL949" s="7"/>
      <c r="KM949" s="7"/>
      <c r="KN949" s="7"/>
      <c r="KO949" s="7"/>
      <c r="KP949" s="7"/>
      <c r="KQ949" s="7"/>
      <c r="KR949" s="7"/>
      <c r="KS949" s="7"/>
      <c r="KT949" s="7"/>
      <c r="KU949" s="7"/>
      <c r="KV949" s="7"/>
      <c r="KW949" s="7"/>
      <c r="KX949" s="7"/>
      <c r="KY949" s="7"/>
      <c r="KZ949" s="7"/>
      <c r="LA949" s="7"/>
      <c r="LB949" s="7"/>
      <c r="LC949" s="7"/>
      <c r="LD949" s="7"/>
      <c r="LE949" s="7"/>
      <c r="LF949" s="7"/>
      <c r="LG949" s="7"/>
      <c r="LH949" s="7"/>
      <c r="LI949" s="7"/>
      <c r="LJ949" s="7"/>
      <c r="LK949" s="7"/>
      <c r="LL949" s="7"/>
      <c r="LM949" s="7"/>
      <c r="LN949" s="7"/>
      <c r="LO949" s="7"/>
      <c r="LP949" s="7"/>
      <c r="LQ949" s="7"/>
      <c r="LR949" s="7"/>
      <c r="LS949" s="7"/>
      <c r="LT949" s="7"/>
      <c r="LU949" s="7"/>
      <c r="LV949" s="7"/>
      <c r="LW949" s="7"/>
      <c r="LX949" s="7"/>
      <c r="LY949" s="7"/>
      <c r="LZ949" s="7"/>
      <c r="MA949" s="7"/>
      <c r="MB949" s="7"/>
      <c r="MC949" s="7"/>
      <c r="MD949" s="7"/>
      <c r="ME949" s="7"/>
      <c r="MF949" s="7"/>
      <c r="MG949" s="7"/>
      <c r="MH949" s="7"/>
      <c r="MI949" s="7"/>
      <c r="MJ949" s="7"/>
    </row>
    <row r="950" spans="1:348" ht="15.75" customHeight="1">
      <c r="A950" s="80"/>
      <c r="B950" s="80"/>
      <c r="C950" s="80"/>
      <c r="D950" s="80"/>
      <c r="E950" s="80"/>
      <c r="F950" s="80"/>
      <c r="G950" s="80"/>
      <c r="H950" s="80"/>
      <c r="I950" s="81"/>
      <c r="J950" s="81"/>
      <c r="K950" s="81"/>
      <c r="L950" s="81"/>
      <c r="M950" s="80"/>
      <c r="N950" s="80"/>
      <c r="O950" s="82"/>
      <c r="P950" s="82"/>
      <c r="Q950" s="82"/>
      <c r="R950" s="82"/>
      <c r="S950" s="82"/>
      <c r="T950" s="82"/>
      <c r="U950" s="82"/>
      <c r="V950" s="82"/>
      <c r="W950" s="82"/>
      <c r="X950" s="80"/>
      <c r="Y950" s="80"/>
      <c r="Z950" s="80"/>
      <c r="AA950" s="80"/>
      <c r="AB950" s="81"/>
      <c r="AC950" s="81"/>
      <c r="AD950" s="80"/>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c r="IW950" s="7"/>
      <c r="IX950" s="7"/>
      <c r="IY950" s="7"/>
      <c r="IZ950" s="7"/>
      <c r="JA950" s="7"/>
      <c r="JB950" s="7"/>
      <c r="JC950" s="7"/>
      <c r="JD950" s="7"/>
      <c r="JE950" s="7"/>
      <c r="JF950" s="7"/>
      <c r="JG950" s="7"/>
      <c r="JH950" s="7"/>
      <c r="JI950" s="7"/>
      <c r="JJ950" s="7"/>
      <c r="JK950" s="7"/>
      <c r="JL950" s="7"/>
      <c r="JM950" s="7"/>
      <c r="JN950" s="7"/>
      <c r="JO950" s="7"/>
      <c r="JP950" s="7"/>
      <c r="JQ950" s="7"/>
      <c r="JR950" s="7"/>
      <c r="JS950" s="7"/>
      <c r="JT950" s="7"/>
      <c r="JU950" s="7"/>
      <c r="JV950" s="7"/>
      <c r="JW950" s="7"/>
      <c r="JX950" s="7"/>
      <c r="JY950" s="7"/>
      <c r="JZ950" s="7"/>
      <c r="KA950" s="7"/>
      <c r="KB950" s="7"/>
      <c r="KC950" s="7"/>
      <c r="KD950" s="7"/>
      <c r="KE950" s="7"/>
      <c r="KF950" s="7"/>
      <c r="KG950" s="7"/>
      <c r="KH950" s="7"/>
      <c r="KI950" s="7"/>
      <c r="KJ950" s="7"/>
      <c r="KK950" s="7"/>
      <c r="KL950" s="7"/>
      <c r="KM950" s="7"/>
      <c r="KN950" s="7"/>
      <c r="KO950" s="7"/>
      <c r="KP950" s="7"/>
      <c r="KQ950" s="7"/>
      <c r="KR950" s="7"/>
      <c r="KS950" s="7"/>
      <c r="KT950" s="7"/>
      <c r="KU950" s="7"/>
      <c r="KV950" s="7"/>
      <c r="KW950" s="7"/>
      <c r="KX950" s="7"/>
      <c r="KY950" s="7"/>
      <c r="KZ950" s="7"/>
      <c r="LA950" s="7"/>
      <c r="LB950" s="7"/>
      <c r="LC950" s="7"/>
      <c r="LD950" s="7"/>
      <c r="LE950" s="7"/>
      <c r="LF950" s="7"/>
      <c r="LG950" s="7"/>
      <c r="LH950" s="7"/>
      <c r="LI950" s="7"/>
      <c r="LJ950" s="7"/>
      <c r="LK950" s="7"/>
      <c r="LL950" s="7"/>
      <c r="LM950" s="7"/>
      <c r="LN950" s="7"/>
      <c r="LO950" s="7"/>
      <c r="LP950" s="7"/>
      <c r="LQ950" s="7"/>
      <c r="LR950" s="7"/>
      <c r="LS950" s="7"/>
      <c r="LT950" s="7"/>
      <c r="LU950" s="7"/>
      <c r="LV950" s="7"/>
      <c r="LW950" s="7"/>
      <c r="LX950" s="7"/>
      <c r="LY950" s="7"/>
      <c r="LZ950" s="7"/>
      <c r="MA950" s="7"/>
      <c r="MB950" s="7"/>
      <c r="MC950" s="7"/>
      <c r="MD950" s="7"/>
      <c r="ME950" s="7"/>
      <c r="MF950" s="7"/>
      <c r="MG950" s="7"/>
      <c r="MH950" s="7"/>
      <c r="MI950" s="7"/>
      <c r="MJ950" s="7"/>
    </row>
    <row r="951" spans="1:348" ht="15.75" customHeight="1">
      <c r="A951" s="80"/>
      <c r="B951" s="80"/>
      <c r="C951" s="80"/>
      <c r="D951" s="80"/>
      <c r="E951" s="80"/>
      <c r="F951" s="80"/>
      <c r="G951" s="80"/>
      <c r="H951" s="80"/>
      <c r="I951" s="81"/>
      <c r="J951" s="81"/>
      <c r="K951" s="81"/>
      <c r="L951" s="81"/>
      <c r="M951" s="80"/>
      <c r="N951" s="80"/>
      <c r="O951" s="82"/>
      <c r="P951" s="82"/>
      <c r="Q951" s="82"/>
      <c r="R951" s="82"/>
      <c r="S951" s="82"/>
      <c r="T951" s="82"/>
      <c r="U951" s="82"/>
      <c r="V951" s="82"/>
      <c r="W951" s="82"/>
      <c r="X951" s="80"/>
      <c r="Y951" s="80"/>
      <c r="Z951" s="80"/>
      <c r="AA951" s="80"/>
      <c r="AB951" s="81"/>
      <c r="AC951" s="81"/>
      <c r="AD951" s="80"/>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c r="IL951" s="7"/>
      <c r="IM951" s="7"/>
      <c r="IN951" s="7"/>
      <c r="IO951" s="7"/>
      <c r="IP951" s="7"/>
      <c r="IQ951" s="7"/>
      <c r="IR951" s="7"/>
      <c r="IS951" s="7"/>
      <c r="IT951" s="7"/>
      <c r="IU951" s="7"/>
      <c r="IV951" s="7"/>
      <c r="IW951" s="7"/>
      <c r="IX951" s="7"/>
      <c r="IY951" s="7"/>
      <c r="IZ951" s="7"/>
      <c r="JA951" s="7"/>
      <c r="JB951" s="7"/>
      <c r="JC951" s="7"/>
      <c r="JD951" s="7"/>
      <c r="JE951" s="7"/>
      <c r="JF951" s="7"/>
      <c r="JG951" s="7"/>
      <c r="JH951" s="7"/>
      <c r="JI951" s="7"/>
      <c r="JJ951" s="7"/>
      <c r="JK951" s="7"/>
      <c r="JL951" s="7"/>
      <c r="JM951" s="7"/>
      <c r="JN951" s="7"/>
      <c r="JO951" s="7"/>
      <c r="JP951" s="7"/>
      <c r="JQ951" s="7"/>
      <c r="JR951" s="7"/>
      <c r="JS951" s="7"/>
      <c r="JT951" s="7"/>
      <c r="JU951" s="7"/>
      <c r="JV951" s="7"/>
      <c r="JW951" s="7"/>
      <c r="JX951" s="7"/>
      <c r="JY951" s="7"/>
      <c r="JZ951" s="7"/>
      <c r="KA951" s="7"/>
      <c r="KB951" s="7"/>
      <c r="KC951" s="7"/>
      <c r="KD951" s="7"/>
      <c r="KE951" s="7"/>
      <c r="KF951" s="7"/>
      <c r="KG951" s="7"/>
      <c r="KH951" s="7"/>
      <c r="KI951" s="7"/>
      <c r="KJ951" s="7"/>
      <c r="KK951" s="7"/>
      <c r="KL951" s="7"/>
      <c r="KM951" s="7"/>
      <c r="KN951" s="7"/>
      <c r="KO951" s="7"/>
      <c r="KP951" s="7"/>
      <c r="KQ951" s="7"/>
      <c r="KR951" s="7"/>
      <c r="KS951" s="7"/>
      <c r="KT951" s="7"/>
      <c r="KU951" s="7"/>
      <c r="KV951" s="7"/>
      <c r="KW951" s="7"/>
      <c r="KX951" s="7"/>
      <c r="KY951" s="7"/>
      <c r="KZ951" s="7"/>
      <c r="LA951" s="7"/>
      <c r="LB951" s="7"/>
      <c r="LC951" s="7"/>
      <c r="LD951" s="7"/>
      <c r="LE951" s="7"/>
      <c r="LF951" s="7"/>
      <c r="LG951" s="7"/>
      <c r="LH951" s="7"/>
      <c r="LI951" s="7"/>
      <c r="LJ951" s="7"/>
      <c r="LK951" s="7"/>
      <c r="LL951" s="7"/>
      <c r="LM951" s="7"/>
      <c r="LN951" s="7"/>
      <c r="LO951" s="7"/>
      <c r="LP951" s="7"/>
      <c r="LQ951" s="7"/>
      <c r="LR951" s="7"/>
      <c r="LS951" s="7"/>
      <c r="LT951" s="7"/>
      <c r="LU951" s="7"/>
      <c r="LV951" s="7"/>
      <c r="LW951" s="7"/>
      <c r="LX951" s="7"/>
      <c r="LY951" s="7"/>
      <c r="LZ951" s="7"/>
      <c r="MA951" s="7"/>
      <c r="MB951" s="7"/>
      <c r="MC951" s="7"/>
      <c r="MD951" s="7"/>
      <c r="ME951" s="7"/>
      <c r="MF951" s="7"/>
      <c r="MG951" s="7"/>
      <c r="MH951" s="7"/>
      <c r="MI951" s="7"/>
      <c r="MJ951" s="7"/>
    </row>
    <row r="952" spans="1:348" ht="15.75" customHeight="1">
      <c r="A952" s="80"/>
      <c r="B952" s="80"/>
      <c r="C952" s="80"/>
      <c r="D952" s="80"/>
      <c r="E952" s="80"/>
      <c r="F952" s="80"/>
      <c r="G952" s="80"/>
      <c r="H952" s="80"/>
      <c r="I952" s="81"/>
      <c r="J952" s="81"/>
      <c r="K952" s="81"/>
      <c r="L952" s="81"/>
      <c r="M952" s="80"/>
      <c r="N952" s="80"/>
      <c r="O952" s="82"/>
      <c r="P952" s="82"/>
      <c r="Q952" s="82"/>
      <c r="R952" s="82"/>
      <c r="S952" s="82"/>
      <c r="T952" s="82"/>
      <c r="U952" s="82"/>
      <c r="V952" s="82"/>
      <c r="W952" s="82"/>
      <c r="X952" s="80"/>
      <c r="Y952" s="80"/>
      <c r="Z952" s="80"/>
      <c r="AA952" s="80"/>
      <c r="AB952" s="81"/>
      <c r="AC952" s="81"/>
      <c r="AD952" s="80"/>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c r="HY952" s="7"/>
      <c r="HZ952" s="7"/>
      <c r="IA952" s="7"/>
      <c r="IB952" s="7"/>
      <c r="IC952" s="7"/>
      <c r="ID952" s="7"/>
      <c r="IE952" s="7"/>
      <c r="IF952" s="7"/>
      <c r="IG952" s="7"/>
      <c r="IH952" s="7"/>
      <c r="II952" s="7"/>
      <c r="IJ952" s="7"/>
      <c r="IK952" s="7"/>
      <c r="IL952" s="7"/>
      <c r="IM952" s="7"/>
      <c r="IN952" s="7"/>
      <c r="IO952" s="7"/>
      <c r="IP952" s="7"/>
      <c r="IQ952" s="7"/>
      <c r="IR952" s="7"/>
      <c r="IS952" s="7"/>
      <c r="IT952" s="7"/>
      <c r="IU952" s="7"/>
      <c r="IV952" s="7"/>
      <c r="IW952" s="7"/>
      <c r="IX952" s="7"/>
      <c r="IY952" s="7"/>
      <c r="IZ952" s="7"/>
      <c r="JA952" s="7"/>
      <c r="JB952" s="7"/>
      <c r="JC952" s="7"/>
      <c r="JD952" s="7"/>
      <c r="JE952" s="7"/>
      <c r="JF952" s="7"/>
      <c r="JG952" s="7"/>
      <c r="JH952" s="7"/>
      <c r="JI952" s="7"/>
      <c r="JJ952" s="7"/>
      <c r="JK952" s="7"/>
      <c r="JL952" s="7"/>
      <c r="JM952" s="7"/>
      <c r="JN952" s="7"/>
      <c r="JO952" s="7"/>
      <c r="JP952" s="7"/>
      <c r="JQ952" s="7"/>
      <c r="JR952" s="7"/>
      <c r="JS952" s="7"/>
      <c r="JT952" s="7"/>
      <c r="JU952" s="7"/>
      <c r="JV952" s="7"/>
      <c r="JW952" s="7"/>
      <c r="JX952" s="7"/>
      <c r="JY952" s="7"/>
      <c r="JZ952" s="7"/>
      <c r="KA952" s="7"/>
      <c r="KB952" s="7"/>
      <c r="KC952" s="7"/>
      <c r="KD952" s="7"/>
      <c r="KE952" s="7"/>
      <c r="KF952" s="7"/>
      <c r="KG952" s="7"/>
      <c r="KH952" s="7"/>
      <c r="KI952" s="7"/>
      <c r="KJ952" s="7"/>
      <c r="KK952" s="7"/>
      <c r="KL952" s="7"/>
      <c r="KM952" s="7"/>
      <c r="KN952" s="7"/>
      <c r="KO952" s="7"/>
      <c r="KP952" s="7"/>
      <c r="KQ952" s="7"/>
      <c r="KR952" s="7"/>
      <c r="KS952" s="7"/>
      <c r="KT952" s="7"/>
      <c r="KU952" s="7"/>
      <c r="KV952" s="7"/>
      <c r="KW952" s="7"/>
      <c r="KX952" s="7"/>
      <c r="KY952" s="7"/>
      <c r="KZ952" s="7"/>
      <c r="LA952" s="7"/>
      <c r="LB952" s="7"/>
      <c r="LC952" s="7"/>
      <c r="LD952" s="7"/>
      <c r="LE952" s="7"/>
      <c r="LF952" s="7"/>
      <c r="LG952" s="7"/>
      <c r="LH952" s="7"/>
      <c r="LI952" s="7"/>
      <c r="LJ952" s="7"/>
      <c r="LK952" s="7"/>
      <c r="LL952" s="7"/>
      <c r="LM952" s="7"/>
      <c r="LN952" s="7"/>
      <c r="LO952" s="7"/>
      <c r="LP952" s="7"/>
      <c r="LQ952" s="7"/>
      <c r="LR952" s="7"/>
      <c r="LS952" s="7"/>
      <c r="LT952" s="7"/>
      <c r="LU952" s="7"/>
      <c r="LV952" s="7"/>
      <c r="LW952" s="7"/>
      <c r="LX952" s="7"/>
      <c r="LY952" s="7"/>
      <c r="LZ952" s="7"/>
      <c r="MA952" s="7"/>
      <c r="MB952" s="7"/>
      <c r="MC952" s="7"/>
      <c r="MD952" s="7"/>
      <c r="ME952" s="7"/>
      <c r="MF952" s="7"/>
      <c r="MG952" s="7"/>
      <c r="MH952" s="7"/>
      <c r="MI952" s="7"/>
      <c r="MJ952" s="7"/>
    </row>
    <row r="953" spans="1:348" ht="15.75" customHeight="1">
      <c r="A953" s="80"/>
      <c r="B953" s="80"/>
      <c r="C953" s="80"/>
      <c r="D953" s="80"/>
      <c r="E953" s="80"/>
      <c r="F953" s="80"/>
      <c r="G953" s="80"/>
      <c r="H953" s="80"/>
      <c r="I953" s="81"/>
      <c r="J953" s="81"/>
      <c r="K953" s="81"/>
      <c r="L953" s="81"/>
      <c r="M953" s="80"/>
      <c r="N953" s="80"/>
      <c r="O953" s="82"/>
      <c r="P953" s="82"/>
      <c r="Q953" s="82"/>
      <c r="R953" s="82"/>
      <c r="S953" s="82"/>
      <c r="T953" s="82"/>
      <c r="U953" s="82"/>
      <c r="V953" s="82"/>
      <c r="W953" s="82"/>
      <c r="X953" s="80"/>
      <c r="Y953" s="80"/>
      <c r="Z953" s="80"/>
      <c r="AA953" s="80"/>
      <c r="AB953" s="81"/>
      <c r="AC953" s="81"/>
      <c r="AD953" s="80"/>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c r="HY953" s="7"/>
      <c r="HZ953" s="7"/>
      <c r="IA953" s="7"/>
      <c r="IB953" s="7"/>
      <c r="IC953" s="7"/>
      <c r="ID953" s="7"/>
      <c r="IE953" s="7"/>
      <c r="IF953" s="7"/>
      <c r="IG953" s="7"/>
      <c r="IH953" s="7"/>
      <c r="II953" s="7"/>
      <c r="IJ953" s="7"/>
      <c r="IK953" s="7"/>
      <c r="IL953" s="7"/>
      <c r="IM953" s="7"/>
      <c r="IN953" s="7"/>
      <c r="IO953" s="7"/>
      <c r="IP953" s="7"/>
      <c r="IQ953" s="7"/>
      <c r="IR953" s="7"/>
      <c r="IS953" s="7"/>
      <c r="IT953" s="7"/>
      <c r="IU953" s="7"/>
      <c r="IV953" s="7"/>
      <c r="IW953" s="7"/>
      <c r="IX953" s="7"/>
      <c r="IY953" s="7"/>
      <c r="IZ953" s="7"/>
      <c r="JA953" s="7"/>
      <c r="JB953" s="7"/>
      <c r="JC953" s="7"/>
      <c r="JD953" s="7"/>
      <c r="JE953" s="7"/>
      <c r="JF953" s="7"/>
      <c r="JG953" s="7"/>
      <c r="JH953" s="7"/>
      <c r="JI953" s="7"/>
      <c r="JJ953" s="7"/>
      <c r="JK953" s="7"/>
      <c r="JL953" s="7"/>
      <c r="JM953" s="7"/>
      <c r="JN953" s="7"/>
      <c r="JO953" s="7"/>
      <c r="JP953" s="7"/>
      <c r="JQ953" s="7"/>
      <c r="JR953" s="7"/>
      <c r="JS953" s="7"/>
      <c r="JT953" s="7"/>
      <c r="JU953" s="7"/>
      <c r="JV953" s="7"/>
      <c r="JW953" s="7"/>
      <c r="JX953" s="7"/>
      <c r="JY953" s="7"/>
      <c r="JZ953" s="7"/>
      <c r="KA953" s="7"/>
      <c r="KB953" s="7"/>
      <c r="KC953" s="7"/>
      <c r="KD953" s="7"/>
      <c r="KE953" s="7"/>
      <c r="KF953" s="7"/>
      <c r="KG953" s="7"/>
      <c r="KH953" s="7"/>
      <c r="KI953" s="7"/>
      <c r="KJ953" s="7"/>
      <c r="KK953" s="7"/>
      <c r="KL953" s="7"/>
      <c r="KM953" s="7"/>
      <c r="KN953" s="7"/>
      <c r="KO953" s="7"/>
      <c r="KP953" s="7"/>
      <c r="KQ953" s="7"/>
      <c r="KR953" s="7"/>
      <c r="KS953" s="7"/>
      <c r="KT953" s="7"/>
      <c r="KU953" s="7"/>
      <c r="KV953" s="7"/>
      <c r="KW953" s="7"/>
      <c r="KX953" s="7"/>
      <c r="KY953" s="7"/>
      <c r="KZ953" s="7"/>
      <c r="LA953" s="7"/>
      <c r="LB953" s="7"/>
      <c r="LC953" s="7"/>
      <c r="LD953" s="7"/>
      <c r="LE953" s="7"/>
      <c r="LF953" s="7"/>
      <c r="LG953" s="7"/>
      <c r="LH953" s="7"/>
      <c r="LI953" s="7"/>
      <c r="LJ953" s="7"/>
      <c r="LK953" s="7"/>
      <c r="LL953" s="7"/>
      <c r="LM953" s="7"/>
      <c r="LN953" s="7"/>
      <c r="LO953" s="7"/>
      <c r="LP953" s="7"/>
      <c r="LQ953" s="7"/>
      <c r="LR953" s="7"/>
      <c r="LS953" s="7"/>
      <c r="LT953" s="7"/>
      <c r="LU953" s="7"/>
      <c r="LV953" s="7"/>
      <c r="LW953" s="7"/>
      <c r="LX953" s="7"/>
      <c r="LY953" s="7"/>
      <c r="LZ953" s="7"/>
      <c r="MA953" s="7"/>
      <c r="MB953" s="7"/>
      <c r="MC953" s="7"/>
      <c r="MD953" s="7"/>
      <c r="ME953" s="7"/>
      <c r="MF953" s="7"/>
      <c r="MG953" s="7"/>
      <c r="MH953" s="7"/>
      <c r="MI953" s="7"/>
      <c r="MJ953" s="7"/>
    </row>
    <row r="954" spans="1:348" ht="15.75" customHeight="1">
      <c r="A954" s="80"/>
      <c r="B954" s="80"/>
      <c r="C954" s="80"/>
      <c r="D954" s="80"/>
      <c r="E954" s="80"/>
      <c r="F954" s="80"/>
      <c r="G954" s="80"/>
      <c r="H954" s="80"/>
      <c r="I954" s="81"/>
      <c r="J954" s="81"/>
      <c r="K954" s="81"/>
      <c r="L954" s="81"/>
      <c r="M954" s="80"/>
      <c r="N954" s="80"/>
      <c r="O954" s="82"/>
      <c r="P954" s="82"/>
      <c r="Q954" s="82"/>
      <c r="R954" s="82"/>
      <c r="S954" s="82"/>
      <c r="T954" s="82"/>
      <c r="U954" s="82"/>
      <c r="V954" s="82"/>
      <c r="W954" s="82"/>
      <c r="X954" s="80"/>
      <c r="Y954" s="80"/>
      <c r="Z954" s="80"/>
      <c r="AA954" s="80"/>
      <c r="AB954" s="81"/>
      <c r="AC954" s="81"/>
      <c r="AD954" s="80"/>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c r="HY954" s="7"/>
      <c r="HZ954" s="7"/>
      <c r="IA954" s="7"/>
      <c r="IB954" s="7"/>
      <c r="IC954" s="7"/>
      <c r="ID954" s="7"/>
      <c r="IE954" s="7"/>
      <c r="IF954" s="7"/>
      <c r="IG954" s="7"/>
      <c r="IH954" s="7"/>
      <c r="II954" s="7"/>
      <c r="IJ954" s="7"/>
      <c r="IK954" s="7"/>
      <c r="IL954" s="7"/>
      <c r="IM954" s="7"/>
      <c r="IN954" s="7"/>
      <c r="IO954" s="7"/>
      <c r="IP954" s="7"/>
      <c r="IQ954" s="7"/>
      <c r="IR954" s="7"/>
      <c r="IS954" s="7"/>
      <c r="IT954" s="7"/>
      <c r="IU954" s="7"/>
      <c r="IV954" s="7"/>
      <c r="IW954" s="7"/>
      <c r="IX954" s="7"/>
      <c r="IY954" s="7"/>
      <c r="IZ954" s="7"/>
      <c r="JA954" s="7"/>
      <c r="JB954" s="7"/>
      <c r="JC954" s="7"/>
      <c r="JD954" s="7"/>
      <c r="JE954" s="7"/>
      <c r="JF954" s="7"/>
      <c r="JG954" s="7"/>
      <c r="JH954" s="7"/>
      <c r="JI954" s="7"/>
      <c r="JJ954" s="7"/>
      <c r="JK954" s="7"/>
      <c r="JL954" s="7"/>
      <c r="JM954" s="7"/>
      <c r="JN954" s="7"/>
      <c r="JO954" s="7"/>
      <c r="JP954" s="7"/>
      <c r="JQ954" s="7"/>
      <c r="JR954" s="7"/>
      <c r="JS954" s="7"/>
      <c r="JT954" s="7"/>
      <c r="JU954" s="7"/>
      <c r="JV954" s="7"/>
      <c r="JW954" s="7"/>
      <c r="JX954" s="7"/>
      <c r="JY954" s="7"/>
      <c r="JZ954" s="7"/>
      <c r="KA954" s="7"/>
      <c r="KB954" s="7"/>
      <c r="KC954" s="7"/>
      <c r="KD954" s="7"/>
      <c r="KE954" s="7"/>
      <c r="KF954" s="7"/>
      <c r="KG954" s="7"/>
      <c r="KH954" s="7"/>
      <c r="KI954" s="7"/>
      <c r="KJ954" s="7"/>
      <c r="KK954" s="7"/>
      <c r="KL954" s="7"/>
      <c r="KM954" s="7"/>
      <c r="KN954" s="7"/>
      <c r="KO954" s="7"/>
      <c r="KP954" s="7"/>
      <c r="KQ954" s="7"/>
      <c r="KR954" s="7"/>
      <c r="KS954" s="7"/>
      <c r="KT954" s="7"/>
      <c r="KU954" s="7"/>
      <c r="KV954" s="7"/>
      <c r="KW954" s="7"/>
      <c r="KX954" s="7"/>
      <c r="KY954" s="7"/>
      <c r="KZ954" s="7"/>
      <c r="LA954" s="7"/>
      <c r="LB954" s="7"/>
      <c r="LC954" s="7"/>
      <c r="LD954" s="7"/>
      <c r="LE954" s="7"/>
      <c r="LF954" s="7"/>
      <c r="LG954" s="7"/>
      <c r="LH954" s="7"/>
      <c r="LI954" s="7"/>
      <c r="LJ954" s="7"/>
      <c r="LK954" s="7"/>
      <c r="LL954" s="7"/>
      <c r="LM954" s="7"/>
      <c r="LN954" s="7"/>
      <c r="LO954" s="7"/>
      <c r="LP954" s="7"/>
      <c r="LQ954" s="7"/>
      <c r="LR954" s="7"/>
      <c r="LS954" s="7"/>
      <c r="LT954" s="7"/>
      <c r="LU954" s="7"/>
      <c r="LV954" s="7"/>
      <c r="LW954" s="7"/>
      <c r="LX954" s="7"/>
      <c r="LY954" s="7"/>
      <c r="LZ954" s="7"/>
      <c r="MA954" s="7"/>
      <c r="MB954" s="7"/>
      <c r="MC954" s="7"/>
      <c r="MD954" s="7"/>
      <c r="ME954" s="7"/>
      <c r="MF954" s="7"/>
      <c r="MG954" s="7"/>
      <c r="MH954" s="7"/>
      <c r="MI954" s="7"/>
      <c r="MJ954" s="7"/>
    </row>
    <row r="955" spans="1:348" ht="15.75" customHeight="1">
      <c r="A955" s="80"/>
      <c r="B955" s="80"/>
      <c r="C955" s="80"/>
      <c r="D955" s="80"/>
      <c r="E955" s="80"/>
      <c r="F955" s="80"/>
      <c r="G955" s="80"/>
      <c r="H955" s="80"/>
      <c r="I955" s="81"/>
      <c r="J955" s="81"/>
      <c r="K955" s="81"/>
      <c r="L955" s="81"/>
      <c r="M955" s="80"/>
      <c r="N955" s="80"/>
      <c r="O955" s="82"/>
      <c r="P955" s="82"/>
      <c r="Q955" s="82"/>
      <c r="R955" s="82"/>
      <c r="S955" s="82"/>
      <c r="T955" s="82"/>
      <c r="U955" s="82"/>
      <c r="V955" s="82"/>
      <c r="W955" s="82"/>
      <c r="X955" s="80"/>
      <c r="Y955" s="80"/>
      <c r="Z955" s="80"/>
      <c r="AA955" s="80"/>
      <c r="AB955" s="81"/>
      <c r="AC955" s="81"/>
      <c r="AD955" s="80"/>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c r="HY955" s="7"/>
      <c r="HZ955" s="7"/>
      <c r="IA955" s="7"/>
      <c r="IB955" s="7"/>
      <c r="IC955" s="7"/>
      <c r="ID955" s="7"/>
      <c r="IE955" s="7"/>
      <c r="IF955" s="7"/>
      <c r="IG955" s="7"/>
      <c r="IH955" s="7"/>
      <c r="II955" s="7"/>
      <c r="IJ955" s="7"/>
      <c r="IK955" s="7"/>
      <c r="IL955" s="7"/>
      <c r="IM955" s="7"/>
      <c r="IN955" s="7"/>
      <c r="IO955" s="7"/>
      <c r="IP955" s="7"/>
      <c r="IQ955" s="7"/>
      <c r="IR955" s="7"/>
      <c r="IS955" s="7"/>
      <c r="IT955" s="7"/>
      <c r="IU955" s="7"/>
      <c r="IV955" s="7"/>
      <c r="IW955" s="7"/>
      <c r="IX955" s="7"/>
      <c r="IY955" s="7"/>
      <c r="IZ955" s="7"/>
      <c r="JA955" s="7"/>
      <c r="JB955" s="7"/>
      <c r="JC955" s="7"/>
      <c r="JD955" s="7"/>
      <c r="JE955" s="7"/>
      <c r="JF955" s="7"/>
      <c r="JG955" s="7"/>
      <c r="JH955" s="7"/>
      <c r="JI955" s="7"/>
      <c r="JJ955" s="7"/>
      <c r="JK955" s="7"/>
      <c r="JL955" s="7"/>
      <c r="JM955" s="7"/>
      <c r="JN955" s="7"/>
      <c r="JO955" s="7"/>
      <c r="JP955" s="7"/>
      <c r="JQ955" s="7"/>
      <c r="JR955" s="7"/>
      <c r="JS955" s="7"/>
      <c r="JT955" s="7"/>
      <c r="JU955" s="7"/>
      <c r="JV955" s="7"/>
      <c r="JW955" s="7"/>
      <c r="JX955" s="7"/>
      <c r="JY955" s="7"/>
      <c r="JZ955" s="7"/>
      <c r="KA955" s="7"/>
      <c r="KB955" s="7"/>
      <c r="KC955" s="7"/>
      <c r="KD955" s="7"/>
      <c r="KE955" s="7"/>
      <c r="KF955" s="7"/>
      <c r="KG955" s="7"/>
      <c r="KH955" s="7"/>
      <c r="KI955" s="7"/>
      <c r="KJ955" s="7"/>
      <c r="KK955" s="7"/>
      <c r="KL955" s="7"/>
      <c r="KM955" s="7"/>
      <c r="KN955" s="7"/>
      <c r="KO955" s="7"/>
      <c r="KP955" s="7"/>
      <c r="KQ955" s="7"/>
      <c r="KR955" s="7"/>
      <c r="KS955" s="7"/>
      <c r="KT955" s="7"/>
      <c r="KU955" s="7"/>
      <c r="KV955" s="7"/>
      <c r="KW955" s="7"/>
      <c r="KX955" s="7"/>
      <c r="KY955" s="7"/>
      <c r="KZ955" s="7"/>
      <c r="LA955" s="7"/>
      <c r="LB955" s="7"/>
      <c r="LC955" s="7"/>
      <c r="LD955" s="7"/>
      <c r="LE955" s="7"/>
      <c r="LF955" s="7"/>
      <c r="LG955" s="7"/>
      <c r="LH955" s="7"/>
      <c r="LI955" s="7"/>
      <c r="LJ955" s="7"/>
      <c r="LK955" s="7"/>
      <c r="LL955" s="7"/>
      <c r="LM955" s="7"/>
      <c r="LN955" s="7"/>
      <c r="LO955" s="7"/>
      <c r="LP955" s="7"/>
      <c r="LQ955" s="7"/>
      <c r="LR955" s="7"/>
      <c r="LS955" s="7"/>
      <c r="LT955" s="7"/>
      <c r="LU955" s="7"/>
      <c r="LV955" s="7"/>
      <c r="LW955" s="7"/>
      <c r="LX955" s="7"/>
      <c r="LY955" s="7"/>
      <c r="LZ955" s="7"/>
      <c r="MA955" s="7"/>
      <c r="MB955" s="7"/>
      <c r="MC955" s="7"/>
      <c r="MD955" s="7"/>
      <c r="ME955" s="7"/>
      <c r="MF955" s="7"/>
      <c r="MG955" s="7"/>
      <c r="MH955" s="7"/>
      <c r="MI955" s="7"/>
      <c r="MJ955" s="7"/>
    </row>
    <row r="956" spans="1:348" ht="15.75" customHeight="1">
      <c r="A956" s="80"/>
      <c r="B956" s="80"/>
      <c r="C956" s="80"/>
      <c r="D956" s="80"/>
      <c r="E956" s="80"/>
      <c r="F956" s="80"/>
      <c r="G956" s="80"/>
      <c r="H956" s="80"/>
      <c r="I956" s="81"/>
      <c r="J956" s="81"/>
      <c r="K956" s="81"/>
      <c r="L956" s="81"/>
      <c r="M956" s="80"/>
      <c r="N956" s="80"/>
      <c r="O956" s="82"/>
      <c r="P956" s="82"/>
      <c r="Q956" s="82"/>
      <c r="R956" s="82"/>
      <c r="S956" s="82"/>
      <c r="T956" s="82"/>
      <c r="U956" s="82"/>
      <c r="V956" s="82"/>
      <c r="W956" s="82"/>
      <c r="X956" s="80"/>
      <c r="Y956" s="80"/>
      <c r="Z956" s="80"/>
      <c r="AA956" s="80"/>
      <c r="AB956" s="81"/>
      <c r="AC956" s="81"/>
      <c r="AD956" s="80"/>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c r="HY956" s="7"/>
      <c r="HZ956" s="7"/>
      <c r="IA956" s="7"/>
      <c r="IB956" s="7"/>
      <c r="IC956" s="7"/>
      <c r="ID956" s="7"/>
      <c r="IE956" s="7"/>
      <c r="IF956" s="7"/>
      <c r="IG956" s="7"/>
      <c r="IH956" s="7"/>
      <c r="II956" s="7"/>
      <c r="IJ956" s="7"/>
      <c r="IK956" s="7"/>
      <c r="IL956" s="7"/>
      <c r="IM956" s="7"/>
      <c r="IN956" s="7"/>
      <c r="IO956" s="7"/>
      <c r="IP956" s="7"/>
      <c r="IQ956" s="7"/>
      <c r="IR956" s="7"/>
      <c r="IS956" s="7"/>
      <c r="IT956" s="7"/>
      <c r="IU956" s="7"/>
      <c r="IV956" s="7"/>
      <c r="IW956" s="7"/>
      <c r="IX956" s="7"/>
      <c r="IY956" s="7"/>
      <c r="IZ956" s="7"/>
      <c r="JA956" s="7"/>
      <c r="JB956" s="7"/>
      <c r="JC956" s="7"/>
      <c r="JD956" s="7"/>
      <c r="JE956" s="7"/>
      <c r="JF956" s="7"/>
      <c r="JG956" s="7"/>
      <c r="JH956" s="7"/>
      <c r="JI956" s="7"/>
      <c r="JJ956" s="7"/>
      <c r="JK956" s="7"/>
      <c r="JL956" s="7"/>
      <c r="JM956" s="7"/>
      <c r="JN956" s="7"/>
      <c r="JO956" s="7"/>
      <c r="JP956" s="7"/>
      <c r="JQ956" s="7"/>
      <c r="JR956" s="7"/>
      <c r="JS956" s="7"/>
      <c r="JT956" s="7"/>
      <c r="JU956" s="7"/>
      <c r="JV956" s="7"/>
      <c r="JW956" s="7"/>
      <c r="JX956" s="7"/>
      <c r="JY956" s="7"/>
      <c r="JZ956" s="7"/>
      <c r="KA956" s="7"/>
      <c r="KB956" s="7"/>
      <c r="KC956" s="7"/>
      <c r="KD956" s="7"/>
      <c r="KE956" s="7"/>
      <c r="KF956" s="7"/>
      <c r="KG956" s="7"/>
      <c r="KH956" s="7"/>
      <c r="KI956" s="7"/>
      <c r="KJ956" s="7"/>
      <c r="KK956" s="7"/>
      <c r="KL956" s="7"/>
      <c r="KM956" s="7"/>
      <c r="KN956" s="7"/>
      <c r="KO956" s="7"/>
      <c r="KP956" s="7"/>
      <c r="KQ956" s="7"/>
      <c r="KR956" s="7"/>
      <c r="KS956" s="7"/>
      <c r="KT956" s="7"/>
      <c r="KU956" s="7"/>
      <c r="KV956" s="7"/>
      <c r="KW956" s="7"/>
      <c r="KX956" s="7"/>
      <c r="KY956" s="7"/>
      <c r="KZ956" s="7"/>
      <c r="LA956" s="7"/>
      <c r="LB956" s="7"/>
      <c r="LC956" s="7"/>
      <c r="LD956" s="7"/>
      <c r="LE956" s="7"/>
      <c r="LF956" s="7"/>
      <c r="LG956" s="7"/>
      <c r="LH956" s="7"/>
      <c r="LI956" s="7"/>
      <c r="LJ956" s="7"/>
      <c r="LK956" s="7"/>
      <c r="LL956" s="7"/>
      <c r="LM956" s="7"/>
      <c r="LN956" s="7"/>
      <c r="LO956" s="7"/>
      <c r="LP956" s="7"/>
      <c r="LQ956" s="7"/>
      <c r="LR956" s="7"/>
      <c r="LS956" s="7"/>
      <c r="LT956" s="7"/>
      <c r="LU956" s="7"/>
      <c r="LV956" s="7"/>
      <c r="LW956" s="7"/>
      <c r="LX956" s="7"/>
      <c r="LY956" s="7"/>
      <c r="LZ956" s="7"/>
      <c r="MA956" s="7"/>
      <c r="MB956" s="7"/>
      <c r="MC956" s="7"/>
      <c r="MD956" s="7"/>
      <c r="ME956" s="7"/>
      <c r="MF956" s="7"/>
      <c r="MG956" s="7"/>
      <c r="MH956" s="7"/>
      <c r="MI956" s="7"/>
      <c r="MJ956" s="7"/>
    </row>
    <row r="957" spans="1:348" ht="15.75" customHeight="1">
      <c r="A957" s="80"/>
      <c r="B957" s="80"/>
      <c r="C957" s="80"/>
      <c r="D957" s="80"/>
      <c r="E957" s="80"/>
      <c r="F957" s="80"/>
      <c r="G957" s="80"/>
      <c r="H957" s="80"/>
      <c r="I957" s="81"/>
      <c r="J957" s="81"/>
      <c r="K957" s="81"/>
      <c r="L957" s="81"/>
      <c r="M957" s="80"/>
      <c r="N957" s="80"/>
      <c r="O957" s="82"/>
      <c r="P957" s="82"/>
      <c r="Q957" s="82"/>
      <c r="R957" s="82"/>
      <c r="S957" s="82"/>
      <c r="T957" s="82"/>
      <c r="U957" s="82"/>
      <c r="V957" s="82"/>
      <c r="W957" s="82"/>
      <c r="X957" s="80"/>
      <c r="Y957" s="80"/>
      <c r="Z957" s="80"/>
      <c r="AA957" s="80"/>
      <c r="AB957" s="81"/>
      <c r="AC957" s="81"/>
      <c r="AD957" s="80"/>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c r="HY957" s="7"/>
      <c r="HZ957" s="7"/>
      <c r="IA957" s="7"/>
      <c r="IB957" s="7"/>
      <c r="IC957" s="7"/>
      <c r="ID957" s="7"/>
      <c r="IE957" s="7"/>
      <c r="IF957" s="7"/>
      <c r="IG957" s="7"/>
      <c r="IH957" s="7"/>
      <c r="II957" s="7"/>
      <c r="IJ957" s="7"/>
      <c r="IK957" s="7"/>
      <c r="IL957" s="7"/>
      <c r="IM957" s="7"/>
      <c r="IN957" s="7"/>
      <c r="IO957" s="7"/>
      <c r="IP957" s="7"/>
      <c r="IQ957" s="7"/>
      <c r="IR957" s="7"/>
      <c r="IS957" s="7"/>
      <c r="IT957" s="7"/>
      <c r="IU957" s="7"/>
      <c r="IV957" s="7"/>
      <c r="IW957" s="7"/>
      <c r="IX957" s="7"/>
      <c r="IY957" s="7"/>
      <c r="IZ957" s="7"/>
      <c r="JA957" s="7"/>
      <c r="JB957" s="7"/>
      <c r="JC957" s="7"/>
      <c r="JD957" s="7"/>
      <c r="JE957" s="7"/>
      <c r="JF957" s="7"/>
      <c r="JG957" s="7"/>
      <c r="JH957" s="7"/>
      <c r="JI957" s="7"/>
      <c r="JJ957" s="7"/>
      <c r="JK957" s="7"/>
      <c r="JL957" s="7"/>
      <c r="JM957" s="7"/>
      <c r="JN957" s="7"/>
      <c r="JO957" s="7"/>
      <c r="JP957" s="7"/>
      <c r="JQ957" s="7"/>
      <c r="JR957" s="7"/>
      <c r="JS957" s="7"/>
      <c r="JT957" s="7"/>
      <c r="JU957" s="7"/>
      <c r="JV957" s="7"/>
      <c r="JW957" s="7"/>
      <c r="JX957" s="7"/>
      <c r="JY957" s="7"/>
      <c r="JZ957" s="7"/>
      <c r="KA957" s="7"/>
      <c r="KB957" s="7"/>
      <c r="KC957" s="7"/>
      <c r="KD957" s="7"/>
      <c r="KE957" s="7"/>
      <c r="KF957" s="7"/>
      <c r="KG957" s="7"/>
      <c r="KH957" s="7"/>
      <c r="KI957" s="7"/>
      <c r="KJ957" s="7"/>
      <c r="KK957" s="7"/>
      <c r="KL957" s="7"/>
      <c r="KM957" s="7"/>
      <c r="KN957" s="7"/>
      <c r="KO957" s="7"/>
      <c r="KP957" s="7"/>
      <c r="KQ957" s="7"/>
      <c r="KR957" s="7"/>
      <c r="KS957" s="7"/>
      <c r="KT957" s="7"/>
      <c r="KU957" s="7"/>
      <c r="KV957" s="7"/>
      <c r="KW957" s="7"/>
      <c r="KX957" s="7"/>
      <c r="KY957" s="7"/>
      <c r="KZ957" s="7"/>
      <c r="LA957" s="7"/>
      <c r="LB957" s="7"/>
      <c r="LC957" s="7"/>
      <c r="LD957" s="7"/>
      <c r="LE957" s="7"/>
      <c r="LF957" s="7"/>
      <c r="LG957" s="7"/>
      <c r="LH957" s="7"/>
      <c r="LI957" s="7"/>
      <c r="LJ957" s="7"/>
      <c r="LK957" s="7"/>
      <c r="LL957" s="7"/>
      <c r="LM957" s="7"/>
      <c r="LN957" s="7"/>
      <c r="LO957" s="7"/>
      <c r="LP957" s="7"/>
      <c r="LQ957" s="7"/>
      <c r="LR957" s="7"/>
      <c r="LS957" s="7"/>
      <c r="LT957" s="7"/>
      <c r="LU957" s="7"/>
      <c r="LV957" s="7"/>
      <c r="LW957" s="7"/>
      <c r="LX957" s="7"/>
      <c r="LY957" s="7"/>
      <c r="LZ957" s="7"/>
      <c r="MA957" s="7"/>
      <c r="MB957" s="7"/>
      <c r="MC957" s="7"/>
      <c r="MD957" s="7"/>
      <c r="ME957" s="7"/>
      <c r="MF957" s="7"/>
      <c r="MG957" s="7"/>
      <c r="MH957" s="7"/>
      <c r="MI957" s="7"/>
      <c r="MJ957" s="7"/>
    </row>
    <row r="958" spans="1:348" ht="15.75" customHeight="1">
      <c r="A958" s="80"/>
      <c r="B958" s="80"/>
      <c r="C958" s="80"/>
      <c r="D958" s="80"/>
      <c r="E958" s="80"/>
      <c r="F958" s="80"/>
      <c r="G958" s="80"/>
      <c r="H958" s="80"/>
      <c r="I958" s="81"/>
      <c r="J958" s="81"/>
      <c r="K958" s="81"/>
      <c r="L958" s="81"/>
      <c r="M958" s="80"/>
      <c r="N958" s="80"/>
      <c r="O958" s="82"/>
      <c r="P958" s="82"/>
      <c r="Q958" s="82"/>
      <c r="R958" s="82"/>
      <c r="S958" s="82"/>
      <c r="T958" s="82"/>
      <c r="U958" s="82"/>
      <c r="V958" s="82"/>
      <c r="W958" s="82"/>
      <c r="X958" s="80"/>
      <c r="Y958" s="80"/>
      <c r="Z958" s="80"/>
      <c r="AA958" s="80"/>
      <c r="AB958" s="81"/>
      <c r="AC958" s="81"/>
      <c r="AD958" s="80"/>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c r="HY958" s="7"/>
      <c r="HZ958" s="7"/>
      <c r="IA958" s="7"/>
      <c r="IB958" s="7"/>
      <c r="IC958" s="7"/>
      <c r="ID958" s="7"/>
      <c r="IE958" s="7"/>
      <c r="IF958" s="7"/>
      <c r="IG958" s="7"/>
      <c r="IH958" s="7"/>
      <c r="II958" s="7"/>
      <c r="IJ958" s="7"/>
      <c r="IK958" s="7"/>
      <c r="IL958" s="7"/>
      <c r="IM958" s="7"/>
      <c r="IN958" s="7"/>
      <c r="IO958" s="7"/>
      <c r="IP958" s="7"/>
      <c r="IQ958" s="7"/>
      <c r="IR958" s="7"/>
      <c r="IS958" s="7"/>
      <c r="IT958" s="7"/>
      <c r="IU958" s="7"/>
      <c r="IV958" s="7"/>
      <c r="IW958" s="7"/>
      <c r="IX958" s="7"/>
      <c r="IY958" s="7"/>
      <c r="IZ958" s="7"/>
      <c r="JA958" s="7"/>
      <c r="JB958" s="7"/>
      <c r="JC958" s="7"/>
      <c r="JD958" s="7"/>
      <c r="JE958" s="7"/>
      <c r="JF958" s="7"/>
      <c r="JG958" s="7"/>
      <c r="JH958" s="7"/>
      <c r="JI958" s="7"/>
      <c r="JJ958" s="7"/>
      <c r="JK958" s="7"/>
      <c r="JL958" s="7"/>
      <c r="JM958" s="7"/>
      <c r="JN958" s="7"/>
      <c r="JO958" s="7"/>
      <c r="JP958" s="7"/>
      <c r="JQ958" s="7"/>
      <c r="JR958" s="7"/>
      <c r="JS958" s="7"/>
      <c r="JT958" s="7"/>
      <c r="JU958" s="7"/>
      <c r="JV958" s="7"/>
      <c r="JW958" s="7"/>
      <c r="JX958" s="7"/>
      <c r="JY958" s="7"/>
      <c r="JZ958" s="7"/>
      <c r="KA958" s="7"/>
      <c r="KB958" s="7"/>
      <c r="KC958" s="7"/>
      <c r="KD958" s="7"/>
      <c r="KE958" s="7"/>
      <c r="KF958" s="7"/>
      <c r="KG958" s="7"/>
      <c r="KH958" s="7"/>
      <c r="KI958" s="7"/>
      <c r="KJ958" s="7"/>
      <c r="KK958" s="7"/>
      <c r="KL958" s="7"/>
      <c r="KM958" s="7"/>
      <c r="KN958" s="7"/>
      <c r="KO958" s="7"/>
      <c r="KP958" s="7"/>
      <c r="KQ958" s="7"/>
      <c r="KR958" s="7"/>
      <c r="KS958" s="7"/>
      <c r="KT958" s="7"/>
      <c r="KU958" s="7"/>
      <c r="KV958" s="7"/>
      <c r="KW958" s="7"/>
      <c r="KX958" s="7"/>
      <c r="KY958" s="7"/>
      <c r="KZ958" s="7"/>
      <c r="LA958" s="7"/>
      <c r="LB958" s="7"/>
      <c r="LC958" s="7"/>
      <c r="LD958" s="7"/>
      <c r="LE958" s="7"/>
      <c r="LF958" s="7"/>
      <c r="LG958" s="7"/>
      <c r="LH958" s="7"/>
      <c r="LI958" s="7"/>
      <c r="LJ958" s="7"/>
      <c r="LK958" s="7"/>
      <c r="LL958" s="7"/>
      <c r="LM958" s="7"/>
      <c r="LN958" s="7"/>
      <c r="LO958" s="7"/>
      <c r="LP958" s="7"/>
      <c r="LQ958" s="7"/>
      <c r="LR958" s="7"/>
      <c r="LS958" s="7"/>
      <c r="LT958" s="7"/>
      <c r="LU958" s="7"/>
      <c r="LV958" s="7"/>
      <c r="LW958" s="7"/>
      <c r="LX958" s="7"/>
      <c r="LY958" s="7"/>
      <c r="LZ958" s="7"/>
      <c r="MA958" s="7"/>
      <c r="MB958" s="7"/>
      <c r="MC958" s="7"/>
      <c r="MD958" s="7"/>
      <c r="ME958" s="7"/>
      <c r="MF958" s="7"/>
      <c r="MG958" s="7"/>
      <c r="MH958" s="7"/>
      <c r="MI958" s="7"/>
      <c r="MJ958" s="7"/>
    </row>
    <row r="959" spans="1:348" ht="15.75" customHeight="1">
      <c r="A959" s="80"/>
      <c r="B959" s="80"/>
      <c r="C959" s="80"/>
      <c r="D959" s="80"/>
      <c r="E959" s="80"/>
      <c r="F959" s="80"/>
      <c r="G959" s="80"/>
      <c r="H959" s="80"/>
      <c r="I959" s="81"/>
      <c r="J959" s="81"/>
      <c r="K959" s="81"/>
      <c r="L959" s="81"/>
      <c r="M959" s="80"/>
      <c r="N959" s="80"/>
      <c r="O959" s="82"/>
      <c r="P959" s="82"/>
      <c r="Q959" s="82"/>
      <c r="R959" s="82"/>
      <c r="S959" s="82"/>
      <c r="T959" s="82"/>
      <c r="U959" s="82"/>
      <c r="V959" s="82"/>
      <c r="W959" s="82"/>
      <c r="X959" s="80"/>
      <c r="Y959" s="80"/>
      <c r="Z959" s="80"/>
      <c r="AA959" s="80"/>
      <c r="AB959" s="81"/>
      <c r="AC959" s="81"/>
      <c r="AD959" s="80"/>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c r="HY959" s="7"/>
      <c r="HZ959" s="7"/>
      <c r="IA959" s="7"/>
      <c r="IB959" s="7"/>
      <c r="IC959" s="7"/>
      <c r="ID959" s="7"/>
      <c r="IE959" s="7"/>
      <c r="IF959" s="7"/>
      <c r="IG959" s="7"/>
      <c r="IH959" s="7"/>
      <c r="II959" s="7"/>
      <c r="IJ959" s="7"/>
      <c r="IK959" s="7"/>
      <c r="IL959" s="7"/>
      <c r="IM959" s="7"/>
      <c r="IN959" s="7"/>
      <c r="IO959" s="7"/>
      <c r="IP959" s="7"/>
      <c r="IQ959" s="7"/>
      <c r="IR959" s="7"/>
      <c r="IS959" s="7"/>
      <c r="IT959" s="7"/>
      <c r="IU959" s="7"/>
      <c r="IV959" s="7"/>
      <c r="IW959" s="7"/>
      <c r="IX959" s="7"/>
      <c r="IY959" s="7"/>
      <c r="IZ959" s="7"/>
      <c r="JA959" s="7"/>
      <c r="JB959" s="7"/>
      <c r="JC959" s="7"/>
      <c r="JD959" s="7"/>
      <c r="JE959" s="7"/>
      <c r="JF959" s="7"/>
      <c r="JG959" s="7"/>
      <c r="JH959" s="7"/>
      <c r="JI959" s="7"/>
      <c r="JJ959" s="7"/>
      <c r="JK959" s="7"/>
      <c r="JL959" s="7"/>
      <c r="JM959" s="7"/>
      <c r="JN959" s="7"/>
      <c r="JO959" s="7"/>
      <c r="JP959" s="7"/>
      <c r="JQ959" s="7"/>
      <c r="JR959" s="7"/>
      <c r="JS959" s="7"/>
      <c r="JT959" s="7"/>
      <c r="JU959" s="7"/>
      <c r="JV959" s="7"/>
      <c r="JW959" s="7"/>
      <c r="JX959" s="7"/>
      <c r="JY959" s="7"/>
      <c r="JZ959" s="7"/>
      <c r="KA959" s="7"/>
      <c r="KB959" s="7"/>
      <c r="KC959" s="7"/>
      <c r="KD959" s="7"/>
      <c r="KE959" s="7"/>
      <c r="KF959" s="7"/>
      <c r="KG959" s="7"/>
      <c r="KH959" s="7"/>
      <c r="KI959" s="7"/>
      <c r="KJ959" s="7"/>
      <c r="KK959" s="7"/>
      <c r="KL959" s="7"/>
      <c r="KM959" s="7"/>
      <c r="KN959" s="7"/>
      <c r="KO959" s="7"/>
      <c r="KP959" s="7"/>
      <c r="KQ959" s="7"/>
      <c r="KR959" s="7"/>
      <c r="KS959" s="7"/>
      <c r="KT959" s="7"/>
      <c r="KU959" s="7"/>
      <c r="KV959" s="7"/>
      <c r="KW959" s="7"/>
      <c r="KX959" s="7"/>
      <c r="KY959" s="7"/>
      <c r="KZ959" s="7"/>
      <c r="LA959" s="7"/>
      <c r="LB959" s="7"/>
      <c r="LC959" s="7"/>
      <c r="LD959" s="7"/>
      <c r="LE959" s="7"/>
      <c r="LF959" s="7"/>
      <c r="LG959" s="7"/>
      <c r="LH959" s="7"/>
      <c r="LI959" s="7"/>
      <c r="LJ959" s="7"/>
      <c r="LK959" s="7"/>
      <c r="LL959" s="7"/>
      <c r="LM959" s="7"/>
      <c r="LN959" s="7"/>
      <c r="LO959" s="7"/>
      <c r="LP959" s="7"/>
      <c r="LQ959" s="7"/>
      <c r="LR959" s="7"/>
      <c r="LS959" s="7"/>
      <c r="LT959" s="7"/>
      <c r="LU959" s="7"/>
      <c r="LV959" s="7"/>
      <c r="LW959" s="7"/>
      <c r="LX959" s="7"/>
      <c r="LY959" s="7"/>
      <c r="LZ959" s="7"/>
      <c r="MA959" s="7"/>
      <c r="MB959" s="7"/>
      <c r="MC959" s="7"/>
      <c r="MD959" s="7"/>
      <c r="ME959" s="7"/>
      <c r="MF959" s="7"/>
      <c r="MG959" s="7"/>
      <c r="MH959" s="7"/>
      <c r="MI959" s="7"/>
      <c r="MJ959" s="7"/>
    </row>
    <row r="960" spans="1:348" ht="15.75" customHeight="1">
      <c r="A960" s="80"/>
      <c r="B960" s="80"/>
      <c r="C960" s="80"/>
      <c r="D960" s="80"/>
      <c r="E960" s="80"/>
      <c r="F960" s="80"/>
      <c r="G960" s="80"/>
      <c r="H960" s="80"/>
      <c r="I960" s="81"/>
      <c r="J960" s="81"/>
      <c r="K960" s="81"/>
      <c r="L960" s="81"/>
      <c r="M960" s="80"/>
      <c r="N960" s="80"/>
      <c r="O960" s="82"/>
      <c r="P960" s="82"/>
      <c r="Q960" s="82"/>
      <c r="R960" s="82"/>
      <c r="S960" s="82"/>
      <c r="T960" s="82"/>
      <c r="U960" s="82"/>
      <c r="V960" s="82"/>
      <c r="W960" s="82"/>
      <c r="X960" s="80"/>
      <c r="Y960" s="80"/>
      <c r="Z960" s="80"/>
      <c r="AA960" s="80"/>
      <c r="AB960" s="81"/>
      <c r="AC960" s="81"/>
      <c r="AD960" s="80"/>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c r="HY960" s="7"/>
      <c r="HZ960" s="7"/>
      <c r="IA960" s="7"/>
      <c r="IB960" s="7"/>
      <c r="IC960" s="7"/>
      <c r="ID960" s="7"/>
      <c r="IE960" s="7"/>
      <c r="IF960" s="7"/>
      <c r="IG960" s="7"/>
      <c r="IH960" s="7"/>
      <c r="II960" s="7"/>
      <c r="IJ960" s="7"/>
      <c r="IK960" s="7"/>
      <c r="IL960" s="7"/>
      <c r="IM960" s="7"/>
      <c r="IN960" s="7"/>
      <c r="IO960" s="7"/>
      <c r="IP960" s="7"/>
      <c r="IQ960" s="7"/>
      <c r="IR960" s="7"/>
      <c r="IS960" s="7"/>
      <c r="IT960" s="7"/>
      <c r="IU960" s="7"/>
      <c r="IV960" s="7"/>
      <c r="IW960" s="7"/>
      <c r="IX960" s="7"/>
      <c r="IY960" s="7"/>
      <c r="IZ960" s="7"/>
      <c r="JA960" s="7"/>
      <c r="JB960" s="7"/>
      <c r="JC960" s="7"/>
      <c r="JD960" s="7"/>
      <c r="JE960" s="7"/>
      <c r="JF960" s="7"/>
      <c r="JG960" s="7"/>
      <c r="JH960" s="7"/>
      <c r="JI960" s="7"/>
      <c r="JJ960" s="7"/>
      <c r="JK960" s="7"/>
      <c r="JL960" s="7"/>
      <c r="JM960" s="7"/>
      <c r="JN960" s="7"/>
      <c r="JO960" s="7"/>
      <c r="JP960" s="7"/>
      <c r="JQ960" s="7"/>
      <c r="JR960" s="7"/>
      <c r="JS960" s="7"/>
      <c r="JT960" s="7"/>
      <c r="JU960" s="7"/>
      <c r="JV960" s="7"/>
      <c r="JW960" s="7"/>
      <c r="JX960" s="7"/>
      <c r="JY960" s="7"/>
      <c r="JZ960" s="7"/>
      <c r="KA960" s="7"/>
      <c r="KB960" s="7"/>
      <c r="KC960" s="7"/>
      <c r="KD960" s="7"/>
      <c r="KE960" s="7"/>
      <c r="KF960" s="7"/>
      <c r="KG960" s="7"/>
      <c r="KH960" s="7"/>
      <c r="KI960" s="7"/>
      <c r="KJ960" s="7"/>
      <c r="KK960" s="7"/>
      <c r="KL960" s="7"/>
      <c r="KM960" s="7"/>
      <c r="KN960" s="7"/>
      <c r="KO960" s="7"/>
      <c r="KP960" s="7"/>
      <c r="KQ960" s="7"/>
      <c r="KR960" s="7"/>
      <c r="KS960" s="7"/>
      <c r="KT960" s="7"/>
      <c r="KU960" s="7"/>
      <c r="KV960" s="7"/>
      <c r="KW960" s="7"/>
      <c r="KX960" s="7"/>
      <c r="KY960" s="7"/>
      <c r="KZ960" s="7"/>
      <c r="LA960" s="7"/>
      <c r="LB960" s="7"/>
      <c r="LC960" s="7"/>
      <c r="LD960" s="7"/>
      <c r="LE960" s="7"/>
      <c r="LF960" s="7"/>
      <c r="LG960" s="7"/>
      <c r="LH960" s="7"/>
      <c r="LI960" s="7"/>
      <c r="LJ960" s="7"/>
      <c r="LK960" s="7"/>
      <c r="LL960" s="7"/>
      <c r="LM960" s="7"/>
      <c r="LN960" s="7"/>
      <c r="LO960" s="7"/>
      <c r="LP960" s="7"/>
      <c r="LQ960" s="7"/>
      <c r="LR960" s="7"/>
      <c r="LS960" s="7"/>
      <c r="LT960" s="7"/>
      <c r="LU960" s="7"/>
      <c r="LV960" s="7"/>
      <c r="LW960" s="7"/>
      <c r="LX960" s="7"/>
      <c r="LY960" s="7"/>
      <c r="LZ960" s="7"/>
      <c r="MA960" s="7"/>
      <c r="MB960" s="7"/>
      <c r="MC960" s="7"/>
      <c r="MD960" s="7"/>
      <c r="ME960" s="7"/>
      <c r="MF960" s="7"/>
      <c r="MG960" s="7"/>
      <c r="MH960" s="7"/>
      <c r="MI960" s="7"/>
      <c r="MJ960" s="7"/>
    </row>
    <row r="961" spans="1:348" ht="15.75" customHeight="1">
      <c r="A961" s="80"/>
      <c r="B961" s="80"/>
      <c r="C961" s="80"/>
      <c r="D961" s="80"/>
      <c r="E961" s="80"/>
      <c r="F961" s="80"/>
      <c r="G961" s="80"/>
      <c r="H961" s="80"/>
      <c r="I961" s="81"/>
      <c r="J961" s="81"/>
      <c r="K961" s="81"/>
      <c r="L961" s="81"/>
      <c r="M961" s="80"/>
      <c r="N961" s="80"/>
      <c r="O961" s="82"/>
      <c r="P961" s="82"/>
      <c r="Q961" s="82"/>
      <c r="R961" s="82"/>
      <c r="S961" s="82"/>
      <c r="T961" s="82"/>
      <c r="U961" s="82"/>
      <c r="V961" s="82"/>
      <c r="W961" s="82"/>
      <c r="X961" s="80"/>
      <c r="Y961" s="80"/>
      <c r="Z961" s="80"/>
      <c r="AA961" s="80"/>
      <c r="AB961" s="81"/>
      <c r="AC961" s="81"/>
      <c r="AD961" s="80"/>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c r="HY961" s="7"/>
      <c r="HZ961" s="7"/>
      <c r="IA961" s="7"/>
      <c r="IB961" s="7"/>
      <c r="IC961" s="7"/>
      <c r="ID961" s="7"/>
      <c r="IE961" s="7"/>
      <c r="IF961" s="7"/>
      <c r="IG961" s="7"/>
      <c r="IH961" s="7"/>
      <c r="II961" s="7"/>
      <c r="IJ961" s="7"/>
      <c r="IK961" s="7"/>
      <c r="IL961" s="7"/>
      <c r="IM961" s="7"/>
      <c r="IN961" s="7"/>
      <c r="IO961" s="7"/>
      <c r="IP961" s="7"/>
      <c r="IQ961" s="7"/>
      <c r="IR961" s="7"/>
      <c r="IS961" s="7"/>
      <c r="IT961" s="7"/>
      <c r="IU961" s="7"/>
      <c r="IV961" s="7"/>
      <c r="IW961" s="7"/>
      <c r="IX961" s="7"/>
      <c r="IY961" s="7"/>
      <c r="IZ961" s="7"/>
      <c r="JA961" s="7"/>
      <c r="JB961" s="7"/>
      <c r="JC961" s="7"/>
      <c r="JD961" s="7"/>
      <c r="JE961" s="7"/>
      <c r="JF961" s="7"/>
      <c r="JG961" s="7"/>
      <c r="JH961" s="7"/>
      <c r="JI961" s="7"/>
      <c r="JJ961" s="7"/>
      <c r="JK961" s="7"/>
      <c r="JL961" s="7"/>
      <c r="JM961" s="7"/>
      <c r="JN961" s="7"/>
      <c r="JO961" s="7"/>
      <c r="JP961" s="7"/>
      <c r="JQ961" s="7"/>
      <c r="JR961" s="7"/>
      <c r="JS961" s="7"/>
      <c r="JT961" s="7"/>
      <c r="JU961" s="7"/>
      <c r="JV961" s="7"/>
      <c r="JW961" s="7"/>
      <c r="JX961" s="7"/>
      <c r="JY961" s="7"/>
      <c r="JZ961" s="7"/>
      <c r="KA961" s="7"/>
      <c r="KB961" s="7"/>
      <c r="KC961" s="7"/>
      <c r="KD961" s="7"/>
      <c r="KE961" s="7"/>
      <c r="KF961" s="7"/>
      <c r="KG961" s="7"/>
      <c r="KH961" s="7"/>
      <c r="KI961" s="7"/>
      <c r="KJ961" s="7"/>
      <c r="KK961" s="7"/>
      <c r="KL961" s="7"/>
      <c r="KM961" s="7"/>
      <c r="KN961" s="7"/>
      <c r="KO961" s="7"/>
      <c r="KP961" s="7"/>
      <c r="KQ961" s="7"/>
      <c r="KR961" s="7"/>
      <c r="KS961" s="7"/>
      <c r="KT961" s="7"/>
      <c r="KU961" s="7"/>
      <c r="KV961" s="7"/>
      <c r="KW961" s="7"/>
      <c r="KX961" s="7"/>
      <c r="KY961" s="7"/>
      <c r="KZ961" s="7"/>
      <c r="LA961" s="7"/>
      <c r="LB961" s="7"/>
      <c r="LC961" s="7"/>
      <c r="LD961" s="7"/>
      <c r="LE961" s="7"/>
      <c r="LF961" s="7"/>
      <c r="LG961" s="7"/>
      <c r="LH961" s="7"/>
      <c r="LI961" s="7"/>
      <c r="LJ961" s="7"/>
      <c r="LK961" s="7"/>
      <c r="LL961" s="7"/>
      <c r="LM961" s="7"/>
      <c r="LN961" s="7"/>
      <c r="LO961" s="7"/>
      <c r="LP961" s="7"/>
      <c r="LQ961" s="7"/>
      <c r="LR961" s="7"/>
      <c r="LS961" s="7"/>
      <c r="LT961" s="7"/>
      <c r="LU961" s="7"/>
      <c r="LV961" s="7"/>
      <c r="LW961" s="7"/>
      <c r="LX961" s="7"/>
      <c r="LY961" s="7"/>
      <c r="LZ961" s="7"/>
      <c r="MA961" s="7"/>
      <c r="MB961" s="7"/>
      <c r="MC961" s="7"/>
      <c r="MD961" s="7"/>
      <c r="ME961" s="7"/>
      <c r="MF961" s="7"/>
      <c r="MG961" s="7"/>
      <c r="MH961" s="7"/>
      <c r="MI961" s="7"/>
      <c r="MJ961" s="7"/>
    </row>
    <row r="962" spans="1:348" ht="15.75" customHeight="1">
      <c r="A962" s="80"/>
      <c r="B962" s="80"/>
      <c r="C962" s="80"/>
      <c r="D962" s="80"/>
      <c r="E962" s="80"/>
      <c r="F962" s="80"/>
      <c r="G962" s="80"/>
      <c r="H962" s="80"/>
      <c r="I962" s="81"/>
      <c r="J962" s="81"/>
      <c r="K962" s="81"/>
      <c r="L962" s="81"/>
      <c r="M962" s="80"/>
      <c r="N962" s="80"/>
      <c r="O962" s="82"/>
      <c r="P962" s="82"/>
      <c r="Q962" s="82"/>
      <c r="R962" s="82"/>
      <c r="S962" s="82"/>
      <c r="T962" s="82"/>
      <c r="U962" s="82"/>
      <c r="V962" s="82"/>
      <c r="W962" s="82"/>
      <c r="X962" s="80"/>
      <c r="Y962" s="80"/>
      <c r="Z962" s="80"/>
      <c r="AA962" s="80"/>
      <c r="AB962" s="81"/>
      <c r="AC962" s="81"/>
      <c r="AD962" s="80"/>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c r="HY962" s="7"/>
      <c r="HZ962" s="7"/>
      <c r="IA962" s="7"/>
      <c r="IB962" s="7"/>
      <c r="IC962" s="7"/>
      <c r="ID962" s="7"/>
      <c r="IE962" s="7"/>
      <c r="IF962" s="7"/>
      <c r="IG962" s="7"/>
      <c r="IH962" s="7"/>
      <c r="II962" s="7"/>
      <c r="IJ962" s="7"/>
      <c r="IK962" s="7"/>
      <c r="IL962" s="7"/>
      <c r="IM962" s="7"/>
      <c r="IN962" s="7"/>
      <c r="IO962" s="7"/>
      <c r="IP962" s="7"/>
      <c r="IQ962" s="7"/>
      <c r="IR962" s="7"/>
      <c r="IS962" s="7"/>
      <c r="IT962" s="7"/>
      <c r="IU962" s="7"/>
      <c r="IV962" s="7"/>
      <c r="IW962" s="7"/>
      <c r="IX962" s="7"/>
      <c r="IY962" s="7"/>
      <c r="IZ962" s="7"/>
      <c r="JA962" s="7"/>
      <c r="JB962" s="7"/>
      <c r="JC962" s="7"/>
      <c r="JD962" s="7"/>
      <c r="JE962" s="7"/>
      <c r="JF962" s="7"/>
      <c r="JG962" s="7"/>
      <c r="JH962" s="7"/>
      <c r="JI962" s="7"/>
      <c r="JJ962" s="7"/>
      <c r="JK962" s="7"/>
      <c r="JL962" s="7"/>
      <c r="JM962" s="7"/>
      <c r="JN962" s="7"/>
      <c r="JO962" s="7"/>
      <c r="JP962" s="7"/>
      <c r="JQ962" s="7"/>
      <c r="JR962" s="7"/>
      <c r="JS962" s="7"/>
      <c r="JT962" s="7"/>
      <c r="JU962" s="7"/>
      <c r="JV962" s="7"/>
      <c r="JW962" s="7"/>
      <c r="JX962" s="7"/>
      <c r="JY962" s="7"/>
      <c r="JZ962" s="7"/>
      <c r="KA962" s="7"/>
      <c r="KB962" s="7"/>
      <c r="KC962" s="7"/>
      <c r="KD962" s="7"/>
      <c r="KE962" s="7"/>
      <c r="KF962" s="7"/>
      <c r="KG962" s="7"/>
      <c r="KH962" s="7"/>
      <c r="KI962" s="7"/>
      <c r="KJ962" s="7"/>
      <c r="KK962" s="7"/>
      <c r="KL962" s="7"/>
      <c r="KM962" s="7"/>
      <c r="KN962" s="7"/>
      <c r="KO962" s="7"/>
      <c r="KP962" s="7"/>
      <c r="KQ962" s="7"/>
      <c r="KR962" s="7"/>
      <c r="KS962" s="7"/>
      <c r="KT962" s="7"/>
      <c r="KU962" s="7"/>
      <c r="KV962" s="7"/>
      <c r="KW962" s="7"/>
      <c r="KX962" s="7"/>
      <c r="KY962" s="7"/>
      <c r="KZ962" s="7"/>
      <c r="LA962" s="7"/>
      <c r="LB962" s="7"/>
      <c r="LC962" s="7"/>
      <c r="LD962" s="7"/>
      <c r="LE962" s="7"/>
      <c r="LF962" s="7"/>
      <c r="LG962" s="7"/>
      <c r="LH962" s="7"/>
      <c r="LI962" s="7"/>
      <c r="LJ962" s="7"/>
      <c r="LK962" s="7"/>
      <c r="LL962" s="7"/>
      <c r="LM962" s="7"/>
      <c r="LN962" s="7"/>
      <c r="LO962" s="7"/>
      <c r="LP962" s="7"/>
      <c r="LQ962" s="7"/>
      <c r="LR962" s="7"/>
      <c r="LS962" s="7"/>
      <c r="LT962" s="7"/>
      <c r="LU962" s="7"/>
      <c r="LV962" s="7"/>
      <c r="LW962" s="7"/>
      <c r="LX962" s="7"/>
      <c r="LY962" s="7"/>
      <c r="LZ962" s="7"/>
      <c r="MA962" s="7"/>
      <c r="MB962" s="7"/>
      <c r="MC962" s="7"/>
      <c r="MD962" s="7"/>
      <c r="ME962" s="7"/>
      <c r="MF962" s="7"/>
      <c r="MG962" s="7"/>
      <c r="MH962" s="7"/>
      <c r="MI962" s="7"/>
      <c r="MJ962" s="7"/>
    </row>
    <row r="963" spans="1:348" ht="15.75" customHeight="1">
      <c r="A963" s="80"/>
      <c r="B963" s="80"/>
      <c r="C963" s="80"/>
      <c r="D963" s="80"/>
      <c r="E963" s="80"/>
      <c r="F963" s="80"/>
      <c r="G963" s="80"/>
      <c r="H963" s="80"/>
      <c r="I963" s="81"/>
      <c r="J963" s="81"/>
      <c r="K963" s="81"/>
      <c r="L963" s="81"/>
      <c r="M963" s="80"/>
      <c r="N963" s="80"/>
      <c r="O963" s="82"/>
      <c r="P963" s="82"/>
      <c r="Q963" s="82"/>
      <c r="R963" s="82"/>
      <c r="S963" s="82"/>
      <c r="T963" s="82"/>
      <c r="U963" s="82"/>
      <c r="V963" s="82"/>
      <c r="W963" s="82"/>
      <c r="X963" s="80"/>
      <c r="Y963" s="80"/>
      <c r="Z963" s="80"/>
      <c r="AA963" s="80"/>
      <c r="AB963" s="81"/>
      <c r="AC963" s="81"/>
      <c r="AD963" s="80"/>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c r="HY963" s="7"/>
      <c r="HZ963" s="7"/>
      <c r="IA963" s="7"/>
      <c r="IB963" s="7"/>
      <c r="IC963" s="7"/>
      <c r="ID963" s="7"/>
      <c r="IE963" s="7"/>
      <c r="IF963" s="7"/>
      <c r="IG963" s="7"/>
      <c r="IH963" s="7"/>
      <c r="II963" s="7"/>
      <c r="IJ963" s="7"/>
      <c r="IK963" s="7"/>
      <c r="IL963" s="7"/>
      <c r="IM963" s="7"/>
      <c r="IN963" s="7"/>
      <c r="IO963" s="7"/>
      <c r="IP963" s="7"/>
      <c r="IQ963" s="7"/>
      <c r="IR963" s="7"/>
      <c r="IS963" s="7"/>
      <c r="IT963" s="7"/>
      <c r="IU963" s="7"/>
      <c r="IV963" s="7"/>
      <c r="IW963" s="7"/>
      <c r="IX963" s="7"/>
      <c r="IY963" s="7"/>
      <c r="IZ963" s="7"/>
      <c r="JA963" s="7"/>
      <c r="JB963" s="7"/>
      <c r="JC963" s="7"/>
      <c r="JD963" s="7"/>
      <c r="JE963" s="7"/>
      <c r="JF963" s="7"/>
      <c r="JG963" s="7"/>
      <c r="JH963" s="7"/>
      <c r="JI963" s="7"/>
      <c r="JJ963" s="7"/>
      <c r="JK963" s="7"/>
      <c r="JL963" s="7"/>
      <c r="JM963" s="7"/>
      <c r="JN963" s="7"/>
      <c r="JO963" s="7"/>
      <c r="JP963" s="7"/>
      <c r="JQ963" s="7"/>
      <c r="JR963" s="7"/>
      <c r="JS963" s="7"/>
      <c r="JT963" s="7"/>
      <c r="JU963" s="7"/>
      <c r="JV963" s="7"/>
      <c r="JW963" s="7"/>
      <c r="JX963" s="7"/>
      <c r="JY963" s="7"/>
      <c r="JZ963" s="7"/>
      <c r="KA963" s="7"/>
      <c r="KB963" s="7"/>
      <c r="KC963" s="7"/>
      <c r="KD963" s="7"/>
      <c r="KE963" s="7"/>
      <c r="KF963" s="7"/>
      <c r="KG963" s="7"/>
      <c r="KH963" s="7"/>
      <c r="KI963" s="7"/>
      <c r="KJ963" s="7"/>
      <c r="KK963" s="7"/>
      <c r="KL963" s="7"/>
      <c r="KM963" s="7"/>
      <c r="KN963" s="7"/>
      <c r="KO963" s="7"/>
      <c r="KP963" s="7"/>
      <c r="KQ963" s="7"/>
      <c r="KR963" s="7"/>
      <c r="KS963" s="7"/>
      <c r="KT963" s="7"/>
      <c r="KU963" s="7"/>
      <c r="KV963" s="7"/>
      <c r="KW963" s="7"/>
      <c r="KX963" s="7"/>
      <c r="KY963" s="7"/>
      <c r="KZ963" s="7"/>
      <c r="LA963" s="7"/>
      <c r="LB963" s="7"/>
      <c r="LC963" s="7"/>
      <c r="LD963" s="7"/>
      <c r="LE963" s="7"/>
      <c r="LF963" s="7"/>
      <c r="LG963" s="7"/>
      <c r="LH963" s="7"/>
      <c r="LI963" s="7"/>
      <c r="LJ963" s="7"/>
      <c r="LK963" s="7"/>
      <c r="LL963" s="7"/>
      <c r="LM963" s="7"/>
      <c r="LN963" s="7"/>
      <c r="LO963" s="7"/>
      <c r="LP963" s="7"/>
      <c r="LQ963" s="7"/>
      <c r="LR963" s="7"/>
      <c r="LS963" s="7"/>
      <c r="LT963" s="7"/>
      <c r="LU963" s="7"/>
      <c r="LV963" s="7"/>
      <c r="LW963" s="7"/>
      <c r="LX963" s="7"/>
      <c r="LY963" s="7"/>
      <c r="LZ963" s="7"/>
      <c r="MA963" s="7"/>
      <c r="MB963" s="7"/>
      <c r="MC963" s="7"/>
      <c r="MD963" s="7"/>
      <c r="ME963" s="7"/>
      <c r="MF963" s="7"/>
      <c r="MG963" s="7"/>
      <c r="MH963" s="7"/>
      <c r="MI963" s="7"/>
      <c r="MJ963" s="7"/>
    </row>
    <row r="964" spans="1:348" ht="15.75" customHeight="1">
      <c r="A964" s="80"/>
      <c r="B964" s="80"/>
      <c r="C964" s="80"/>
      <c r="D964" s="80"/>
      <c r="E964" s="80"/>
      <c r="F964" s="80"/>
      <c r="G964" s="80"/>
      <c r="H964" s="80"/>
      <c r="I964" s="81"/>
      <c r="J964" s="81"/>
      <c r="K964" s="81"/>
      <c r="L964" s="81"/>
      <c r="M964" s="80"/>
      <c r="N964" s="80"/>
      <c r="O964" s="82"/>
      <c r="P964" s="82"/>
      <c r="Q964" s="82"/>
      <c r="R964" s="82"/>
      <c r="S964" s="82"/>
      <c r="T964" s="82"/>
      <c r="U964" s="82"/>
      <c r="V964" s="82"/>
      <c r="W964" s="82"/>
      <c r="X964" s="80"/>
      <c r="Y964" s="80"/>
      <c r="Z964" s="80"/>
      <c r="AA964" s="80"/>
      <c r="AB964" s="81"/>
      <c r="AC964" s="81"/>
      <c r="AD964" s="80"/>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c r="HY964" s="7"/>
      <c r="HZ964" s="7"/>
      <c r="IA964" s="7"/>
      <c r="IB964" s="7"/>
      <c r="IC964" s="7"/>
      <c r="ID964" s="7"/>
      <c r="IE964" s="7"/>
      <c r="IF964" s="7"/>
      <c r="IG964" s="7"/>
      <c r="IH964" s="7"/>
      <c r="II964" s="7"/>
      <c r="IJ964" s="7"/>
      <c r="IK964" s="7"/>
      <c r="IL964" s="7"/>
      <c r="IM964" s="7"/>
      <c r="IN964" s="7"/>
      <c r="IO964" s="7"/>
      <c r="IP964" s="7"/>
      <c r="IQ964" s="7"/>
      <c r="IR964" s="7"/>
      <c r="IS964" s="7"/>
      <c r="IT964" s="7"/>
      <c r="IU964" s="7"/>
      <c r="IV964" s="7"/>
      <c r="IW964" s="7"/>
      <c r="IX964" s="7"/>
      <c r="IY964" s="7"/>
      <c r="IZ964" s="7"/>
      <c r="JA964" s="7"/>
      <c r="JB964" s="7"/>
      <c r="JC964" s="7"/>
      <c r="JD964" s="7"/>
      <c r="JE964" s="7"/>
      <c r="JF964" s="7"/>
      <c r="JG964" s="7"/>
      <c r="JH964" s="7"/>
      <c r="JI964" s="7"/>
      <c r="JJ964" s="7"/>
      <c r="JK964" s="7"/>
      <c r="JL964" s="7"/>
      <c r="JM964" s="7"/>
      <c r="JN964" s="7"/>
      <c r="JO964" s="7"/>
      <c r="JP964" s="7"/>
      <c r="JQ964" s="7"/>
      <c r="JR964" s="7"/>
      <c r="JS964" s="7"/>
      <c r="JT964" s="7"/>
      <c r="JU964" s="7"/>
      <c r="JV964" s="7"/>
      <c r="JW964" s="7"/>
      <c r="JX964" s="7"/>
      <c r="JY964" s="7"/>
      <c r="JZ964" s="7"/>
      <c r="KA964" s="7"/>
      <c r="KB964" s="7"/>
      <c r="KC964" s="7"/>
      <c r="KD964" s="7"/>
      <c r="KE964" s="7"/>
      <c r="KF964" s="7"/>
      <c r="KG964" s="7"/>
      <c r="KH964" s="7"/>
      <c r="KI964" s="7"/>
      <c r="KJ964" s="7"/>
      <c r="KK964" s="7"/>
      <c r="KL964" s="7"/>
      <c r="KM964" s="7"/>
      <c r="KN964" s="7"/>
      <c r="KO964" s="7"/>
      <c r="KP964" s="7"/>
      <c r="KQ964" s="7"/>
      <c r="KR964" s="7"/>
      <c r="KS964" s="7"/>
      <c r="KT964" s="7"/>
      <c r="KU964" s="7"/>
      <c r="KV964" s="7"/>
      <c r="KW964" s="7"/>
      <c r="KX964" s="7"/>
      <c r="KY964" s="7"/>
      <c r="KZ964" s="7"/>
      <c r="LA964" s="7"/>
      <c r="LB964" s="7"/>
      <c r="LC964" s="7"/>
      <c r="LD964" s="7"/>
      <c r="LE964" s="7"/>
      <c r="LF964" s="7"/>
      <c r="LG964" s="7"/>
      <c r="LH964" s="7"/>
      <c r="LI964" s="7"/>
      <c r="LJ964" s="7"/>
      <c r="LK964" s="7"/>
      <c r="LL964" s="7"/>
      <c r="LM964" s="7"/>
      <c r="LN964" s="7"/>
      <c r="LO964" s="7"/>
      <c r="LP964" s="7"/>
      <c r="LQ964" s="7"/>
      <c r="LR964" s="7"/>
      <c r="LS964" s="7"/>
      <c r="LT964" s="7"/>
      <c r="LU964" s="7"/>
      <c r="LV964" s="7"/>
      <c r="LW964" s="7"/>
      <c r="LX964" s="7"/>
      <c r="LY964" s="7"/>
      <c r="LZ964" s="7"/>
      <c r="MA964" s="7"/>
      <c r="MB964" s="7"/>
      <c r="MC964" s="7"/>
      <c r="MD964" s="7"/>
      <c r="ME964" s="7"/>
      <c r="MF964" s="7"/>
      <c r="MG964" s="7"/>
      <c r="MH964" s="7"/>
      <c r="MI964" s="7"/>
      <c r="MJ964" s="7"/>
    </row>
    <row r="965" spans="1:348" ht="15.75" customHeight="1">
      <c r="A965" s="80"/>
      <c r="B965" s="80"/>
      <c r="C965" s="80"/>
      <c r="D965" s="80"/>
      <c r="E965" s="80"/>
      <c r="F965" s="80"/>
      <c r="G965" s="80"/>
      <c r="H965" s="80"/>
      <c r="I965" s="81"/>
      <c r="J965" s="81"/>
      <c r="K965" s="81"/>
      <c r="L965" s="81"/>
      <c r="M965" s="80"/>
      <c r="N965" s="80"/>
      <c r="O965" s="82"/>
      <c r="P965" s="82"/>
      <c r="Q965" s="82"/>
      <c r="R965" s="82"/>
      <c r="S965" s="82"/>
      <c r="T965" s="82"/>
      <c r="U965" s="82"/>
      <c r="V965" s="82"/>
      <c r="W965" s="82"/>
      <c r="X965" s="80"/>
      <c r="Y965" s="80"/>
      <c r="Z965" s="80"/>
      <c r="AA965" s="80"/>
      <c r="AB965" s="81"/>
      <c r="AC965" s="81"/>
      <c r="AD965" s="80"/>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c r="HY965" s="7"/>
      <c r="HZ965" s="7"/>
      <c r="IA965" s="7"/>
      <c r="IB965" s="7"/>
      <c r="IC965" s="7"/>
      <c r="ID965" s="7"/>
      <c r="IE965" s="7"/>
      <c r="IF965" s="7"/>
      <c r="IG965" s="7"/>
      <c r="IH965" s="7"/>
      <c r="II965" s="7"/>
      <c r="IJ965" s="7"/>
      <c r="IK965" s="7"/>
      <c r="IL965" s="7"/>
      <c r="IM965" s="7"/>
      <c r="IN965" s="7"/>
      <c r="IO965" s="7"/>
      <c r="IP965" s="7"/>
      <c r="IQ965" s="7"/>
      <c r="IR965" s="7"/>
      <c r="IS965" s="7"/>
      <c r="IT965" s="7"/>
      <c r="IU965" s="7"/>
      <c r="IV965" s="7"/>
      <c r="IW965" s="7"/>
      <c r="IX965" s="7"/>
      <c r="IY965" s="7"/>
      <c r="IZ965" s="7"/>
      <c r="JA965" s="7"/>
      <c r="JB965" s="7"/>
      <c r="JC965" s="7"/>
      <c r="JD965" s="7"/>
      <c r="JE965" s="7"/>
      <c r="JF965" s="7"/>
      <c r="JG965" s="7"/>
      <c r="JH965" s="7"/>
      <c r="JI965" s="7"/>
      <c r="JJ965" s="7"/>
      <c r="JK965" s="7"/>
      <c r="JL965" s="7"/>
      <c r="JM965" s="7"/>
      <c r="JN965" s="7"/>
      <c r="JO965" s="7"/>
      <c r="JP965" s="7"/>
      <c r="JQ965" s="7"/>
      <c r="JR965" s="7"/>
      <c r="JS965" s="7"/>
      <c r="JT965" s="7"/>
      <c r="JU965" s="7"/>
      <c r="JV965" s="7"/>
      <c r="JW965" s="7"/>
      <c r="JX965" s="7"/>
      <c r="JY965" s="7"/>
      <c r="JZ965" s="7"/>
      <c r="KA965" s="7"/>
      <c r="KB965" s="7"/>
      <c r="KC965" s="7"/>
      <c r="KD965" s="7"/>
      <c r="KE965" s="7"/>
      <c r="KF965" s="7"/>
      <c r="KG965" s="7"/>
      <c r="KH965" s="7"/>
      <c r="KI965" s="7"/>
      <c r="KJ965" s="7"/>
      <c r="KK965" s="7"/>
      <c r="KL965" s="7"/>
      <c r="KM965" s="7"/>
      <c r="KN965" s="7"/>
      <c r="KO965" s="7"/>
      <c r="KP965" s="7"/>
      <c r="KQ965" s="7"/>
      <c r="KR965" s="7"/>
      <c r="KS965" s="7"/>
      <c r="KT965" s="7"/>
      <c r="KU965" s="7"/>
      <c r="KV965" s="7"/>
      <c r="KW965" s="7"/>
      <c r="KX965" s="7"/>
      <c r="KY965" s="7"/>
      <c r="KZ965" s="7"/>
      <c r="LA965" s="7"/>
      <c r="LB965" s="7"/>
      <c r="LC965" s="7"/>
      <c r="LD965" s="7"/>
      <c r="LE965" s="7"/>
      <c r="LF965" s="7"/>
      <c r="LG965" s="7"/>
      <c r="LH965" s="7"/>
      <c r="LI965" s="7"/>
      <c r="LJ965" s="7"/>
      <c r="LK965" s="7"/>
      <c r="LL965" s="7"/>
      <c r="LM965" s="7"/>
      <c r="LN965" s="7"/>
      <c r="LO965" s="7"/>
      <c r="LP965" s="7"/>
      <c r="LQ965" s="7"/>
      <c r="LR965" s="7"/>
      <c r="LS965" s="7"/>
      <c r="LT965" s="7"/>
      <c r="LU965" s="7"/>
      <c r="LV965" s="7"/>
      <c r="LW965" s="7"/>
      <c r="LX965" s="7"/>
      <c r="LY965" s="7"/>
      <c r="LZ965" s="7"/>
      <c r="MA965" s="7"/>
      <c r="MB965" s="7"/>
      <c r="MC965" s="7"/>
      <c r="MD965" s="7"/>
      <c r="ME965" s="7"/>
      <c r="MF965" s="7"/>
      <c r="MG965" s="7"/>
      <c r="MH965" s="7"/>
      <c r="MI965" s="7"/>
      <c r="MJ965" s="7"/>
    </row>
    <row r="966" spans="1:348" ht="15.75" customHeight="1">
      <c r="A966" s="80"/>
      <c r="B966" s="80"/>
      <c r="C966" s="80"/>
      <c r="D966" s="80"/>
      <c r="E966" s="80"/>
      <c r="F966" s="80"/>
      <c r="G966" s="80"/>
      <c r="H966" s="80"/>
      <c r="I966" s="81"/>
      <c r="J966" s="81"/>
      <c r="K966" s="81"/>
      <c r="L966" s="81"/>
      <c r="M966" s="80"/>
      <c r="N966" s="80"/>
      <c r="O966" s="82"/>
      <c r="P966" s="82"/>
      <c r="Q966" s="82"/>
      <c r="R966" s="82"/>
      <c r="S966" s="82"/>
      <c r="T966" s="82"/>
      <c r="U966" s="82"/>
      <c r="V966" s="82"/>
      <c r="W966" s="82"/>
      <c r="X966" s="80"/>
      <c r="Y966" s="80"/>
      <c r="Z966" s="80"/>
      <c r="AA966" s="80"/>
      <c r="AB966" s="81"/>
      <c r="AC966" s="81"/>
      <c r="AD966" s="80"/>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c r="HY966" s="7"/>
      <c r="HZ966" s="7"/>
      <c r="IA966" s="7"/>
      <c r="IB966" s="7"/>
      <c r="IC966" s="7"/>
      <c r="ID966" s="7"/>
      <c r="IE966" s="7"/>
      <c r="IF966" s="7"/>
      <c r="IG966" s="7"/>
      <c r="IH966" s="7"/>
      <c r="II966" s="7"/>
      <c r="IJ966" s="7"/>
      <c r="IK966" s="7"/>
      <c r="IL966" s="7"/>
      <c r="IM966" s="7"/>
      <c r="IN966" s="7"/>
      <c r="IO966" s="7"/>
      <c r="IP966" s="7"/>
      <c r="IQ966" s="7"/>
      <c r="IR966" s="7"/>
      <c r="IS966" s="7"/>
      <c r="IT966" s="7"/>
      <c r="IU966" s="7"/>
      <c r="IV966" s="7"/>
      <c r="IW966" s="7"/>
      <c r="IX966" s="7"/>
      <c r="IY966" s="7"/>
      <c r="IZ966" s="7"/>
      <c r="JA966" s="7"/>
      <c r="JB966" s="7"/>
      <c r="JC966" s="7"/>
      <c r="JD966" s="7"/>
      <c r="JE966" s="7"/>
      <c r="JF966" s="7"/>
      <c r="JG966" s="7"/>
      <c r="JH966" s="7"/>
      <c r="JI966" s="7"/>
      <c r="JJ966" s="7"/>
      <c r="JK966" s="7"/>
      <c r="JL966" s="7"/>
      <c r="JM966" s="7"/>
      <c r="JN966" s="7"/>
      <c r="JO966" s="7"/>
      <c r="JP966" s="7"/>
      <c r="JQ966" s="7"/>
      <c r="JR966" s="7"/>
      <c r="JS966" s="7"/>
      <c r="JT966" s="7"/>
      <c r="JU966" s="7"/>
      <c r="JV966" s="7"/>
      <c r="JW966" s="7"/>
      <c r="JX966" s="7"/>
      <c r="JY966" s="7"/>
      <c r="JZ966" s="7"/>
      <c r="KA966" s="7"/>
      <c r="KB966" s="7"/>
      <c r="KC966" s="7"/>
      <c r="KD966" s="7"/>
      <c r="KE966" s="7"/>
      <c r="KF966" s="7"/>
      <c r="KG966" s="7"/>
      <c r="KH966" s="7"/>
      <c r="KI966" s="7"/>
      <c r="KJ966" s="7"/>
      <c r="KK966" s="7"/>
      <c r="KL966" s="7"/>
      <c r="KM966" s="7"/>
      <c r="KN966" s="7"/>
      <c r="KO966" s="7"/>
      <c r="KP966" s="7"/>
      <c r="KQ966" s="7"/>
      <c r="KR966" s="7"/>
      <c r="KS966" s="7"/>
      <c r="KT966" s="7"/>
      <c r="KU966" s="7"/>
      <c r="KV966" s="7"/>
      <c r="KW966" s="7"/>
      <c r="KX966" s="7"/>
      <c r="KY966" s="7"/>
      <c r="KZ966" s="7"/>
      <c r="LA966" s="7"/>
      <c r="LB966" s="7"/>
      <c r="LC966" s="7"/>
      <c r="LD966" s="7"/>
      <c r="LE966" s="7"/>
      <c r="LF966" s="7"/>
      <c r="LG966" s="7"/>
      <c r="LH966" s="7"/>
      <c r="LI966" s="7"/>
      <c r="LJ966" s="7"/>
      <c r="LK966" s="7"/>
      <c r="LL966" s="7"/>
      <c r="LM966" s="7"/>
      <c r="LN966" s="7"/>
      <c r="LO966" s="7"/>
      <c r="LP966" s="7"/>
      <c r="LQ966" s="7"/>
      <c r="LR966" s="7"/>
      <c r="LS966" s="7"/>
      <c r="LT966" s="7"/>
      <c r="LU966" s="7"/>
      <c r="LV966" s="7"/>
      <c r="LW966" s="7"/>
      <c r="LX966" s="7"/>
      <c r="LY966" s="7"/>
      <c r="LZ966" s="7"/>
      <c r="MA966" s="7"/>
      <c r="MB966" s="7"/>
      <c r="MC966" s="7"/>
      <c r="MD966" s="7"/>
      <c r="ME966" s="7"/>
      <c r="MF966" s="7"/>
      <c r="MG966" s="7"/>
      <c r="MH966" s="7"/>
      <c r="MI966" s="7"/>
      <c r="MJ966" s="7"/>
    </row>
    <row r="967" spans="1:348" ht="15.75" customHeight="1">
      <c r="A967" s="80"/>
      <c r="B967" s="80"/>
      <c r="C967" s="80"/>
      <c r="D967" s="80"/>
      <c r="E967" s="80"/>
      <c r="F967" s="80"/>
      <c r="G967" s="80"/>
      <c r="H967" s="80"/>
      <c r="I967" s="81"/>
      <c r="J967" s="81"/>
      <c r="K967" s="81"/>
      <c r="L967" s="81"/>
      <c r="M967" s="80"/>
      <c r="N967" s="80"/>
      <c r="O967" s="82"/>
      <c r="P967" s="82"/>
      <c r="Q967" s="82"/>
      <c r="R967" s="82"/>
      <c r="S967" s="82"/>
      <c r="T967" s="82"/>
      <c r="U967" s="82"/>
      <c r="V967" s="82"/>
      <c r="W967" s="82"/>
      <c r="X967" s="80"/>
      <c r="Y967" s="80"/>
      <c r="Z967" s="80"/>
      <c r="AA967" s="80"/>
      <c r="AB967" s="81"/>
      <c r="AC967" s="81"/>
      <c r="AD967" s="80"/>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c r="GV967" s="7"/>
      <c r="GW967" s="7"/>
      <c r="GX967" s="7"/>
      <c r="GY967" s="7"/>
      <c r="GZ967" s="7"/>
      <c r="HA967" s="7"/>
      <c r="HB967" s="7"/>
      <c r="HC967" s="7"/>
      <c r="HD967" s="7"/>
      <c r="HE967" s="7"/>
      <c r="HF967" s="7"/>
      <c r="HG967" s="7"/>
      <c r="HH967" s="7"/>
      <c r="HI967" s="7"/>
      <c r="HJ967" s="7"/>
      <c r="HK967" s="7"/>
      <c r="HL967" s="7"/>
      <c r="HM967" s="7"/>
      <c r="HN967" s="7"/>
      <c r="HO967" s="7"/>
      <c r="HP967" s="7"/>
      <c r="HQ967" s="7"/>
      <c r="HR967" s="7"/>
      <c r="HS967" s="7"/>
      <c r="HT967" s="7"/>
      <c r="HU967" s="7"/>
      <c r="HV967" s="7"/>
      <c r="HW967" s="7"/>
      <c r="HX967" s="7"/>
      <c r="HY967" s="7"/>
      <c r="HZ967" s="7"/>
      <c r="IA967" s="7"/>
      <c r="IB967" s="7"/>
      <c r="IC967" s="7"/>
      <c r="ID967" s="7"/>
      <c r="IE967" s="7"/>
      <c r="IF967" s="7"/>
      <c r="IG967" s="7"/>
      <c r="IH967" s="7"/>
      <c r="II967" s="7"/>
      <c r="IJ967" s="7"/>
      <c r="IK967" s="7"/>
      <c r="IL967" s="7"/>
      <c r="IM967" s="7"/>
      <c r="IN967" s="7"/>
      <c r="IO967" s="7"/>
      <c r="IP967" s="7"/>
      <c r="IQ967" s="7"/>
      <c r="IR967" s="7"/>
      <c r="IS967" s="7"/>
      <c r="IT967" s="7"/>
      <c r="IU967" s="7"/>
      <c r="IV967" s="7"/>
      <c r="IW967" s="7"/>
      <c r="IX967" s="7"/>
      <c r="IY967" s="7"/>
      <c r="IZ967" s="7"/>
      <c r="JA967" s="7"/>
      <c r="JB967" s="7"/>
      <c r="JC967" s="7"/>
      <c r="JD967" s="7"/>
      <c r="JE967" s="7"/>
      <c r="JF967" s="7"/>
      <c r="JG967" s="7"/>
      <c r="JH967" s="7"/>
      <c r="JI967" s="7"/>
      <c r="JJ967" s="7"/>
      <c r="JK967" s="7"/>
      <c r="JL967" s="7"/>
      <c r="JM967" s="7"/>
      <c r="JN967" s="7"/>
      <c r="JO967" s="7"/>
      <c r="JP967" s="7"/>
      <c r="JQ967" s="7"/>
      <c r="JR967" s="7"/>
      <c r="JS967" s="7"/>
      <c r="JT967" s="7"/>
      <c r="JU967" s="7"/>
      <c r="JV967" s="7"/>
      <c r="JW967" s="7"/>
      <c r="JX967" s="7"/>
      <c r="JY967" s="7"/>
      <c r="JZ967" s="7"/>
      <c r="KA967" s="7"/>
      <c r="KB967" s="7"/>
      <c r="KC967" s="7"/>
      <c r="KD967" s="7"/>
      <c r="KE967" s="7"/>
      <c r="KF967" s="7"/>
      <c r="KG967" s="7"/>
      <c r="KH967" s="7"/>
      <c r="KI967" s="7"/>
      <c r="KJ967" s="7"/>
      <c r="KK967" s="7"/>
      <c r="KL967" s="7"/>
      <c r="KM967" s="7"/>
      <c r="KN967" s="7"/>
      <c r="KO967" s="7"/>
      <c r="KP967" s="7"/>
      <c r="KQ967" s="7"/>
      <c r="KR967" s="7"/>
      <c r="KS967" s="7"/>
      <c r="KT967" s="7"/>
      <c r="KU967" s="7"/>
      <c r="KV967" s="7"/>
      <c r="KW967" s="7"/>
      <c r="KX967" s="7"/>
      <c r="KY967" s="7"/>
      <c r="KZ967" s="7"/>
      <c r="LA967" s="7"/>
      <c r="LB967" s="7"/>
      <c r="LC967" s="7"/>
      <c r="LD967" s="7"/>
      <c r="LE967" s="7"/>
      <c r="LF967" s="7"/>
      <c r="LG967" s="7"/>
      <c r="LH967" s="7"/>
      <c r="LI967" s="7"/>
      <c r="LJ967" s="7"/>
      <c r="LK967" s="7"/>
      <c r="LL967" s="7"/>
      <c r="LM967" s="7"/>
      <c r="LN967" s="7"/>
      <c r="LO967" s="7"/>
      <c r="LP967" s="7"/>
      <c r="LQ967" s="7"/>
      <c r="LR967" s="7"/>
      <c r="LS967" s="7"/>
      <c r="LT967" s="7"/>
      <c r="LU967" s="7"/>
      <c r="LV967" s="7"/>
      <c r="LW967" s="7"/>
      <c r="LX967" s="7"/>
      <c r="LY967" s="7"/>
      <c r="LZ967" s="7"/>
      <c r="MA967" s="7"/>
      <c r="MB967" s="7"/>
      <c r="MC967" s="7"/>
      <c r="MD967" s="7"/>
      <c r="ME967" s="7"/>
      <c r="MF967" s="7"/>
      <c r="MG967" s="7"/>
      <c r="MH967" s="7"/>
      <c r="MI967" s="7"/>
      <c r="MJ967" s="7"/>
    </row>
    <row r="968" spans="1:348" ht="15.75" customHeight="1">
      <c r="A968" s="80"/>
      <c r="B968" s="80"/>
      <c r="C968" s="80"/>
      <c r="D968" s="80"/>
      <c r="E968" s="80"/>
      <c r="F968" s="80"/>
      <c r="G968" s="80"/>
      <c r="H968" s="80"/>
      <c r="I968" s="81"/>
      <c r="J968" s="81"/>
      <c r="K968" s="81"/>
      <c r="L968" s="81"/>
      <c r="M968" s="80"/>
      <c r="N968" s="80"/>
      <c r="O968" s="82"/>
      <c r="P968" s="82"/>
      <c r="Q968" s="82"/>
      <c r="R968" s="82"/>
      <c r="S968" s="82"/>
      <c r="T968" s="82"/>
      <c r="U968" s="82"/>
      <c r="V968" s="82"/>
      <c r="W968" s="82"/>
      <c r="X968" s="80"/>
      <c r="Y968" s="80"/>
      <c r="Z968" s="80"/>
      <c r="AA968" s="80"/>
      <c r="AB968" s="81"/>
      <c r="AC968" s="81"/>
      <c r="AD968" s="80"/>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c r="GV968" s="7"/>
      <c r="GW968" s="7"/>
      <c r="GX968" s="7"/>
      <c r="GY968" s="7"/>
      <c r="GZ968" s="7"/>
      <c r="HA968" s="7"/>
      <c r="HB968" s="7"/>
      <c r="HC968" s="7"/>
      <c r="HD968" s="7"/>
      <c r="HE968" s="7"/>
      <c r="HF968" s="7"/>
      <c r="HG968" s="7"/>
      <c r="HH968" s="7"/>
      <c r="HI968" s="7"/>
      <c r="HJ968" s="7"/>
      <c r="HK968" s="7"/>
      <c r="HL968" s="7"/>
      <c r="HM968" s="7"/>
      <c r="HN968" s="7"/>
      <c r="HO968" s="7"/>
      <c r="HP968" s="7"/>
      <c r="HQ968" s="7"/>
      <c r="HR968" s="7"/>
      <c r="HS968" s="7"/>
      <c r="HT968" s="7"/>
      <c r="HU968" s="7"/>
      <c r="HV968" s="7"/>
      <c r="HW968" s="7"/>
      <c r="HX968" s="7"/>
      <c r="HY968" s="7"/>
      <c r="HZ968" s="7"/>
      <c r="IA968" s="7"/>
      <c r="IB968" s="7"/>
      <c r="IC968" s="7"/>
      <c r="ID968" s="7"/>
      <c r="IE968" s="7"/>
      <c r="IF968" s="7"/>
      <c r="IG968" s="7"/>
      <c r="IH968" s="7"/>
      <c r="II968" s="7"/>
      <c r="IJ968" s="7"/>
      <c r="IK968" s="7"/>
      <c r="IL968" s="7"/>
      <c r="IM968" s="7"/>
      <c r="IN968" s="7"/>
      <c r="IO968" s="7"/>
      <c r="IP968" s="7"/>
      <c r="IQ968" s="7"/>
      <c r="IR968" s="7"/>
      <c r="IS968" s="7"/>
      <c r="IT968" s="7"/>
      <c r="IU968" s="7"/>
      <c r="IV968" s="7"/>
      <c r="IW968" s="7"/>
      <c r="IX968" s="7"/>
      <c r="IY968" s="7"/>
      <c r="IZ968" s="7"/>
      <c r="JA968" s="7"/>
      <c r="JB968" s="7"/>
      <c r="JC968" s="7"/>
      <c r="JD968" s="7"/>
      <c r="JE968" s="7"/>
      <c r="JF968" s="7"/>
      <c r="JG968" s="7"/>
      <c r="JH968" s="7"/>
      <c r="JI968" s="7"/>
      <c r="JJ968" s="7"/>
      <c r="JK968" s="7"/>
      <c r="JL968" s="7"/>
      <c r="JM968" s="7"/>
      <c r="JN968" s="7"/>
      <c r="JO968" s="7"/>
      <c r="JP968" s="7"/>
      <c r="JQ968" s="7"/>
      <c r="JR968" s="7"/>
      <c r="JS968" s="7"/>
      <c r="JT968" s="7"/>
      <c r="JU968" s="7"/>
      <c r="JV968" s="7"/>
      <c r="JW968" s="7"/>
      <c r="JX968" s="7"/>
      <c r="JY968" s="7"/>
      <c r="JZ968" s="7"/>
      <c r="KA968" s="7"/>
      <c r="KB968" s="7"/>
      <c r="KC968" s="7"/>
      <c r="KD968" s="7"/>
      <c r="KE968" s="7"/>
      <c r="KF968" s="7"/>
      <c r="KG968" s="7"/>
      <c r="KH968" s="7"/>
      <c r="KI968" s="7"/>
      <c r="KJ968" s="7"/>
      <c r="KK968" s="7"/>
      <c r="KL968" s="7"/>
      <c r="KM968" s="7"/>
      <c r="KN968" s="7"/>
      <c r="KO968" s="7"/>
      <c r="KP968" s="7"/>
      <c r="KQ968" s="7"/>
      <c r="KR968" s="7"/>
      <c r="KS968" s="7"/>
      <c r="KT968" s="7"/>
      <c r="KU968" s="7"/>
      <c r="KV968" s="7"/>
      <c r="KW968" s="7"/>
      <c r="KX968" s="7"/>
      <c r="KY968" s="7"/>
      <c r="KZ968" s="7"/>
      <c r="LA968" s="7"/>
      <c r="LB968" s="7"/>
      <c r="LC968" s="7"/>
      <c r="LD968" s="7"/>
      <c r="LE968" s="7"/>
      <c r="LF968" s="7"/>
      <c r="LG968" s="7"/>
      <c r="LH968" s="7"/>
      <c r="LI968" s="7"/>
      <c r="LJ968" s="7"/>
      <c r="LK968" s="7"/>
      <c r="LL968" s="7"/>
      <c r="LM968" s="7"/>
      <c r="LN968" s="7"/>
      <c r="LO968" s="7"/>
      <c r="LP968" s="7"/>
      <c r="LQ968" s="7"/>
      <c r="LR968" s="7"/>
      <c r="LS968" s="7"/>
      <c r="LT968" s="7"/>
      <c r="LU968" s="7"/>
      <c r="LV968" s="7"/>
      <c r="LW968" s="7"/>
      <c r="LX968" s="7"/>
      <c r="LY968" s="7"/>
      <c r="LZ968" s="7"/>
      <c r="MA968" s="7"/>
      <c r="MB968" s="7"/>
      <c r="MC968" s="7"/>
      <c r="MD968" s="7"/>
      <c r="ME968" s="7"/>
      <c r="MF968" s="7"/>
      <c r="MG968" s="7"/>
      <c r="MH968" s="7"/>
      <c r="MI968" s="7"/>
      <c r="MJ968" s="7"/>
    </row>
    <row r="969" spans="1:348" ht="15.75" customHeight="1">
      <c r="A969" s="80"/>
      <c r="B969" s="80"/>
      <c r="C969" s="80"/>
      <c r="D969" s="80"/>
      <c r="E969" s="80"/>
      <c r="F969" s="80"/>
      <c r="G969" s="80"/>
      <c r="H969" s="80"/>
      <c r="I969" s="81"/>
      <c r="J969" s="81"/>
      <c r="K969" s="81"/>
      <c r="L969" s="81"/>
      <c r="M969" s="80"/>
      <c r="N969" s="80"/>
      <c r="O969" s="82"/>
      <c r="P969" s="82"/>
      <c r="Q969" s="82"/>
      <c r="R969" s="82"/>
      <c r="S969" s="82"/>
      <c r="T969" s="82"/>
      <c r="U969" s="82"/>
      <c r="V969" s="82"/>
      <c r="W969" s="82"/>
      <c r="X969" s="80"/>
      <c r="Y969" s="80"/>
      <c r="Z969" s="80"/>
      <c r="AA969" s="80"/>
      <c r="AB969" s="81"/>
      <c r="AC969" s="81"/>
      <c r="AD969" s="80"/>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c r="GV969" s="7"/>
      <c r="GW969" s="7"/>
      <c r="GX969" s="7"/>
      <c r="GY969" s="7"/>
      <c r="GZ969" s="7"/>
      <c r="HA969" s="7"/>
      <c r="HB969" s="7"/>
      <c r="HC969" s="7"/>
      <c r="HD969" s="7"/>
      <c r="HE969" s="7"/>
      <c r="HF969" s="7"/>
      <c r="HG969" s="7"/>
      <c r="HH969" s="7"/>
      <c r="HI969" s="7"/>
      <c r="HJ969" s="7"/>
      <c r="HK969" s="7"/>
      <c r="HL969" s="7"/>
      <c r="HM969" s="7"/>
      <c r="HN969" s="7"/>
      <c r="HO969" s="7"/>
      <c r="HP969" s="7"/>
      <c r="HQ969" s="7"/>
      <c r="HR969" s="7"/>
      <c r="HS969" s="7"/>
      <c r="HT969" s="7"/>
      <c r="HU969" s="7"/>
      <c r="HV969" s="7"/>
      <c r="HW969" s="7"/>
      <c r="HX969" s="7"/>
      <c r="HY969" s="7"/>
      <c r="HZ969" s="7"/>
      <c r="IA969" s="7"/>
      <c r="IB969" s="7"/>
      <c r="IC969" s="7"/>
      <c r="ID969" s="7"/>
      <c r="IE969" s="7"/>
      <c r="IF969" s="7"/>
      <c r="IG969" s="7"/>
      <c r="IH969" s="7"/>
      <c r="II969" s="7"/>
      <c r="IJ969" s="7"/>
      <c r="IK969" s="7"/>
      <c r="IL969" s="7"/>
      <c r="IM969" s="7"/>
      <c r="IN969" s="7"/>
      <c r="IO969" s="7"/>
      <c r="IP969" s="7"/>
      <c r="IQ969" s="7"/>
      <c r="IR969" s="7"/>
      <c r="IS969" s="7"/>
      <c r="IT969" s="7"/>
      <c r="IU969" s="7"/>
      <c r="IV969" s="7"/>
      <c r="IW969" s="7"/>
      <c r="IX969" s="7"/>
      <c r="IY969" s="7"/>
      <c r="IZ969" s="7"/>
      <c r="JA969" s="7"/>
      <c r="JB969" s="7"/>
      <c r="JC969" s="7"/>
      <c r="JD969" s="7"/>
      <c r="JE969" s="7"/>
      <c r="JF969" s="7"/>
      <c r="JG969" s="7"/>
      <c r="JH969" s="7"/>
      <c r="JI969" s="7"/>
      <c r="JJ969" s="7"/>
      <c r="JK969" s="7"/>
      <c r="JL969" s="7"/>
      <c r="JM969" s="7"/>
      <c r="JN969" s="7"/>
      <c r="JO969" s="7"/>
      <c r="JP969" s="7"/>
      <c r="JQ969" s="7"/>
      <c r="JR969" s="7"/>
      <c r="JS969" s="7"/>
      <c r="JT969" s="7"/>
      <c r="JU969" s="7"/>
      <c r="JV969" s="7"/>
      <c r="JW969" s="7"/>
      <c r="JX969" s="7"/>
      <c r="JY969" s="7"/>
      <c r="JZ969" s="7"/>
      <c r="KA969" s="7"/>
      <c r="KB969" s="7"/>
      <c r="KC969" s="7"/>
      <c r="KD969" s="7"/>
      <c r="KE969" s="7"/>
      <c r="KF969" s="7"/>
      <c r="KG969" s="7"/>
      <c r="KH969" s="7"/>
      <c r="KI969" s="7"/>
      <c r="KJ969" s="7"/>
      <c r="KK969" s="7"/>
      <c r="KL969" s="7"/>
      <c r="KM969" s="7"/>
      <c r="KN969" s="7"/>
      <c r="KO969" s="7"/>
      <c r="KP969" s="7"/>
      <c r="KQ969" s="7"/>
      <c r="KR969" s="7"/>
      <c r="KS969" s="7"/>
      <c r="KT969" s="7"/>
      <c r="KU969" s="7"/>
      <c r="KV969" s="7"/>
      <c r="KW969" s="7"/>
      <c r="KX969" s="7"/>
      <c r="KY969" s="7"/>
      <c r="KZ969" s="7"/>
      <c r="LA969" s="7"/>
      <c r="LB969" s="7"/>
      <c r="LC969" s="7"/>
      <c r="LD969" s="7"/>
      <c r="LE969" s="7"/>
      <c r="LF969" s="7"/>
      <c r="LG969" s="7"/>
      <c r="LH969" s="7"/>
      <c r="LI969" s="7"/>
      <c r="LJ969" s="7"/>
      <c r="LK969" s="7"/>
      <c r="LL969" s="7"/>
      <c r="LM969" s="7"/>
      <c r="LN969" s="7"/>
      <c r="LO969" s="7"/>
      <c r="LP969" s="7"/>
      <c r="LQ969" s="7"/>
      <c r="LR969" s="7"/>
      <c r="LS969" s="7"/>
      <c r="LT969" s="7"/>
      <c r="LU969" s="7"/>
      <c r="LV969" s="7"/>
      <c r="LW969" s="7"/>
      <c r="LX969" s="7"/>
      <c r="LY969" s="7"/>
      <c r="LZ969" s="7"/>
      <c r="MA969" s="7"/>
      <c r="MB969" s="7"/>
      <c r="MC969" s="7"/>
      <c r="MD969" s="7"/>
      <c r="ME969" s="7"/>
      <c r="MF969" s="7"/>
      <c r="MG969" s="7"/>
      <c r="MH969" s="7"/>
      <c r="MI969" s="7"/>
      <c r="MJ969" s="7"/>
    </row>
    <row r="970" spans="1:348" ht="15.75" customHeight="1">
      <c r="A970" s="80"/>
      <c r="B970" s="80"/>
      <c r="C970" s="80"/>
      <c r="D970" s="80"/>
      <c r="E970" s="80"/>
      <c r="F970" s="80"/>
      <c r="G970" s="80"/>
      <c r="H970" s="80"/>
      <c r="I970" s="81"/>
      <c r="J970" s="81"/>
      <c r="K970" s="81"/>
      <c r="L970" s="81"/>
      <c r="M970" s="80"/>
      <c r="N970" s="80"/>
      <c r="O970" s="82"/>
      <c r="P970" s="82"/>
      <c r="Q970" s="82"/>
      <c r="R970" s="82"/>
      <c r="S970" s="82"/>
      <c r="T970" s="82"/>
      <c r="U970" s="82"/>
      <c r="V970" s="82"/>
      <c r="W970" s="82"/>
      <c r="X970" s="80"/>
      <c r="Y970" s="80"/>
      <c r="Z970" s="80"/>
      <c r="AA970" s="80"/>
      <c r="AB970" s="81"/>
      <c r="AC970" s="81"/>
      <c r="AD970" s="80"/>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c r="FE970" s="7"/>
      <c r="FF970" s="7"/>
      <c r="FG970" s="7"/>
      <c r="FH970" s="7"/>
      <c r="FI970" s="7"/>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c r="GS970" s="7"/>
      <c r="GT970" s="7"/>
      <c r="GU970" s="7"/>
      <c r="GV970" s="7"/>
      <c r="GW970" s="7"/>
      <c r="GX970" s="7"/>
      <c r="GY970" s="7"/>
      <c r="GZ970" s="7"/>
      <c r="HA970" s="7"/>
      <c r="HB970" s="7"/>
      <c r="HC970" s="7"/>
      <c r="HD970" s="7"/>
      <c r="HE970" s="7"/>
      <c r="HF970" s="7"/>
      <c r="HG970" s="7"/>
      <c r="HH970" s="7"/>
      <c r="HI970" s="7"/>
      <c r="HJ970" s="7"/>
      <c r="HK970" s="7"/>
      <c r="HL970" s="7"/>
      <c r="HM970" s="7"/>
      <c r="HN970" s="7"/>
      <c r="HO970" s="7"/>
      <c r="HP970" s="7"/>
      <c r="HQ970" s="7"/>
      <c r="HR970" s="7"/>
      <c r="HS970" s="7"/>
      <c r="HT970" s="7"/>
      <c r="HU970" s="7"/>
      <c r="HV970" s="7"/>
      <c r="HW970" s="7"/>
      <c r="HX970" s="7"/>
      <c r="HY970" s="7"/>
      <c r="HZ970" s="7"/>
      <c r="IA970" s="7"/>
      <c r="IB970" s="7"/>
      <c r="IC970" s="7"/>
      <c r="ID970" s="7"/>
      <c r="IE970" s="7"/>
      <c r="IF970" s="7"/>
      <c r="IG970" s="7"/>
      <c r="IH970" s="7"/>
      <c r="II970" s="7"/>
      <c r="IJ970" s="7"/>
      <c r="IK970" s="7"/>
      <c r="IL970" s="7"/>
      <c r="IM970" s="7"/>
      <c r="IN970" s="7"/>
      <c r="IO970" s="7"/>
      <c r="IP970" s="7"/>
      <c r="IQ970" s="7"/>
      <c r="IR970" s="7"/>
      <c r="IS970" s="7"/>
      <c r="IT970" s="7"/>
      <c r="IU970" s="7"/>
      <c r="IV970" s="7"/>
      <c r="IW970" s="7"/>
      <c r="IX970" s="7"/>
      <c r="IY970" s="7"/>
      <c r="IZ970" s="7"/>
      <c r="JA970" s="7"/>
      <c r="JB970" s="7"/>
      <c r="JC970" s="7"/>
      <c r="JD970" s="7"/>
      <c r="JE970" s="7"/>
      <c r="JF970" s="7"/>
      <c r="JG970" s="7"/>
      <c r="JH970" s="7"/>
      <c r="JI970" s="7"/>
      <c r="JJ970" s="7"/>
      <c r="JK970" s="7"/>
      <c r="JL970" s="7"/>
      <c r="JM970" s="7"/>
      <c r="JN970" s="7"/>
      <c r="JO970" s="7"/>
      <c r="JP970" s="7"/>
      <c r="JQ970" s="7"/>
      <c r="JR970" s="7"/>
      <c r="JS970" s="7"/>
      <c r="JT970" s="7"/>
      <c r="JU970" s="7"/>
      <c r="JV970" s="7"/>
      <c r="JW970" s="7"/>
      <c r="JX970" s="7"/>
      <c r="JY970" s="7"/>
      <c r="JZ970" s="7"/>
      <c r="KA970" s="7"/>
      <c r="KB970" s="7"/>
      <c r="KC970" s="7"/>
      <c r="KD970" s="7"/>
      <c r="KE970" s="7"/>
      <c r="KF970" s="7"/>
      <c r="KG970" s="7"/>
      <c r="KH970" s="7"/>
      <c r="KI970" s="7"/>
      <c r="KJ970" s="7"/>
      <c r="KK970" s="7"/>
      <c r="KL970" s="7"/>
      <c r="KM970" s="7"/>
      <c r="KN970" s="7"/>
      <c r="KO970" s="7"/>
      <c r="KP970" s="7"/>
      <c r="KQ970" s="7"/>
      <c r="KR970" s="7"/>
      <c r="KS970" s="7"/>
      <c r="KT970" s="7"/>
      <c r="KU970" s="7"/>
      <c r="KV970" s="7"/>
      <c r="KW970" s="7"/>
      <c r="KX970" s="7"/>
      <c r="KY970" s="7"/>
      <c r="KZ970" s="7"/>
      <c r="LA970" s="7"/>
      <c r="LB970" s="7"/>
      <c r="LC970" s="7"/>
      <c r="LD970" s="7"/>
      <c r="LE970" s="7"/>
      <c r="LF970" s="7"/>
      <c r="LG970" s="7"/>
      <c r="LH970" s="7"/>
      <c r="LI970" s="7"/>
      <c r="LJ970" s="7"/>
      <c r="LK970" s="7"/>
      <c r="LL970" s="7"/>
      <c r="LM970" s="7"/>
      <c r="LN970" s="7"/>
      <c r="LO970" s="7"/>
      <c r="LP970" s="7"/>
      <c r="LQ970" s="7"/>
      <c r="LR970" s="7"/>
      <c r="LS970" s="7"/>
      <c r="LT970" s="7"/>
      <c r="LU970" s="7"/>
      <c r="LV970" s="7"/>
      <c r="LW970" s="7"/>
      <c r="LX970" s="7"/>
      <c r="LY970" s="7"/>
      <c r="LZ970" s="7"/>
      <c r="MA970" s="7"/>
      <c r="MB970" s="7"/>
      <c r="MC970" s="7"/>
      <c r="MD970" s="7"/>
      <c r="ME970" s="7"/>
      <c r="MF970" s="7"/>
      <c r="MG970" s="7"/>
      <c r="MH970" s="7"/>
      <c r="MI970" s="7"/>
      <c r="MJ970" s="7"/>
    </row>
    <row r="971" spans="1:348" ht="15.75" customHeight="1">
      <c r="A971" s="80"/>
      <c r="B971" s="80"/>
      <c r="C971" s="80"/>
      <c r="D971" s="80"/>
      <c r="E971" s="80"/>
      <c r="F971" s="80"/>
      <c r="G971" s="80"/>
      <c r="H971" s="80"/>
      <c r="I971" s="81"/>
      <c r="J971" s="81"/>
      <c r="K971" s="81"/>
      <c r="L971" s="81"/>
      <c r="M971" s="80"/>
      <c r="N971" s="80"/>
      <c r="O971" s="82"/>
      <c r="P971" s="82"/>
      <c r="Q971" s="82"/>
      <c r="R971" s="82"/>
      <c r="S971" s="82"/>
      <c r="T971" s="82"/>
      <c r="U971" s="82"/>
      <c r="V971" s="82"/>
      <c r="W971" s="82"/>
      <c r="X971" s="80"/>
      <c r="Y971" s="80"/>
      <c r="Z971" s="80"/>
      <c r="AA971" s="80"/>
      <c r="AB971" s="81"/>
      <c r="AC971" s="81"/>
      <c r="AD971" s="80"/>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c r="GS971" s="7"/>
      <c r="GT971" s="7"/>
      <c r="GU971" s="7"/>
      <c r="GV971" s="7"/>
      <c r="GW971" s="7"/>
      <c r="GX971" s="7"/>
      <c r="GY971" s="7"/>
      <c r="GZ971" s="7"/>
      <c r="HA971" s="7"/>
      <c r="HB971" s="7"/>
      <c r="HC971" s="7"/>
      <c r="HD971" s="7"/>
      <c r="HE971" s="7"/>
      <c r="HF971" s="7"/>
      <c r="HG971" s="7"/>
      <c r="HH971" s="7"/>
      <c r="HI971" s="7"/>
      <c r="HJ971" s="7"/>
      <c r="HK971" s="7"/>
      <c r="HL971" s="7"/>
      <c r="HM971" s="7"/>
      <c r="HN971" s="7"/>
      <c r="HO971" s="7"/>
      <c r="HP971" s="7"/>
      <c r="HQ971" s="7"/>
      <c r="HR971" s="7"/>
      <c r="HS971" s="7"/>
      <c r="HT971" s="7"/>
      <c r="HU971" s="7"/>
      <c r="HV971" s="7"/>
      <c r="HW971" s="7"/>
      <c r="HX971" s="7"/>
      <c r="HY971" s="7"/>
      <c r="HZ971" s="7"/>
      <c r="IA971" s="7"/>
      <c r="IB971" s="7"/>
      <c r="IC971" s="7"/>
      <c r="ID971" s="7"/>
      <c r="IE971" s="7"/>
      <c r="IF971" s="7"/>
      <c r="IG971" s="7"/>
      <c r="IH971" s="7"/>
      <c r="II971" s="7"/>
      <c r="IJ971" s="7"/>
      <c r="IK971" s="7"/>
      <c r="IL971" s="7"/>
      <c r="IM971" s="7"/>
      <c r="IN971" s="7"/>
      <c r="IO971" s="7"/>
      <c r="IP971" s="7"/>
      <c r="IQ971" s="7"/>
      <c r="IR971" s="7"/>
      <c r="IS971" s="7"/>
      <c r="IT971" s="7"/>
      <c r="IU971" s="7"/>
      <c r="IV971" s="7"/>
      <c r="IW971" s="7"/>
      <c r="IX971" s="7"/>
      <c r="IY971" s="7"/>
      <c r="IZ971" s="7"/>
      <c r="JA971" s="7"/>
      <c r="JB971" s="7"/>
      <c r="JC971" s="7"/>
      <c r="JD971" s="7"/>
      <c r="JE971" s="7"/>
      <c r="JF971" s="7"/>
      <c r="JG971" s="7"/>
      <c r="JH971" s="7"/>
      <c r="JI971" s="7"/>
      <c r="JJ971" s="7"/>
      <c r="JK971" s="7"/>
      <c r="JL971" s="7"/>
      <c r="JM971" s="7"/>
      <c r="JN971" s="7"/>
      <c r="JO971" s="7"/>
      <c r="JP971" s="7"/>
      <c r="JQ971" s="7"/>
      <c r="JR971" s="7"/>
      <c r="JS971" s="7"/>
      <c r="JT971" s="7"/>
      <c r="JU971" s="7"/>
      <c r="JV971" s="7"/>
      <c r="JW971" s="7"/>
      <c r="JX971" s="7"/>
      <c r="JY971" s="7"/>
      <c r="JZ971" s="7"/>
      <c r="KA971" s="7"/>
      <c r="KB971" s="7"/>
      <c r="KC971" s="7"/>
      <c r="KD971" s="7"/>
      <c r="KE971" s="7"/>
      <c r="KF971" s="7"/>
      <c r="KG971" s="7"/>
      <c r="KH971" s="7"/>
      <c r="KI971" s="7"/>
      <c r="KJ971" s="7"/>
      <c r="KK971" s="7"/>
      <c r="KL971" s="7"/>
      <c r="KM971" s="7"/>
      <c r="KN971" s="7"/>
      <c r="KO971" s="7"/>
      <c r="KP971" s="7"/>
      <c r="KQ971" s="7"/>
      <c r="KR971" s="7"/>
      <c r="KS971" s="7"/>
      <c r="KT971" s="7"/>
      <c r="KU971" s="7"/>
      <c r="KV971" s="7"/>
      <c r="KW971" s="7"/>
      <c r="KX971" s="7"/>
      <c r="KY971" s="7"/>
      <c r="KZ971" s="7"/>
      <c r="LA971" s="7"/>
      <c r="LB971" s="7"/>
      <c r="LC971" s="7"/>
      <c r="LD971" s="7"/>
      <c r="LE971" s="7"/>
      <c r="LF971" s="7"/>
      <c r="LG971" s="7"/>
      <c r="LH971" s="7"/>
      <c r="LI971" s="7"/>
      <c r="LJ971" s="7"/>
      <c r="LK971" s="7"/>
      <c r="LL971" s="7"/>
      <c r="LM971" s="7"/>
      <c r="LN971" s="7"/>
      <c r="LO971" s="7"/>
      <c r="LP971" s="7"/>
      <c r="LQ971" s="7"/>
      <c r="LR971" s="7"/>
      <c r="LS971" s="7"/>
      <c r="LT971" s="7"/>
      <c r="LU971" s="7"/>
      <c r="LV971" s="7"/>
      <c r="LW971" s="7"/>
      <c r="LX971" s="7"/>
      <c r="LY971" s="7"/>
      <c r="LZ971" s="7"/>
      <c r="MA971" s="7"/>
      <c r="MB971" s="7"/>
      <c r="MC971" s="7"/>
      <c r="MD971" s="7"/>
      <c r="ME971" s="7"/>
      <c r="MF971" s="7"/>
      <c r="MG971" s="7"/>
      <c r="MH971" s="7"/>
      <c r="MI971" s="7"/>
      <c r="MJ971" s="7"/>
    </row>
    <row r="972" spans="1:348" ht="15.75" customHeight="1">
      <c r="A972" s="80"/>
      <c r="B972" s="80"/>
      <c r="C972" s="80"/>
      <c r="D972" s="80"/>
      <c r="E972" s="80"/>
      <c r="F972" s="80"/>
      <c r="G972" s="80"/>
      <c r="H972" s="80"/>
      <c r="I972" s="81"/>
      <c r="J972" s="81"/>
      <c r="K972" s="81"/>
      <c r="L972" s="81"/>
      <c r="M972" s="80"/>
      <c r="N972" s="80"/>
      <c r="O972" s="82"/>
      <c r="P972" s="82"/>
      <c r="Q972" s="82"/>
      <c r="R972" s="82"/>
      <c r="S972" s="82"/>
      <c r="T972" s="82"/>
      <c r="U972" s="82"/>
      <c r="V972" s="82"/>
      <c r="W972" s="82"/>
      <c r="X972" s="80"/>
      <c r="Y972" s="80"/>
      <c r="Z972" s="80"/>
      <c r="AA972" s="80"/>
      <c r="AB972" s="81"/>
      <c r="AC972" s="81"/>
      <c r="AD972" s="80"/>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c r="GS972" s="7"/>
      <c r="GT972" s="7"/>
      <c r="GU972" s="7"/>
      <c r="GV972" s="7"/>
      <c r="GW972" s="7"/>
      <c r="GX972" s="7"/>
      <c r="GY972" s="7"/>
      <c r="GZ972" s="7"/>
      <c r="HA972" s="7"/>
      <c r="HB972" s="7"/>
      <c r="HC972" s="7"/>
      <c r="HD972" s="7"/>
      <c r="HE972" s="7"/>
      <c r="HF972" s="7"/>
      <c r="HG972" s="7"/>
      <c r="HH972" s="7"/>
      <c r="HI972" s="7"/>
      <c r="HJ972" s="7"/>
      <c r="HK972" s="7"/>
      <c r="HL972" s="7"/>
      <c r="HM972" s="7"/>
      <c r="HN972" s="7"/>
      <c r="HO972" s="7"/>
      <c r="HP972" s="7"/>
      <c r="HQ972" s="7"/>
      <c r="HR972" s="7"/>
      <c r="HS972" s="7"/>
      <c r="HT972" s="7"/>
      <c r="HU972" s="7"/>
      <c r="HV972" s="7"/>
      <c r="HW972" s="7"/>
      <c r="HX972" s="7"/>
      <c r="HY972" s="7"/>
      <c r="HZ972" s="7"/>
      <c r="IA972" s="7"/>
      <c r="IB972" s="7"/>
      <c r="IC972" s="7"/>
      <c r="ID972" s="7"/>
      <c r="IE972" s="7"/>
      <c r="IF972" s="7"/>
      <c r="IG972" s="7"/>
      <c r="IH972" s="7"/>
      <c r="II972" s="7"/>
      <c r="IJ972" s="7"/>
      <c r="IK972" s="7"/>
      <c r="IL972" s="7"/>
      <c r="IM972" s="7"/>
      <c r="IN972" s="7"/>
      <c r="IO972" s="7"/>
      <c r="IP972" s="7"/>
      <c r="IQ972" s="7"/>
      <c r="IR972" s="7"/>
      <c r="IS972" s="7"/>
      <c r="IT972" s="7"/>
      <c r="IU972" s="7"/>
      <c r="IV972" s="7"/>
      <c r="IW972" s="7"/>
      <c r="IX972" s="7"/>
      <c r="IY972" s="7"/>
      <c r="IZ972" s="7"/>
      <c r="JA972" s="7"/>
      <c r="JB972" s="7"/>
      <c r="JC972" s="7"/>
      <c r="JD972" s="7"/>
      <c r="JE972" s="7"/>
      <c r="JF972" s="7"/>
      <c r="JG972" s="7"/>
      <c r="JH972" s="7"/>
      <c r="JI972" s="7"/>
      <c r="JJ972" s="7"/>
      <c r="JK972" s="7"/>
      <c r="JL972" s="7"/>
      <c r="JM972" s="7"/>
      <c r="JN972" s="7"/>
      <c r="JO972" s="7"/>
      <c r="JP972" s="7"/>
      <c r="JQ972" s="7"/>
      <c r="JR972" s="7"/>
      <c r="JS972" s="7"/>
      <c r="JT972" s="7"/>
      <c r="JU972" s="7"/>
      <c r="JV972" s="7"/>
      <c r="JW972" s="7"/>
      <c r="JX972" s="7"/>
      <c r="JY972" s="7"/>
      <c r="JZ972" s="7"/>
      <c r="KA972" s="7"/>
      <c r="KB972" s="7"/>
      <c r="KC972" s="7"/>
      <c r="KD972" s="7"/>
      <c r="KE972" s="7"/>
      <c r="KF972" s="7"/>
      <c r="KG972" s="7"/>
      <c r="KH972" s="7"/>
      <c r="KI972" s="7"/>
      <c r="KJ972" s="7"/>
      <c r="KK972" s="7"/>
      <c r="KL972" s="7"/>
      <c r="KM972" s="7"/>
      <c r="KN972" s="7"/>
      <c r="KO972" s="7"/>
      <c r="KP972" s="7"/>
      <c r="KQ972" s="7"/>
      <c r="KR972" s="7"/>
      <c r="KS972" s="7"/>
      <c r="KT972" s="7"/>
      <c r="KU972" s="7"/>
      <c r="KV972" s="7"/>
      <c r="KW972" s="7"/>
      <c r="KX972" s="7"/>
      <c r="KY972" s="7"/>
      <c r="KZ972" s="7"/>
      <c r="LA972" s="7"/>
      <c r="LB972" s="7"/>
      <c r="LC972" s="7"/>
      <c r="LD972" s="7"/>
      <c r="LE972" s="7"/>
      <c r="LF972" s="7"/>
      <c r="LG972" s="7"/>
      <c r="LH972" s="7"/>
      <c r="LI972" s="7"/>
      <c r="LJ972" s="7"/>
      <c r="LK972" s="7"/>
      <c r="LL972" s="7"/>
      <c r="LM972" s="7"/>
      <c r="LN972" s="7"/>
      <c r="LO972" s="7"/>
      <c r="LP972" s="7"/>
      <c r="LQ972" s="7"/>
      <c r="LR972" s="7"/>
      <c r="LS972" s="7"/>
      <c r="LT972" s="7"/>
      <c r="LU972" s="7"/>
      <c r="LV972" s="7"/>
      <c r="LW972" s="7"/>
      <c r="LX972" s="7"/>
      <c r="LY972" s="7"/>
      <c r="LZ972" s="7"/>
      <c r="MA972" s="7"/>
      <c r="MB972" s="7"/>
      <c r="MC972" s="7"/>
      <c r="MD972" s="7"/>
      <c r="ME972" s="7"/>
      <c r="MF972" s="7"/>
      <c r="MG972" s="7"/>
      <c r="MH972" s="7"/>
      <c r="MI972" s="7"/>
      <c r="MJ972" s="7"/>
    </row>
    <row r="973" spans="1:348" ht="15.75" customHeight="1">
      <c r="A973" s="80"/>
      <c r="B973" s="80"/>
      <c r="C973" s="80"/>
      <c r="D973" s="80"/>
      <c r="E973" s="80"/>
      <c r="F973" s="80"/>
      <c r="G973" s="80"/>
      <c r="H973" s="80"/>
      <c r="I973" s="81"/>
      <c r="J973" s="81"/>
      <c r="K973" s="81"/>
      <c r="L973" s="81"/>
      <c r="M973" s="80"/>
      <c r="N973" s="80"/>
      <c r="O973" s="82"/>
      <c r="P973" s="82"/>
      <c r="Q973" s="82"/>
      <c r="R973" s="82"/>
      <c r="S973" s="82"/>
      <c r="T973" s="82"/>
      <c r="U973" s="82"/>
      <c r="V973" s="82"/>
      <c r="W973" s="82"/>
      <c r="X973" s="80"/>
      <c r="Y973" s="80"/>
      <c r="Z973" s="80"/>
      <c r="AA973" s="80"/>
      <c r="AB973" s="81"/>
      <c r="AC973" s="81"/>
      <c r="AD973" s="80"/>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7"/>
      <c r="EQ973" s="7"/>
      <c r="ER973" s="7"/>
      <c r="ES973" s="7"/>
      <c r="ET973" s="7"/>
      <c r="EU973" s="7"/>
      <c r="EV973" s="7"/>
      <c r="EW973" s="7"/>
      <c r="EX973" s="7"/>
      <c r="EY973" s="7"/>
      <c r="EZ973" s="7"/>
      <c r="FA973" s="7"/>
      <c r="FB973" s="7"/>
      <c r="FC973" s="7"/>
      <c r="FD973" s="7"/>
      <c r="FE973" s="7"/>
      <c r="FF973" s="7"/>
      <c r="FG973" s="7"/>
      <c r="FH973" s="7"/>
      <c r="FI973" s="7"/>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c r="GS973" s="7"/>
      <c r="GT973" s="7"/>
      <c r="GU973" s="7"/>
      <c r="GV973" s="7"/>
      <c r="GW973" s="7"/>
      <c r="GX973" s="7"/>
      <c r="GY973" s="7"/>
      <c r="GZ973" s="7"/>
      <c r="HA973" s="7"/>
      <c r="HB973" s="7"/>
      <c r="HC973" s="7"/>
      <c r="HD973" s="7"/>
      <c r="HE973" s="7"/>
      <c r="HF973" s="7"/>
      <c r="HG973" s="7"/>
      <c r="HH973" s="7"/>
      <c r="HI973" s="7"/>
      <c r="HJ973" s="7"/>
      <c r="HK973" s="7"/>
      <c r="HL973" s="7"/>
      <c r="HM973" s="7"/>
      <c r="HN973" s="7"/>
      <c r="HO973" s="7"/>
      <c r="HP973" s="7"/>
      <c r="HQ973" s="7"/>
      <c r="HR973" s="7"/>
      <c r="HS973" s="7"/>
      <c r="HT973" s="7"/>
      <c r="HU973" s="7"/>
      <c r="HV973" s="7"/>
      <c r="HW973" s="7"/>
      <c r="HX973" s="7"/>
      <c r="HY973" s="7"/>
      <c r="HZ973" s="7"/>
      <c r="IA973" s="7"/>
      <c r="IB973" s="7"/>
      <c r="IC973" s="7"/>
      <c r="ID973" s="7"/>
      <c r="IE973" s="7"/>
      <c r="IF973" s="7"/>
      <c r="IG973" s="7"/>
      <c r="IH973" s="7"/>
      <c r="II973" s="7"/>
      <c r="IJ973" s="7"/>
      <c r="IK973" s="7"/>
      <c r="IL973" s="7"/>
      <c r="IM973" s="7"/>
      <c r="IN973" s="7"/>
      <c r="IO973" s="7"/>
      <c r="IP973" s="7"/>
      <c r="IQ973" s="7"/>
      <c r="IR973" s="7"/>
      <c r="IS973" s="7"/>
      <c r="IT973" s="7"/>
      <c r="IU973" s="7"/>
      <c r="IV973" s="7"/>
      <c r="IW973" s="7"/>
      <c r="IX973" s="7"/>
      <c r="IY973" s="7"/>
      <c r="IZ973" s="7"/>
      <c r="JA973" s="7"/>
      <c r="JB973" s="7"/>
      <c r="JC973" s="7"/>
      <c r="JD973" s="7"/>
      <c r="JE973" s="7"/>
      <c r="JF973" s="7"/>
      <c r="JG973" s="7"/>
      <c r="JH973" s="7"/>
      <c r="JI973" s="7"/>
      <c r="JJ973" s="7"/>
      <c r="JK973" s="7"/>
      <c r="JL973" s="7"/>
      <c r="JM973" s="7"/>
      <c r="JN973" s="7"/>
      <c r="JO973" s="7"/>
      <c r="JP973" s="7"/>
      <c r="JQ973" s="7"/>
      <c r="JR973" s="7"/>
      <c r="JS973" s="7"/>
      <c r="JT973" s="7"/>
      <c r="JU973" s="7"/>
      <c r="JV973" s="7"/>
      <c r="JW973" s="7"/>
      <c r="JX973" s="7"/>
      <c r="JY973" s="7"/>
      <c r="JZ973" s="7"/>
      <c r="KA973" s="7"/>
      <c r="KB973" s="7"/>
      <c r="KC973" s="7"/>
      <c r="KD973" s="7"/>
      <c r="KE973" s="7"/>
      <c r="KF973" s="7"/>
      <c r="KG973" s="7"/>
      <c r="KH973" s="7"/>
      <c r="KI973" s="7"/>
      <c r="KJ973" s="7"/>
      <c r="KK973" s="7"/>
      <c r="KL973" s="7"/>
      <c r="KM973" s="7"/>
      <c r="KN973" s="7"/>
      <c r="KO973" s="7"/>
      <c r="KP973" s="7"/>
      <c r="KQ973" s="7"/>
      <c r="KR973" s="7"/>
      <c r="KS973" s="7"/>
      <c r="KT973" s="7"/>
      <c r="KU973" s="7"/>
      <c r="KV973" s="7"/>
      <c r="KW973" s="7"/>
      <c r="KX973" s="7"/>
      <c r="KY973" s="7"/>
      <c r="KZ973" s="7"/>
      <c r="LA973" s="7"/>
      <c r="LB973" s="7"/>
      <c r="LC973" s="7"/>
      <c r="LD973" s="7"/>
      <c r="LE973" s="7"/>
      <c r="LF973" s="7"/>
      <c r="LG973" s="7"/>
      <c r="LH973" s="7"/>
      <c r="LI973" s="7"/>
      <c r="LJ973" s="7"/>
      <c r="LK973" s="7"/>
      <c r="LL973" s="7"/>
      <c r="LM973" s="7"/>
      <c r="LN973" s="7"/>
      <c r="LO973" s="7"/>
      <c r="LP973" s="7"/>
      <c r="LQ973" s="7"/>
      <c r="LR973" s="7"/>
      <c r="LS973" s="7"/>
      <c r="LT973" s="7"/>
      <c r="LU973" s="7"/>
      <c r="LV973" s="7"/>
      <c r="LW973" s="7"/>
      <c r="LX973" s="7"/>
      <c r="LY973" s="7"/>
      <c r="LZ973" s="7"/>
      <c r="MA973" s="7"/>
      <c r="MB973" s="7"/>
      <c r="MC973" s="7"/>
      <c r="MD973" s="7"/>
      <c r="ME973" s="7"/>
      <c r="MF973" s="7"/>
      <c r="MG973" s="7"/>
      <c r="MH973" s="7"/>
      <c r="MI973" s="7"/>
      <c r="MJ973" s="7"/>
    </row>
    <row r="974" spans="1:348" ht="15.75" customHeight="1">
      <c r="A974" s="80"/>
      <c r="B974" s="80"/>
      <c r="C974" s="80"/>
      <c r="D974" s="80"/>
      <c r="E974" s="80"/>
      <c r="F974" s="80"/>
      <c r="G974" s="80"/>
      <c r="H974" s="80"/>
      <c r="I974" s="81"/>
      <c r="J974" s="81"/>
      <c r="K974" s="81"/>
      <c r="L974" s="81"/>
      <c r="M974" s="80"/>
      <c r="N974" s="80"/>
      <c r="O974" s="82"/>
      <c r="P974" s="82"/>
      <c r="Q974" s="82"/>
      <c r="R974" s="82"/>
      <c r="S974" s="82"/>
      <c r="T974" s="82"/>
      <c r="U974" s="82"/>
      <c r="V974" s="82"/>
      <c r="W974" s="82"/>
      <c r="X974" s="80"/>
      <c r="Y974" s="80"/>
      <c r="Z974" s="80"/>
      <c r="AA974" s="80"/>
      <c r="AB974" s="81"/>
      <c r="AC974" s="81"/>
      <c r="AD974" s="80"/>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c r="GS974" s="7"/>
      <c r="GT974" s="7"/>
      <c r="GU974" s="7"/>
      <c r="GV974" s="7"/>
      <c r="GW974" s="7"/>
      <c r="GX974" s="7"/>
      <c r="GY974" s="7"/>
      <c r="GZ974" s="7"/>
      <c r="HA974" s="7"/>
      <c r="HB974" s="7"/>
      <c r="HC974" s="7"/>
      <c r="HD974" s="7"/>
      <c r="HE974" s="7"/>
      <c r="HF974" s="7"/>
      <c r="HG974" s="7"/>
      <c r="HH974" s="7"/>
      <c r="HI974" s="7"/>
      <c r="HJ974" s="7"/>
      <c r="HK974" s="7"/>
      <c r="HL974" s="7"/>
      <c r="HM974" s="7"/>
      <c r="HN974" s="7"/>
      <c r="HO974" s="7"/>
      <c r="HP974" s="7"/>
      <c r="HQ974" s="7"/>
      <c r="HR974" s="7"/>
      <c r="HS974" s="7"/>
      <c r="HT974" s="7"/>
      <c r="HU974" s="7"/>
      <c r="HV974" s="7"/>
      <c r="HW974" s="7"/>
      <c r="HX974" s="7"/>
      <c r="HY974" s="7"/>
      <c r="HZ974" s="7"/>
      <c r="IA974" s="7"/>
      <c r="IB974" s="7"/>
      <c r="IC974" s="7"/>
      <c r="ID974" s="7"/>
      <c r="IE974" s="7"/>
      <c r="IF974" s="7"/>
      <c r="IG974" s="7"/>
      <c r="IH974" s="7"/>
      <c r="II974" s="7"/>
      <c r="IJ974" s="7"/>
      <c r="IK974" s="7"/>
      <c r="IL974" s="7"/>
      <c r="IM974" s="7"/>
      <c r="IN974" s="7"/>
      <c r="IO974" s="7"/>
      <c r="IP974" s="7"/>
      <c r="IQ974" s="7"/>
      <c r="IR974" s="7"/>
      <c r="IS974" s="7"/>
      <c r="IT974" s="7"/>
      <c r="IU974" s="7"/>
      <c r="IV974" s="7"/>
      <c r="IW974" s="7"/>
      <c r="IX974" s="7"/>
      <c r="IY974" s="7"/>
      <c r="IZ974" s="7"/>
      <c r="JA974" s="7"/>
      <c r="JB974" s="7"/>
      <c r="JC974" s="7"/>
      <c r="JD974" s="7"/>
      <c r="JE974" s="7"/>
      <c r="JF974" s="7"/>
      <c r="JG974" s="7"/>
      <c r="JH974" s="7"/>
      <c r="JI974" s="7"/>
      <c r="JJ974" s="7"/>
      <c r="JK974" s="7"/>
      <c r="JL974" s="7"/>
      <c r="JM974" s="7"/>
      <c r="JN974" s="7"/>
      <c r="JO974" s="7"/>
      <c r="JP974" s="7"/>
      <c r="JQ974" s="7"/>
      <c r="JR974" s="7"/>
      <c r="JS974" s="7"/>
      <c r="JT974" s="7"/>
      <c r="JU974" s="7"/>
      <c r="JV974" s="7"/>
      <c r="JW974" s="7"/>
      <c r="JX974" s="7"/>
      <c r="JY974" s="7"/>
      <c r="JZ974" s="7"/>
      <c r="KA974" s="7"/>
      <c r="KB974" s="7"/>
      <c r="KC974" s="7"/>
      <c r="KD974" s="7"/>
      <c r="KE974" s="7"/>
      <c r="KF974" s="7"/>
      <c r="KG974" s="7"/>
      <c r="KH974" s="7"/>
      <c r="KI974" s="7"/>
      <c r="KJ974" s="7"/>
      <c r="KK974" s="7"/>
      <c r="KL974" s="7"/>
      <c r="KM974" s="7"/>
      <c r="KN974" s="7"/>
      <c r="KO974" s="7"/>
      <c r="KP974" s="7"/>
      <c r="KQ974" s="7"/>
      <c r="KR974" s="7"/>
      <c r="KS974" s="7"/>
      <c r="KT974" s="7"/>
      <c r="KU974" s="7"/>
      <c r="KV974" s="7"/>
      <c r="KW974" s="7"/>
      <c r="KX974" s="7"/>
      <c r="KY974" s="7"/>
      <c r="KZ974" s="7"/>
      <c r="LA974" s="7"/>
      <c r="LB974" s="7"/>
      <c r="LC974" s="7"/>
      <c r="LD974" s="7"/>
      <c r="LE974" s="7"/>
      <c r="LF974" s="7"/>
      <c r="LG974" s="7"/>
      <c r="LH974" s="7"/>
      <c r="LI974" s="7"/>
      <c r="LJ974" s="7"/>
      <c r="LK974" s="7"/>
      <c r="LL974" s="7"/>
      <c r="LM974" s="7"/>
      <c r="LN974" s="7"/>
      <c r="LO974" s="7"/>
      <c r="LP974" s="7"/>
      <c r="LQ974" s="7"/>
      <c r="LR974" s="7"/>
      <c r="LS974" s="7"/>
      <c r="LT974" s="7"/>
      <c r="LU974" s="7"/>
      <c r="LV974" s="7"/>
      <c r="LW974" s="7"/>
      <c r="LX974" s="7"/>
      <c r="LY974" s="7"/>
      <c r="LZ974" s="7"/>
      <c r="MA974" s="7"/>
      <c r="MB974" s="7"/>
      <c r="MC974" s="7"/>
      <c r="MD974" s="7"/>
      <c r="ME974" s="7"/>
      <c r="MF974" s="7"/>
      <c r="MG974" s="7"/>
      <c r="MH974" s="7"/>
      <c r="MI974" s="7"/>
      <c r="MJ974" s="7"/>
    </row>
    <row r="975" spans="1:348" ht="15.75" customHeight="1">
      <c r="A975" s="80"/>
      <c r="B975" s="80"/>
      <c r="C975" s="80"/>
      <c r="D975" s="80"/>
      <c r="E975" s="80"/>
      <c r="F975" s="80"/>
      <c r="G975" s="80"/>
      <c r="H975" s="80"/>
      <c r="I975" s="81"/>
      <c r="J975" s="81"/>
      <c r="K975" s="81"/>
      <c r="L975" s="81"/>
      <c r="M975" s="80"/>
      <c r="N975" s="80"/>
      <c r="O975" s="82"/>
      <c r="P975" s="82"/>
      <c r="Q975" s="82"/>
      <c r="R975" s="82"/>
      <c r="S975" s="82"/>
      <c r="T975" s="82"/>
      <c r="U975" s="82"/>
      <c r="V975" s="82"/>
      <c r="W975" s="82"/>
      <c r="X975" s="80"/>
      <c r="Y975" s="80"/>
      <c r="Z975" s="80"/>
      <c r="AA975" s="80"/>
      <c r="AB975" s="81"/>
      <c r="AC975" s="81"/>
      <c r="AD975" s="80"/>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c r="EX975" s="7"/>
      <c r="EY975" s="7"/>
      <c r="EZ975" s="7"/>
      <c r="FA975" s="7"/>
      <c r="FB975" s="7"/>
      <c r="FC975" s="7"/>
      <c r="FD975" s="7"/>
      <c r="FE975" s="7"/>
      <c r="FF975" s="7"/>
      <c r="FG975" s="7"/>
      <c r="FH975" s="7"/>
      <c r="FI975" s="7"/>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c r="GS975" s="7"/>
      <c r="GT975" s="7"/>
      <c r="GU975" s="7"/>
      <c r="GV975" s="7"/>
      <c r="GW975" s="7"/>
      <c r="GX975" s="7"/>
      <c r="GY975" s="7"/>
      <c r="GZ975" s="7"/>
      <c r="HA975" s="7"/>
      <c r="HB975" s="7"/>
      <c r="HC975" s="7"/>
      <c r="HD975" s="7"/>
      <c r="HE975" s="7"/>
      <c r="HF975" s="7"/>
      <c r="HG975" s="7"/>
      <c r="HH975" s="7"/>
      <c r="HI975" s="7"/>
      <c r="HJ975" s="7"/>
      <c r="HK975" s="7"/>
      <c r="HL975" s="7"/>
      <c r="HM975" s="7"/>
      <c r="HN975" s="7"/>
      <c r="HO975" s="7"/>
      <c r="HP975" s="7"/>
      <c r="HQ975" s="7"/>
      <c r="HR975" s="7"/>
      <c r="HS975" s="7"/>
      <c r="HT975" s="7"/>
      <c r="HU975" s="7"/>
      <c r="HV975" s="7"/>
      <c r="HW975" s="7"/>
      <c r="HX975" s="7"/>
      <c r="HY975" s="7"/>
      <c r="HZ975" s="7"/>
      <c r="IA975" s="7"/>
      <c r="IB975" s="7"/>
      <c r="IC975" s="7"/>
      <c r="ID975" s="7"/>
      <c r="IE975" s="7"/>
      <c r="IF975" s="7"/>
      <c r="IG975" s="7"/>
      <c r="IH975" s="7"/>
      <c r="II975" s="7"/>
      <c r="IJ975" s="7"/>
      <c r="IK975" s="7"/>
      <c r="IL975" s="7"/>
      <c r="IM975" s="7"/>
      <c r="IN975" s="7"/>
      <c r="IO975" s="7"/>
      <c r="IP975" s="7"/>
      <c r="IQ975" s="7"/>
      <c r="IR975" s="7"/>
      <c r="IS975" s="7"/>
      <c r="IT975" s="7"/>
      <c r="IU975" s="7"/>
      <c r="IV975" s="7"/>
      <c r="IW975" s="7"/>
      <c r="IX975" s="7"/>
      <c r="IY975" s="7"/>
      <c r="IZ975" s="7"/>
      <c r="JA975" s="7"/>
      <c r="JB975" s="7"/>
      <c r="JC975" s="7"/>
      <c r="JD975" s="7"/>
      <c r="JE975" s="7"/>
      <c r="JF975" s="7"/>
      <c r="JG975" s="7"/>
      <c r="JH975" s="7"/>
      <c r="JI975" s="7"/>
      <c r="JJ975" s="7"/>
      <c r="JK975" s="7"/>
      <c r="JL975" s="7"/>
      <c r="JM975" s="7"/>
      <c r="JN975" s="7"/>
      <c r="JO975" s="7"/>
      <c r="JP975" s="7"/>
      <c r="JQ975" s="7"/>
      <c r="JR975" s="7"/>
      <c r="JS975" s="7"/>
      <c r="JT975" s="7"/>
      <c r="JU975" s="7"/>
      <c r="JV975" s="7"/>
      <c r="JW975" s="7"/>
      <c r="JX975" s="7"/>
      <c r="JY975" s="7"/>
      <c r="JZ975" s="7"/>
      <c r="KA975" s="7"/>
      <c r="KB975" s="7"/>
      <c r="KC975" s="7"/>
      <c r="KD975" s="7"/>
      <c r="KE975" s="7"/>
      <c r="KF975" s="7"/>
      <c r="KG975" s="7"/>
      <c r="KH975" s="7"/>
      <c r="KI975" s="7"/>
      <c r="KJ975" s="7"/>
      <c r="KK975" s="7"/>
      <c r="KL975" s="7"/>
      <c r="KM975" s="7"/>
      <c r="KN975" s="7"/>
      <c r="KO975" s="7"/>
      <c r="KP975" s="7"/>
      <c r="KQ975" s="7"/>
      <c r="KR975" s="7"/>
      <c r="KS975" s="7"/>
      <c r="KT975" s="7"/>
      <c r="KU975" s="7"/>
      <c r="KV975" s="7"/>
      <c r="KW975" s="7"/>
      <c r="KX975" s="7"/>
      <c r="KY975" s="7"/>
      <c r="KZ975" s="7"/>
      <c r="LA975" s="7"/>
      <c r="LB975" s="7"/>
      <c r="LC975" s="7"/>
      <c r="LD975" s="7"/>
      <c r="LE975" s="7"/>
      <c r="LF975" s="7"/>
      <c r="LG975" s="7"/>
      <c r="LH975" s="7"/>
      <c r="LI975" s="7"/>
      <c r="LJ975" s="7"/>
      <c r="LK975" s="7"/>
      <c r="LL975" s="7"/>
      <c r="LM975" s="7"/>
      <c r="LN975" s="7"/>
      <c r="LO975" s="7"/>
      <c r="LP975" s="7"/>
      <c r="LQ975" s="7"/>
      <c r="LR975" s="7"/>
      <c r="LS975" s="7"/>
      <c r="LT975" s="7"/>
      <c r="LU975" s="7"/>
      <c r="LV975" s="7"/>
      <c r="LW975" s="7"/>
      <c r="LX975" s="7"/>
      <c r="LY975" s="7"/>
      <c r="LZ975" s="7"/>
      <c r="MA975" s="7"/>
      <c r="MB975" s="7"/>
      <c r="MC975" s="7"/>
      <c r="MD975" s="7"/>
      <c r="ME975" s="7"/>
      <c r="MF975" s="7"/>
      <c r="MG975" s="7"/>
      <c r="MH975" s="7"/>
      <c r="MI975" s="7"/>
      <c r="MJ975" s="7"/>
    </row>
    <row r="976" spans="1:348" ht="15.75" customHeight="1">
      <c r="A976" s="80"/>
      <c r="B976" s="80"/>
      <c r="C976" s="80"/>
      <c r="D976" s="80"/>
      <c r="E976" s="80"/>
      <c r="F976" s="80"/>
      <c r="G976" s="80"/>
      <c r="H976" s="80"/>
      <c r="I976" s="81"/>
      <c r="J976" s="81"/>
      <c r="K976" s="81"/>
      <c r="L976" s="81"/>
      <c r="M976" s="80"/>
      <c r="N976" s="80"/>
      <c r="O976" s="82"/>
      <c r="P976" s="82"/>
      <c r="Q976" s="82"/>
      <c r="R976" s="82"/>
      <c r="S976" s="82"/>
      <c r="T976" s="82"/>
      <c r="U976" s="82"/>
      <c r="V976" s="82"/>
      <c r="W976" s="82"/>
      <c r="X976" s="80"/>
      <c r="Y976" s="80"/>
      <c r="Z976" s="80"/>
      <c r="AA976" s="80"/>
      <c r="AB976" s="81"/>
      <c r="AC976" s="81"/>
      <c r="AD976" s="80"/>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c r="EX976" s="7"/>
      <c r="EY976" s="7"/>
      <c r="EZ976" s="7"/>
      <c r="FA976" s="7"/>
      <c r="FB976" s="7"/>
      <c r="FC976" s="7"/>
      <c r="FD976" s="7"/>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c r="GS976" s="7"/>
      <c r="GT976" s="7"/>
      <c r="GU976" s="7"/>
      <c r="GV976" s="7"/>
      <c r="GW976" s="7"/>
      <c r="GX976" s="7"/>
      <c r="GY976" s="7"/>
      <c r="GZ976" s="7"/>
      <c r="HA976" s="7"/>
      <c r="HB976" s="7"/>
      <c r="HC976" s="7"/>
      <c r="HD976" s="7"/>
      <c r="HE976" s="7"/>
      <c r="HF976" s="7"/>
      <c r="HG976" s="7"/>
      <c r="HH976" s="7"/>
      <c r="HI976" s="7"/>
      <c r="HJ976" s="7"/>
      <c r="HK976" s="7"/>
      <c r="HL976" s="7"/>
      <c r="HM976" s="7"/>
      <c r="HN976" s="7"/>
      <c r="HO976" s="7"/>
      <c r="HP976" s="7"/>
      <c r="HQ976" s="7"/>
      <c r="HR976" s="7"/>
      <c r="HS976" s="7"/>
      <c r="HT976" s="7"/>
      <c r="HU976" s="7"/>
      <c r="HV976" s="7"/>
      <c r="HW976" s="7"/>
      <c r="HX976" s="7"/>
      <c r="HY976" s="7"/>
      <c r="HZ976" s="7"/>
      <c r="IA976" s="7"/>
      <c r="IB976" s="7"/>
      <c r="IC976" s="7"/>
      <c r="ID976" s="7"/>
      <c r="IE976" s="7"/>
      <c r="IF976" s="7"/>
      <c r="IG976" s="7"/>
      <c r="IH976" s="7"/>
      <c r="II976" s="7"/>
      <c r="IJ976" s="7"/>
      <c r="IK976" s="7"/>
      <c r="IL976" s="7"/>
      <c r="IM976" s="7"/>
      <c r="IN976" s="7"/>
      <c r="IO976" s="7"/>
      <c r="IP976" s="7"/>
      <c r="IQ976" s="7"/>
      <c r="IR976" s="7"/>
      <c r="IS976" s="7"/>
      <c r="IT976" s="7"/>
      <c r="IU976" s="7"/>
      <c r="IV976" s="7"/>
      <c r="IW976" s="7"/>
      <c r="IX976" s="7"/>
      <c r="IY976" s="7"/>
      <c r="IZ976" s="7"/>
      <c r="JA976" s="7"/>
      <c r="JB976" s="7"/>
      <c r="JC976" s="7"/>
      <c r="JD976" s="7"/>
      <c r="JE976" s="7"/>
      <c r="JF976" s="7"/>
      <c r="JG976" s="7"/>
      <c r="JH976" s="7"/>
      <c r="JI976" s="7"/>
      <c r="JJ976" s="7"/>
      <c r="JK976" s="7"/>
      <c r="JL976" s="7"/>
      <c r="JM976" s="7"/>
      <c r="JN976" s="7"/>
      <c r="JO976" s="7"/>
      <c r="JP976" s="7"/>
      <c r="JQ976" s="7"/>
      <c r="JR976" s="7"/>
      <c r="JS976" s="7"/>
      <c r="JT976" s="7"/>
      <c r="JU976" s="7"/>
      <c r="JV976" s="7"/>
      <c r="JW976" s="7"/>
      <c r="JX976" s="7"/>
      <c r="JY976" s="7"/>
      <c r="JZ976" s="7"/>
      <c r="KA976" s="7"/>
      <c r="KB976" s="7"/>
      <c r="KC976" s="7"/>
      <c r="KD976" s="7"/>
      <c r="KE976" s="7"/>
      <c r="KF976" s="7"/>
      <c r="KG976" s="7"/>
      <c r="KH976" s="7"/>
      <c r="KI976" s="7"/>
      <c r="KJ976" s="7"/>
      <c r="KK976" s="7"/>
      <c r="KL976" s="7"/>
      <c r="KM976" s="7"/>
      <c r="KN976" s="7"/>
      <c r="KO976" s="7"/>
      <c r="KP976" s="7"/>
      <c r="KQ976" s="7"/>
      <c r="KR976" s="7"/>
      <c r="KS976" s="7"/>
      <c r="KT976" s="7"/>
      <c r="KU976" s="7"/>
      <c r="KV976" s="7"/>
      <c r="KW976" s="7"/>
      <c r="KX976" s="7"/>
      <c r="KY976" s="7"/>
      <c r="KZ976" s="7"/>
      <c r="LA976" s="7"/>
      <c r="LB976" s="7"/>
      <c r="LC976" s="7"/>
      <c r="LD976" s="7"/>
      <c r="LE976" s="7"/>
      <c r="LF976" s="7"/>
      <c r="LG976" s="7"/>
      <c r="LH976" s="7"/>
      <c r="LI976" s="7"/>
      <c r="LJ976" s="7"/>
      <c r="LK976" s="7"/>
      <c r="LL976" s="7"/>
      <c r="LM976" s="7"/>
      <c r="LN976" s="7"/>
      <c r="LO976" s="7"/>
      <c r="LP976" s="7"/>
      <c r="LQ976" s="7"/>
      <c r="LR976" s="7"/>
      <c r="LS976" s="7"/>
      <c r="LT976" s="7"/>
      <c r="LU976" s="7"/>
      <c r="LV976" s="7"/>
      <c r="LW976" s="7"/>
      <c r="LX976" s="7"/>
      <c r="LY976" s="7"/>
      <c r="LZ976" s="7"/>
      <c r="MA976" s="7"/>
      <c r="MB976" s="7"/>
      <c r="MC976" s="7"/>
      <c r="MD976" s="7"/>
      <c r="ME976" s="7"/>
      <c r="MF976" s="7"/>
      <c r="MG976" s="7"/>
      <c r="MH976" s="7"/>
      <c r="MI976" s="7"/>
      <c r="MJ976" s="7"/>
    </row>
    <row r="977" spans="1:348" ht="15.75" customHeight="1">
      <c r="A977" s="80"/>
      <c r="B977" s="80"/>
      <c r="C977" s="80"/>
      <c r="D977" s="80"/>
      <c r="E977" s="80"/>
      <c r="F977" s="80"/>
      <c r="G977" s="80"/>
      <c r="H977" s="80"/>
      <c r="I977" s="81"/>
      <c r="J977" s="81"/>
      <c r="K977" s="81"/>
      <c r="L977" s="81"/>
      <c r="M977" s="80"/>
      <c r="N977" s="80"/>
      <c r="O977" s="82"/>
      <c r="P977" s="82"/>
      <c r="Q977" s="82"/>
      <c r="R977" s="82"/>
      <c r="S977" s="82"/>
      <c r="T977" s="82"/>
      <c r="U977" s="82"/>
      <c r="V977" s="82"/>
      <c r="W977" s="82"/>
      <c r="X977" s="80"/>
      <c r="Y977" s="80"/>
      <c r="Z977" s="80"/>
      <c r="AA977" s="80"/>
      <c r="AB977" s="81"/>
      <c r="AC977" s="81"/>
      <c r="AD977" s="80"/>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7"/>
      <c r="EY977" s="7"/>
      <c r="EZ977" s="7"/>
      <c r="FA977" s="7"/>
      <c r="FB977" s="7"/>
      <c r="FC977" s="7"/>
      <c r="FD977" s="7"/>
      <c r="FE977" s="7"/>
      <c r="FF977" s="7"/>
      <c r="FG977" s="7"/>
      <c r="FH977" s="7"/>
      <c r="FI977" s="7"/>
      <c r="FJ977" s="7"/>
      <c r="FK977" s="7"/>
      <c r="FL977" s="7"/>
      <c r="FM977" s="7"/>
      <c r="FN977" s="7"/>
      <c r="FO977" s="7"/>
      <c r="FP977" s="7"/>
      <c r="FQ977" s="7"/>
      <c r="FR977" s="7"/>
      <c r="FS977" s="7"/>
      <c r="FT977" s="7"/>
      <c r="FU977" s="7"/>
      <c r="FV977" s="7"/>
      <c r="FW977" s="7"/>
      <c r="FX977" s="7"/>
      <c r="FY977" s="7"/>
      <c r="FZ977" s="7"/>
      <c r="GA977" s="7"/>
      <c r="GB977" s="7"/>
      <c r="GC977" s="7"/>
      <c r="GD977" s="7"/>
      <c r="GE977" s="7"/>
      <c r="GF977" s="7"/>
      <c r="GG977" s="7"/>
      <c r="GH977" s="7"/>
      <c r="GI977" s="7"/>
      <c r="GJ977" s="7"/>
      <c r="GK977" s="7"/>
      <c r="GL977" s="7"/>
      <c r="GM977" s="7"/>
      <c r="GN977" s="7"/>
      <c r="GO977" s="7"/>
      <c r="GP977" s="7"/>
      <c r="GQ977" s="7"/>
      <c r="GR977" s="7"/>
      <c r="GS977" s="7"/>
      <c r="GT977" s="7"/>
      <c r="GU977" s="7"/>
      <c r="GV977" s="7"/>
      <c r="GW977" s="7"/>
      <c r="GX977" s="7"/>
      <c r="GY977" s="7"/>
      <c r="GZ977" s="7"/>
      <c r="HA977" s="7"/>
      <c r="HB977" s="7"/>
      <c r="HC977" s="7"/>
      <c r="HD977" s="7"/>
      <c r="HE977" s="7"/>
      <c r="HF977" s="7"/>
      <c r="HG977" s="7"/>
      <c r="HH977" s="7"/>
      <c r="HI977" s="7"/>
      <c r="HJ977" s="7"/>
      <c r="HK977" s="7"/>
      <c r="HL977" s="7"/>
      <c r="HM977" s="7"/>
      <c r="HN977" s="7"/>
      <c r="HO977" s="7"/>
      <c r="HP977" s="7"/>
      <c r="HQ977" s="7"/>
      <c r="HR977" s="7"/>
      <c r="HS977" s="7"/>
      <c r="HT977" s="7"/>
      <c r="HU977" s="7"/>
      <c r="HV977" s="7"/>
      <c r="HW977" s="7"/>
      <c r="HX977" s="7"/>
      <c r="HY977" s="7"/>
      <c r="HZ977" s="7"/>
      <c r="IA977" s="7"/>
      <c r="IB977" s="7"/>
      <c r="IC977" s="7"/>
      <c r="ID977" s="7"/>
      <c r="IE977" s="7"/>
      <c r="IF977" s="7"/>
      <c r="IG977" s="7"/>
      <c r="IH977" s="7"/>
      <c r="II977" s="7"/>
      <c r="IJ977" s="7"/>
      <c r="IK977" s="7"/>
      <c r="IL977" s="7"/>
      <c r="IM977" s="7"/>
      <c r="IN977" s="7"/>
      <c r="IO977" s="7"/>
      <c r="IP977" s="7"/>
      <c r="IQ977" s="7"/>
      <c r="IR977" s="7"/>
      <c r="IS977" s="7"/>
      <c r="IT977" s="7"/>
      <c r="IU977" s="7"/>
      <c r="IV977" s="7"/>
      <c r="IW977" s="7"/>
      <c r="IX977" s="7"/>
      <c r="IY977" s="7"/>
      <c r="IZ977" s="7"/>
      <c r="JA977" s="7"/>
      <c r="JB977" s="7"/>
      <c r="JC977" s="7"/>
      <c r="JD977" s="7"/>
      <c r="JE977" s="7"/>
      <c r="JF977" s="7"/>
      <c r="JG977" s="7"/>
      <c r="JH977" s="7"/>
      <c r="JI977" s="7"/>
      <c r="JJ977" s="7"/>
      <c r="JK977" s="7"/>
      <c r="JL977" s="7"/>
      <c r="JM977" s="7"/>
      <c r="JN977" s="7"/>
      <c r="JO977" s="7"/>
      <c r="JP977" s="7"/>
      <c r="JQ977" s="7"/>
      <c r="JR977" s="7"/>
      <c r="JS977" s="7"/>
      <c r="JT977" s="7"/>
      <c r="JU977" s="7"/>
      <c r="JV977" s="7"/>
      <c r="JW977" s="7"/>
      <c r="JX977" s="7"/>
      <c r="JY977" s="7"/>
      <c r="JZ977" s="7"/>
      <c r="KA977" s="7"/>
      <c r="KB977" s="7"/>
      <c r="KC977" s="7"/>
      <c r="KD977" s="7"/>
      <c r="KE977" s="7"/>
      <c r="KF977" s="7"/>
      <c r="KG977" s="7"/>
      <c r="KH977" s="7"/>
      <c r="KI977" s="7"/>
      <c r="KJ977" s="7"/>
      <c r="KK977" s="7"/>
      <c r="KL977" s="7"/>
      <c r="KM977" s="7"/>
      <c r="KN977" s="7"/>
      <c r="KO977" s="7"/>
      <c r="KP977" s="7"/>
      <c r="KQ977" s="7"/>
      <c r="KR977" s="7"/>
      <c r="KS977" s="7"/>
      <c r="KT977" s="7"/>
      <c r="KU977" s="7"/>
      <c r="KV977" s="7"/>
      <c r="KW977" s="7"/>
      <c r="KX977" s="7"/>
      <c r="KY977" s="7"/>
      <c r="KZ977" s="7"/>
      <c r="LA977" s="7"/>
      <c r="LB977" s="7"/>
      <c r="LC977" s="7"/>
      <c r="LD977" s="7"/>
      <c r="LE977" s="7"/>
      <c r="LF977" s="7"/>
      <c r="LG977" s="7"/>
      <c r="LH977" s="7"/>
      <c r="LI977" s="7"/>
      <c r="LJ977" s="7"/>
      <c r="LK977" s="7"/>
      <c r="LL977" s="7"/>
      <c r="LM977" s="7"/>
      <c r="LN977" s="7"/>
      <c r="LO977" s="7"/>
      <c r="LP977" s="7"/>
      <c r="LQ977" s="7"/>
      <c r="LR977" s="7"/>
      <c r="LS977" s="7"/>
      <c r="LT977" s="7"/>
      <c r="LU977" s="7"/>
      <c r="LV977" s="7"/>
      <c r="LW977" s="7"/>
      <c r="LX977" s="7"/>
      <c r="LY977" s="7"/>
      <c r="LZ977" s="7"/>
      <c r="MA977" s="7"/>
      <c r="MB977" s="7"/>
      <c r="MC977" s="7"/>
      <c r="MD977" s="7"/>
      <c r="ME977" s="7"/>
      <c r="MF977" s="7"/>
      <c r="MG977" s="7"/>
      <c r="MH977" s="7"/>
      <c r="MI977" s="7"/>
      <c r="MJ977" s="7"/>
    </row>
    <row r="978" spans="1:348" ht="15.75" customHeight="1">
      <c r="A978" s="80"/>
      <c r="B978" s="80"/>
      <c r="C978" s="80"/>
      <c r="D978" s="80"/>
      <c r="E978" s="80"/>
      <c r="F978" s="80"/>
      <c r="G978" s="80"/>
      <c r="H978" s="80"/>
      <c r="I978" s="81"/>
      <c r="J978" s="81"/>
      <c r="K978" s="81"/>
      <c r="L978" s="81"/>
      <c r="M978" s="80"/>
      <c r="N978" s="80"/>
      <c r="O978" s="82"/>
      <c r="P978" s="82"/>
      <c r="Q978" s="82"/>
      <c r="R978" s="82"/>
      <c r="S978" s="82"/>
      <c r="T978" s="82"/>
      <c r="U978" s="82"/>
      <c r="V978" s="82"/>
      <c r="W978" s="82"/>
      <c r="X978" s="80"/>
      <c r="Y978" s="80"/>
      <c r="Z978" s="80"/>
      <c r="AA978" s="80"/>
      <c r="AB978" s="81"/>
      <c r="AC978" s="81"/>
      <c r="AD978" s="80"/>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7"/>
      <c r="EQ978" s="7"/>
      <c r="ER978" s="7"/>
      <c r="ES978" s="7"/>
      <c r="ET978" s="7"/>
      <c r="EU978" s="7"/>
      <c r="EV978" s="7"/>
      <c r="EW978" s="7"/>
      <c r="EX978" s="7"/>
      <c r="EY978" s="7"/>
      <c r="EZ978" s="7"/>
      <c r="FA978" s="7"/>
      <c r="FB978" s="7"/>
      <c r="FC978" s="7"/>
      <c r="FD978" s="7"/>
      <c r="FE978" s="7"/>
      <c r="FF978" s="7"/>
      <c r="FG978" s="7"/>
      <c r="FH978" s="7"/>
      <c r="FI978" s="7"/>
      <c r="FJ978" s="7"/>
      <c r="FK978" s="7"/>
      <c r="FL978" s="7"/>
      <c r="FM978" s="7"/>
      <c r="FN978" s="7"/>
      <c r="FO978" s="7"/>
      <c r="FP978" s="7"/>
      <c r="FQ978" s="7"/>
      <c r="FR978" s="7"/>
      <c r="FS978" s="7"/>
      <c r="FT978" s="7"/>
      <c r="FU978" s="7"/>
      <c r="FV978" s="7"/>
      <c r="FW978" s="7"/>
      <c r="FX978" s="7"/>
      <c r="FY978" s="7"/>
      <c r="FZ978" s="7"/>
      <c r="GA978" s="7"/>
      <c r="GB978" s="7"/>
      <c r="GC978" s="7"/>
      <c r="GD978" s="7"/>
      <c r="GE978" s="7"/>
      <c r="GF978" s="7"/>
      <c r="GG978" s="7"/>
      <c r="GH978" s="7"/>
      <c r="GI978" s="7"/>
      <c r="GJ978" s="7"/>
      <c r="GK978" s="7"/>
      <c r="GL978" s="7"/>
      <c r="GM978" s="7"/>
      <c r="GN978" s="7"/>
      <c r="GO978" s="7"/>
      <c r="GP978" s="7"/>
      <c r="GQ978" s="7"/>
      <c r="GR978" s="7"/>
      <c r="GS978" s="7"/>
      <c r="GT978" s="7"/>
      <c r="GU978" s="7"/>
      <c r="GV978" s="7"/>
      <c r="GW978" s="7"/>
      <c r="GX978" s="7"/>
      <c r="GY978" s="7"/>
      <c r="GZ978" s="7"/>
      <c r="HA978" s="7"/>
      <c r="HB978" s="7"/>
      <c r="HC978" s="7"/>
      <c r="HD978" s="7"/>
      <c r="HE978" s="7"/>
      <c r="HF978" s="7"/>
      <c r="HG978" s="7"/>
      <c r="HH978" s="7"/>
      <c r="HI978" s="7"/>
      <c r="HJ978" s="7"/>
      <c r="HK978" s="7"/>
      <c r="HL978" s="7"/>
      <c r="HM978" s="7"/>
      <c r="HN978" s="7"/>
      <c r="HO978" s="7"/>
      <c r="HP978" s="7"/>
      <c r="HQ978" s="7"/>
      <c r="HR978" s="7"/>
      <c r="HS978" s="7"/>
      <c r="HT978" s="7"/>
      <c r="HU978" s="7"/>
      <c r="HV978" s="7"/>
      <c r="HW978" s="7"/>
      <c r="HX978" s="7"/>
      <c r="HY978" s="7"/>
      <c r="HZ978" s="7"/>
      <c r="IA978" s="7"/>
      <c r="IB978" s="7"/>
      <c r="IC978" s="7"/>
      <c r="ID978" s="7"/>
      <c r="IE978" s="7"/>
      <c r="IF978" s="7"/>
      <c r="IG978" s="7"/>
      <c r="IH978" s="7"/>
      <c r="II978" s="7"/>
      <c r="IJ978" s="7"/>
      <c r="IK978" s="7"/>
      <c r="IL978" s="7"/>
      <c r="IM978" s="7"/>
      <c r="IN978" s="7"/>
      <c r="IO978" s="7"/>
      <c r="IP978" s="7"/>
      <c r="IQ978" s="7"/>
      <c r="IR978" s="7"/>
      <c r="IS978" s="7"/>
      <c r="IT978" s="7"/>
      <c r="IU978" s="7"/>
      <c r="IV978" s="7"/>
      <c r="IW978" s="7"/>
      <c r="IX978" s="7"/>
      <c r="IY978" s="7"/>
      <c r="IZ978" s="7"/>
      <c r="JA978" s="7"/>
      <c r="JB978" s="7"/>
      <c r="JC978" s="7"/>
      <c r="JD978" s="7"/>
      <c r="JE978" s="7"/>
      <c r="JF978" s="7"/>
      <c r="JG978" s="7"/>
      <c r="JH978" s="7"/>
      <c r="JI978" s="7"/>
      <c r="JJ978" s="7"/>
      <c r="JK978" s="7"/>
      <c r="JL978" s="7"/>
      <c r="JM978" s="7"/>
      <c r="JN978" s="7"/>
      <c r="JO978" s="7"/>
      <c r="JP978" s="7"/>
      <c r="JQ978" s="7"/>
      <c r="JR978" s="7"/>
      <c r="JS978" s="7"/>
      <c r="JT978" s="7"/>
      <c r="JU978" s="7"/>
      <c r="JV978" s="7"/>
      <c r="JW978" s="7"/>
      <c r="JX978" s="7"/>
      <c r="JY978" s="7"/>
      <c r="JZ978" s="7"/>
      <c r="KA978" s="7"/>
      <c r="KB978" s="7"/>
      <c r="KC978" s="7"/>
      <c r="KD978" s="7"/>
      <c r="KE978" s="7"/>
      <c r="KF978" s="7"/>
      <c r="KG978" s="7"/>
      <c r="KH978" s="7"/>
      <c r="KI978" s="7"/>
      <c r="KJ978" s="7"/>
      <c r="KK978" s="7"/>
      <c r="KL978" s="7"/>
      <c r="KM978" s="7"/>
      <c r="KN978" s="7"/>
      <c r="KO978" s="7"/>
      <c r="KP978" s="7"/>
      <c r="KQ978" s="7"/>
      <c r="KR978" s="7"/>
      <c r="KS978" s="7"/>
      <c r="KT978" s="7"/>
      <c r="KU978" s="7"/>
      <c r="KV978" s="7"/>
      <c r="KW978" s="7"/>
      <c r="KX978" s="7"/>
      <c r="KY978" s="7"/>
      <c r="KZ978" s="7"/>
      <c r="LA978" s="7"/>
      <c r="LB978" s="7"/>
      <c r="LC978" s="7"/>
      <c r="LD978" s="7"/>
      <c r="LE978" s="7"/>
      <c r="LF978" s="7"/>
      <c r="LG978" s="7"/>
      <c r="LH978" s="7"/>
      <c r="LI978" s="7"/>
      <c r="LJ978" s="7"/>
      <c r="LK978" s="7"/>
      <c r="LL978" s="7"/>
      <c r="LM978" s="7"/>
      <c r="LN978" s="7"/>
      <c r="LO978" s="7"/>
      <c r="LP978" s="7"/>
      <c r="LQ978" s="7"/>
      <c r="LR978" s="7"/>
      <c r="LS978" s="7"/>
      <c r="LT978" s="7"/>
      <c r="LU978" s="7"/>
      <c r="LV978" s="7"/>
      <c r="LW978" s="7"/>
      <c r="LX978" s="7"/>
      <c r="LY978" s="7"/>
      <c r="LZ978" s="7"/>
      <c r="MA978" s="7"/>
      <c r="MB978" s="7"/>
      <c r="MC978" s="7"/>
      <c r="MD978" s="7"/>
      <c r="ME978" s="7"/>
      <c r="MF978" s="7"/>
      <c r="MG978" s="7"/>
      <c r="MH978" s="7"/>
      <c r="MI978" s="7"/>
      <c r="MJ978" s="7"/>
    </row>
    <row r="979" spans="1:348" ht="15.75" customHeight="1">
      <c r="A979" s="80"/>
      <c r="B979" s="80"/>
      <c r="C979" s="80"/>
      <c r="D979" s="80"/>
      <c r="E979" s="80"/>
      <c r="F979" s="80"/>
      <c r="G979" s="80"/>
      <c r="H979" s="80"/>
      <c r="I979" s="81"/>
      <c r="J979" s="81"/>
      <c r="K979" s="81"/>
      <c r="L979" s="81"/>
      <c r="M979" s="80"/>
      <c r="N979" s="80"/>
      <c r="O979" s="82"/>
      <c r="P979" s="82"/>
      <c r="Q979" s="82"/>
      <c r="R979" s="82"/>
      <c r="S979" s="82"/>
      <c r="T979" s="82"/>
      <c r="U979" s="82"/>
      <c r="V979" s="82"/>
      <c r="W979" s="82"/>
      <c r="X979" s="80"/>
      <c r="Y979" s="80"/>
      <c r="Z979" s="80"/>
      <c r="AA979" s="80"/>
      <c r="AB979" s="81"/>
      <c r="AC979" s="81"/>
      <c r="AD979" s="80"/>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7"/>
      <c r="GL979" s="7"/>
      <c r="GM979" s="7"/>
      <c r="GN979" s="7"/>
      <c r="GO979" s="7"/>
      <c r="GP979" s="7"/>
      <c r="GQ979" s="7"/>
      <c r="GR979" s="7"/>
      <c r="GS979" s="7"/>
      <c r="GT979" s="7"/>
      <c r="GU979" s="7"/>
      <c r="GV979" s="7"/>
      <c r="GW979" s="7"/>
      <c r="GX979" s="7"/>
      <c r="GY979" s="7"/>
      <c r="GZ979" s="7"/>
      <c r="HA979" s="7"/>
      <c r="HB979" s="7"/>
      <c r="HC979" s="7"/>
      <c r="HD979" s="7"/>
      <c r="HE979" s="7"/>
      <c r="HF979" s="7"/>
      <c r="HG979" s="7"/>
      <c r="HH979" s="7"/>
      <c r="HI979" s="7"/>
      <c r="HJ979" s="7"/>
      <c r="HK979" s="7"/>
      <c r="HL979" s="7"/>
      <c r="HM979" s="7"/>
      <c r="HN979" s="7"/>
      <c r="HO979" s="7"/>
      <c r="HP979" s="7"/>
      <c r="HQ979" s="7"/>
      <c r="HR979" s="7"/>
      <c r="HS979" s="7"/>
      <c r="HT979" s="7"/>
      <c r="HU979" s="7"/>
      <c r="HV979" s="7"/>
      <c r="HW979" s="7"/>
      <c r="HX979" s="7"/>
      <c r="HY979" s="7"/>
      <c r="HZ979" s="7"/>
      <c r="IA979" s="7"/>
      <c r="IB979" s="7"/>
      <c r="IC979" s="7"/>
      <c r="ID979" s="7"/>
      <c r="IE979" s="7"/>
      <c r="IF979" s="7"/>
      <c r="IG979" s="7"/>
      <c r="IH979" s="7"/>
      <c r="II979" s="7"/>
      <c r="IJ979" s="7"/>
      <c r="IK979" s="7"/>
      <c r="IL979" s="7"/>
      <c r="IM979" s="7"/>
      <c r="IN979" s="7"/>
      <c r="IO979" s="7"/>
      <c r="IP979" s="7"/>
      <c r="IQ979" s="7"/>
      <c r="IR979" s="7"/>
      <c r="IS979" s="7"/>
      <c r="IT979" s="7"/>
      <c r="IU979" s="7"/>
      <c r="IV979" s="7"/>
      <c r="IW979" s="7"/>
      <c r="IX979" s="7"/>
      <c r="IY979" s="7"/>
      <c r="IZ979" s="7"/>
      <c r="JA979" s="7"/>
      <c r="JB979" s="7"/>
      <c r="JC979" s="7"/>
      <c r="JD979" s="7"/>
      <c r="JE979" s="7"/>
      <c r="JF979" s="7"/>
      <c r="JG979" s="7"/>
      <c r="JH979" s="7"/>
      <c r="JI979" s="7"/>
      <c r="JJ979" s="7"/>
      <c r="JK979" s="7"/>
      <c r="JL979" s="7"/>
      <c r="JM979" s="7"/>
      <c r="JN979" s="7"/>
      <c r="JO979" s="7"/>
      <c r="JP979" s="7"/>
      <c r="JQ979" s="7"/>
      <c r="JR979" s="7"/>
      <c r="JS979" s="7"/>
      <c r="JT979" s="7"/>
      <c r="JU979" s="7"/>
      <c r="JV979" s="7"/>
      <c r="JW979" s="7"/>
      <c r="JX979" s="7"/>
      <c r="JY979" s="7"/>
      <c r="JZ979" s="7"/>
      <c r="KA979" s="7"/>
      <c r="KB979" s="7"/>
      <c r="KC979" s="7"/>
      <c r="KD979" s="7"/>
      <c r="KE979" s="7"/>
      <c r="KF979" s="7"/>
      <c r="KG979" s="7"/>
      <c r="KH979" s="7"/>
      <c r="KI979" s="7"/>
      <c r="KJ979" s="7"/>
      <c r="KK979" s="7"/>
      <c r="KL979" s="7"/>
      <c r="KM979" s="7"/>
      <c r="KN979" s="7"/>
      <c r="KO979" s="7"/>
      <c r="KP979" s="7"/>
      <c r="KQ979" s="7"/>
      <c r="KR979" s="7"/>
      <c r="KS979" s="7"/>
      <c r="KT979" s="7"/>
      <c r="KU979" s="7"/>
      <c r="KV979" s="7"/>
      <c r="KW979" s="7"/>
      <c r="KX979" s="7"/>
      <c r="KY979" s="7"/>
      <c r="KZ979" s="7"/>
      <c r="LA979" s="7"/>
      <c r="LB979" s="7"/>
      <c r="LC979" s="7"/>
      <c r="LD979" s="7"/>
      <c r="LE979" s="7"/>
      <c r="LF979" s="7"/>
      <c r="LG979" s="7"/>
      <c r="LH979" s="7"/>
      <c r="LI979" s="7"/>
      <c r="LJ979" s="7"/>
      <c r="LK979" s="7"/>
      <c r="LL979" s="7"/>
      <c r="LM979" s="7"/>
      <c r="LN979" s="7"/>
      <c r="LO979" s="7"/>
      <c r="LP979" s="7"/>
      <c r="LQ979" s="7"/>
      <c r="LR979" s="7"/>
      <c r="LS979" s="7"/>
      <c r="LT979" s="7"/>
      <c r="LU979" s="7"/>
      <c r="LV979" s="7"/>
      <c r="LW979" s="7"/>
      <c r="LX979" s="7"/>
      <c r="LY979" s="7"/>
      <c r="LZ979" s="7"/>
      <c r="MA979" s="7"/>
      <c r="MB979" s="7"/>
      <c r="MC979" s="7"/>
      <c r="MD979" s="7"/>
      <c r="ME979" s="7"/>
      <c r="MF979" s="7"/>
      <c r="MG979" s="7"/>
      <c r="MH979" s="7"/>
      <c r="MI979" s="7"/>
      <c r="MJ979" s="7"/>
    </row>
    <row r="980" spans="1:348" ht="15.75" customHeight="1">
      <c r="A980" s="80"/>
      <c r="B980" s="80"/>
      <c r="C980" s="80"/>
      <c r="D980" s="80"/>
      <c r="E980" s="80"/>
      <c r="F980" s="80"/>
      <c r="G980" s="80"/>
      <c r="H980" s="80"/>
      <c r="I980" s="81"/>
      <c r="J980" s="81"/>
      <c r="K980" s="81"/>
      <c r="L980" s="81"/>
      <c r="M980" s="80"/>
      <c r="N980" s="80"/>
      <c r="O980" s="82"/>
      <c r="P980" s="82"/>
      <c r="Q980" s="82"/>
      <c r="R980" s="82"/>
      <c r="S980" s="82"/>
      <c r="T980" s="82"/>
      <c r="U980" s="82"/>
      <c r="V980" s="82"/>
      <c r="W980" s="82"/>
      <c r="X980" s="80"/>
      <c r="Y980" s="80"/>
      <c r="Z980" s="80"/>
      <c r="AA980" s="80"/>
      <c r="AB980" s="81"/>
      <c r="AC980" s="81"/>
      <c r="AD980" s="80"/>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c r="EX980" s="7"/>
      <c r="EY980" s="7"/>
      <c r="EZ980" s="7"/>
      <c r="FA980" s="7"/>
      <c r="FB980" s="7"/>
      <c r="FC980" s="7"/>
      <c r="FD980" s="7"/>
      <c r="FE980" s="7"/>
      <c r="FF980" s="7"/>
      <c r="FG980" s="7"/>
      <c r="FH980" s="7"/>
      <c r="FI980" s="7"/>
      <c r="FJ980" s="7"/>
      <c r="FK980" s="7"/>
      <c r="FL980" s="7"/>
      <c r="FM980" s="7"/>
      <c r="FN980" s="7"/>
      <c r="FO980" s="7"/>
      <c r="FP980" s="7"/>
      <c r="FQ980" s="7"/>
      <c r="FR980" s="7"/>
      <c r="FS980" s="7"/>
      <c r="FT980" s="7"/>
      <c r="FU980" s="7"/>
      <c r="FV980" s="7"/>
      <c r="FW980" s="7"/>
      <c r="FX980" s="7"/>
      <c r="FY980" s="7"/>
      <c r="FZ980" s="7"/>
      <c r="GA980" s="7"/>
      <c r="GB980" s="7"/>
      <c r="GC980" s="7"/>
      <c r="GD980" s="7"/>
      <c r="GE980" s="7"/>
      <c r="GF980" s="7"/>
      <c r="GG980" s="7"/>
      <c r="GH980" s="7"/>
      <c r="GI980" s="7"/>
      <c r="GJ980" s="7"/>
      <c r="GK980" s="7"/>
      <c r="GL980" s="7"/>
      <c r="GM980" s="7"/>
      <c r="GN980" s="7"/>
      <c r="GO980" s="7"/>
      <c r="GP980" s="7"/>
      <c r="GQ980" s="7"/>
      <c r="GR980" s="7"/>
      <c r="GS980" s="7"/>
      <c r="GT980" s="7"/>
      <c r="GU980" s="7"/>
      <c r="GV980" s="7"/>
      <c r="GW980" s="7"/>
      <c r="GX980" s="7"/>
      <c r="GY980" s="7"/>
      <c r="GZ980" s="7"/>
      <c r="HA980" s="7"/>
      <c r="HB980" s="7"/>
      <c r="HC980" s="7"/>
      <c r="HD980" s="7"/>
      <c r="HE980" s="7"/>
      <c r="HF980" s="7"/>
      <c r="HG980" s="7"/>
      <c r="HH980" s="7"/>
      <c r="HI980" s="7"/>
      <c r="HJ980" s="7"/>
      <c r="HK980" s="7"/>
      <c r="HL980" s="7"/>
      <c r="HM980" s="7"/>
      <c r="HN980" s="7"/>
      <c r="HO980" s="7"/>
      <c r="HP980" s="7"/>
      <c r="HQ980" s="7"/>
      <c r="HR980" s="7"/>
      <c r="HS980" s="7"/>
      <c r="HT980" s="7"/>
      <c r="HU980" s="7"/>
      <c r="HV980" s="7"/>
      <c r="HW980" s="7"/>
      <c r="HX980" s="7"/>
      <c r="HY980" s="7"/>
      <c r="HZ980" s="7"/>
      <c r="IA980" s="7"/>
      <c r="IB980" s="7"/>
      <c r="IC980" s="7"/>
      <c r="ID980" s="7"/>
      <c r="IE980" s="7"/>
      <c r="IF980" s="7"/>
      <c r="IG980" s="7"/>
      <c r="IH980" s="7"/>
      <c r="II980" s="7"/>
      <c r="IJ980" s="7"/>
      <c r="IK980" s="7"/>
      <c r="IL980" s="7"/>
      <c r="IM980" s="7"/>
      <c r="IN980" s="7"/>
      <c r="IO980" s="7"/>
      <c r="IP980" s="7"/>
      <c r="IQ980" s="7"/>
      <c r="IR980" s="7"/>
      <c r="IS980" s="7"/>
      <c r="IT980" s="7"/>
      <c r="IU980" s="7"/>
      <c r="IV980" s="7"/>
      <c r="IW980" s="7"/>
      <c r="IX980" s="7"/>
      <c r="IY980" s="7"/>
      <c r="IZ980" s="7"/>
      <c r="JA980" s="7"/>
      <c r="JB980" s="7"/>
      <c r="JC980" s="7"/>
      <c r="JD980" s="7"/>
      <c r="JE980" s="7"/>
      <c r="JF980" s="7"/>
      <c r="JG980" s="7"/>
      <c r="JH980" s="7"/>
      <c r="JI980" s="7"/>
      <c r="JJ980" s="7"/>
      <c r="JK980" s="7"/>
      <c r="JL980" s="7"/>
      <c r="JM980" s="7"/>
      <c r="JN980" s="7"/>
      <c r="JO980" s="7"/>
      <c r="JP980" s="7"/>
      <c r="JQ980" s="7"/>
      <c r="JR980" s="7"/>
      <c r="JS980" s="7"/>
      <c r="JT980" s="7"/>
      <c r="JU980" s="7"/>
      <c r="JV980" s="7"/>
      <c r="JW980" s="7"/>
      <c r="JX980" s="7"/>
      <c r="JY980" s="7"/>
      <c r="JZ980" s="7"/>
      <c r="KA980" s="7"/>
      <c r="KB980" s="7"/>
      <c r="KC980" s="7"/>
      <c r="KD980" s="7"/>
      <c r="KE980" s="7"/>
      <c r="KF980" s="7"/>
      <c r="KG980" s="7"/>
      <c r="KH980" s="7"/>
      <c r="KI980" s="7"/>
      <c r="KJ980" s="7"/>
      <c r="KK980" s="7"/>
      <c r="KL980" s="7"/>
      <c r="KM980" s="7"/>
      <c r="KN980" s="7"/>
      <c r="KO980" s="7"/>
      <c r="KP980" s="7"/>
      <c r="KQ980" s="7"/>
      <c r="KR980" s="7"/>
      <c r="KS980" s="7"/>
      <c r="KT980" s="7"/>
      <c r="KU980" s="7"/>
      <c r="KV980" s="7"/>
      <c r="KW980" s="7"/>
      <c r="KX980" s="7"/>
      <c r="KY980" s="7"/>
      <c r="KZ980" s="7"/>
      <c r="LA980" s="7"/>
      <c r="LB980" s="7"/>
      <c r="LC980" s="7"/>
      <c r="LD980" s="7"/>
      <c r="LE980" s="7"/>
      <c r="LF980" s="7"/>
      <c r="LG980" s="7"/>
      <c r="LH980" s="7"/>
      <c r="LI980" s="7"/>
      <c r="LJ980" s="7"/>
      <c r="LK980" s="7"/>
      <c r="LL980" s="7"/>
      <c r="LM980" s="7"/>
      <c r="LN980" s="7"/>
      <c r="LO980" s="7"/>
      <c r="LP980" s="7"/>
      <c r="LQ980" s="7"/>
      <c r="LR980" s="7"/>
      <c r="LS980" s="7"/>
      <c r="LT980" s="7"/>
      <c r="LU980" s="7"/>
      <c r="LV980" s="7"/>
      <c r="LW980" s="7"/>
      <c r="LX980" s="7"/>
      <c r="LY980" s="7"/>
      <c r="LZ980" s="7"/>
      <c r="MA980" s="7"/>
      <c r="MB980" s="7"/>
      <c r="MC980" s="7"/>
      <c r="MD980" s="7"/>
      <c r="ME980" s="7"/>
      <c r="MF980" s="7"/>
      <c r="MG980" s="7"/>
      <c r="MH980" s="7"/>
      <c r="MI980" s="7"/>
      <c r="MJ980" s="7"/>
    </row>
    <row r="981" spans="1:348" ht="15.75" customHeight="1">
      <c r="A981" s="80"/>
      <c r="B981" s="80"/>
      <c r="C981" s="80"/>
      <c r="D981" s="80"/>
      <c r="E981" s="80"/>
      <c r="F981" s="80"/>
      <c r="G981" s="80"/>
      <c r="H981" s="80"/>
      <c r="I981" s="81"/>
      <c r="J981" s="81"/>
      <c r="K981" s="81"/>
      <c r="L981" s="81"/>
      <c r="M981" s="80"/>
      <c r="N981" s="80"/>
      <c r="O981" s="82"/>
      <c r="P981" s="82"/>
      <c r="Q981" s="82"/>
      <c r="R981" s="82"/>
      <c r="S981" s="82"/>
      <c r="T981" s="82"/>
      <c r="U981" s="82"/>
      <c r="V981" s="82"/>
      <c r="W981" s="82"/>
      <c r="X981" s="80"/>
      <c r="Y981" s="80"/>
      <c r="Z981" s="80"/>
      <c r="AA981" s="80"/>
      <c r="AB981" s="81"/>
      <c r="AC981" s="81"/>
      <c r="AD981" s="80"/>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7"/>
      <c r="EY981" s="7"/>
      <c r="EZ981" s="7"/>
      <c r="FA981" s="7"/>
      <c r="FB981" s="7"/>
      <c r="FC981" s="7"/>
      <c r="FD981" s="7"/>
      <c r="FE981" s="7"/>
      <c r="FF981" s="7"/>
      <c r="FG981" s="7"/>
      <c r="FH981" s="7"/>
      <c r="FI981" s="7"/>
      <c r="FJ981" s="7"/>
      <c r="FK981" s="7"/>
      <c r="FL981" s="7"/>
      <c r="FM981" s="7"/>
      <c r="FN981" s="7"/>
      <c r="FO981" s="7"/>
      <c r="FP981" s="7"/>
      <c r="FQ981" s="7"/>
      <c r="FR981" s="7"/>
      <c r="FS981" s="7"/>
      <c r="FT981" s="7"/>
      <c r="FU981" s="7"/>
      <c r="FV981" s="7"/>
      <c r="FW981" s="7"/>
      <c r="FX981" s="7"/>
      <c r="FY981" s="7"/>
      <c r="FZ981" s="7"/>
      <c r="GA981" s="7"/>
      <c r="GB981" s="7"/>
      <c r="GC981" s="7"/>
      <c r="GD981" s="7"/>
      <c r="GE981" s="7"/>
      <c r="GF981" s="7"/>
      <c r="GG981" s="7"/>
      <c r="GH981" s="7"/>
      <c r="GI981" s="7"/>
      <c r="GJ981" s="7"/>
      <c r="GK981" s="7"/>
      <c r="GL981" s="7"/>
      <c r="GM981" s="7"/>
      <c r="GN981" s="7"/>
      <c r="GO981" s="7"/>
      <c r="GP981" s="7"/>
      <c r="GQ981" s="7"/>
      <c r="GR981" s="7"/>
      <c r="GS981" s="7"/>
      <c r="GT981" s="7"/>
      <c r="GU981" s="7"/>
      <c r="GV981" s="7"/>
      <c r="GW981" s="7"/>
      <c r="GX981" s="7"/>
      <c r="GY981" s="7"/>
      <c r="GZ981" s="7"/>
      <c r="HA981" s="7"/>
      <c r="HB981" s="7"/>
      <c r="HC981" s="7"/>
      <c r="HD981" s="7"/>
      <c r="HE981" s="7"/>
      <c r="HF981" s="7"/>
      <c r="HG981" s="7"/>
      <c r="HH981" s="7"/>
      <c r="HI981" s="7"/>
      <c r="HJ981" s="7"/>
      <c r="HK981" s="7"/>
      <c r="HL981" s="7"/>
      <c r="HM981" s="7"/>
      <c r="HN981" s="7"/>
      <c r="HO981" s="7"/>
      <c r="HP981" s="7"/>
      <c r="HQ981" s="7"/>
      <c r="HR981" s="7"/>
      <c r="HS981" s="7"/>
      <c r="HT981" s="7"/>
      <c r="HU981" s="7"/>
      <c r="HV981" s="7"/>
      <c r="HW981" s="7"/>
      <c r="HX981" s="7"/>
      <c r="HY981" s="7"/>
      <c r="HZ981" s="7"/>
      <c r="IA981" s="7"/>
      <c r="IB981" s="7"/>
      <c r="IC981" s="7"/>
      <c r="ID981" s="7"/>
      <c r="IE981" s="7"/>
      <c r="IF981" s="7"/>
      <c r="IG981" s="7"/>
      <c r="IH981" s="7"/>
      <c r="II981" s="7"/>
      <c r="IJ981" s="7"/>
      <c r="IK981" s="7"/>
      <c r="IL981" s="7"/>
      <c r="IM981" s="7"/>
      <c r="IN981" s="7"/>
      <c r="IO981" s="7"/>
      <c r="IP981" s="7"/>
      <c r="IQ981" s="7"/>
      <c r="IR981" s="7"/>
      <c r="IS981" s="7"/>
      <c r="IT981" s="7"/>
      <c r="IU981" s="7"/>
      <c r="IV981" s="7"/>
      <c r="IW981" s="7"/>
      <c r="IX981" s="7"/>
      <c r="IY981" s="7"/>
      <c r="IZ981" s="7"/>
      <c r="JA981" s="7"/>
      <c r="JB981" s="7"/>
      <c r="JC981" s="7"/>
      <c r="JD981" s="7"/>
      <c r="JE981" s="7"/>
      <c r="JF981" s="7"/>
      <c r="JG981" s="7"/>
      <c r="JH981" s="7"/>
      <c r="JI981" s="7"/>
      <c r="JJ981" s="7"/>
      <c r="JK981" s="7"/>
      <c r="JL981" s="7"/>
      <c r="JM981" s="7"/>
      <c r="JN981" s="7"/>
      <c r="JO981" s="7"/>
      <c r="JP981" s="7"/>
      <c r="JQ981" s="7"/>
      <c r="JR981" s="7"/>
      <c r="JS981" s="7"/>
      <c r="JT981" s="7"/>
      <c r="JU981" s="7"/>
      <c r="JV981" s="7"/>
      <c r="JW981" s="7"/>
      <c r="JX981" s="7"/>
      <c r="JY981" s="7"/>
      <c r="JZ981" s="7"/>
      <c r="KA981" s="7"/>
      <c r="KB981" s="7"/>
      <c r="KC981" s="7"/>
      <c r="KD981" s="7"/>
      <c r="KE981" s="7"/>
      <c r="KF981" s="7"/>
      <c r="KG981" s="7"/>
      <c r="KH981" s="7"/>
      <c r="KI981" s="7"/>
      <c r="KJ981" s="7"/>
      <c r="KK981" s="7"/>
      <c r="KL981" s="7"/>
      <c r="KM981" s="7"/>
      <c r="KN981" s="7"/>
      <c r="KO981" s="7"/>
      <c r="KP981" s="7"/>
      <c r="KQ981" s="7"/>
      <c r="KR981" s="7"/>
      <c r="KS981" s="7"/>
      <c r="KT981" s="7"/>
      <c r="KU981" s="7"/>
      <c r="KV981" s="7"/>
      <c r="KW981" s="7"/>
      <c r="KX981" s="7"/>
      <c r="KY981" s="7"/>
      <c r="KZ981" s="7"/>
      <c r="LA981" s="7"/>
      <c r="LB981" s="7"/>
      <c r="LC981" s="7"/>
      <c r="LD981" s="7"/>
      <c r="LE981" s="7"/>
      <c r="LF981" s="7"/>
      <c r="LG981" s="7"/>
      <c r="LH981" s="7"/>
      <c r="LI981" s="7"/>
      <c r="LJ981" s="7"/>
      <c r="LK981" s="7"/>
      <c r="LL981" s="7"/>
      <c r="LM981" s="7"/>
      <c r="LN981" s="7"/>
      <c r="LO981" s="7"/>
      <c r="LP981" s="7"/>
      <c r="LQ981" s="7"/>
      <c r="LR981" s="7"/>
      <c r="LS981" s="7"/>
      <c r="LT981" s="7"/>
      <c r="LU981" s="7"/>
      <c r="LV981" s="7"/>
      <c r="LW981" s="7"/>
      <c r="LX981" s="7"/>
      <c r="LY981" s="7"/>
      <c r="LZ981" s="7"/>
      <c r="MA981" s="7"/>
      <c r="MB981" s="7"/>
      <c r="MC981" s="7"/>
      <c r="MD981" s="7"/>
      <c r="ME981" s="7"/>
      <c r="MF981" s="7"/>
      <c r="MG981" s="7"/>
      <c r="MH981" s="7"/>
      <c r="MI981" s="7"/>
      <c r="MJ981" s="7"/>
    </row>
    <row r="982" spans="1:348" ht="15.75" customHeight="1">
      <c r="A982" s="80"/>
      <c r="B982" s="80"/>
      <c r="C982" s="80"/>
      <c r="D982" s="80"/>
      <c r="E982" s="80"/>
      <c r="F982" s="80"/>
      <c r="G982" s="80"/>
      <c r="H982" s="80"/>
      <c r="I982" s="81"/>
      <c r="J982" s="81"/>
      <c r="K982" s="81"/>
      <c r="L982" s="81"/>
      <c r="M982" s="80"/>
      <c r="N982" s="80"/>
      <c r="O982" s="82"/>
      <c r="P982" s="82"/>
      <c r="Q982" s="82"/>
      <c r="R982" s="82"/>
      <c r="S982" s="82"/>
      <c r="T982" s="82"/>
      <c r="U982" s="82"/>
      <c r="V982" s="82"/>
      <c r="W982" s="82"/>
      <c r="X982" s="80"/>
      <c r="Y982" s="80"/>
      <c r="Z982" s="80"/>
      <c r="AA982" s="80"/>
      <c r="AB982" s="81"/>
      <c r="AC982" s="81"/>
      <c r="AD982" s="80"/>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7"/>
      <c r="GL982" s="7"/>
      <c r="GM982" s="7"/>
      <c r="GN982" s="7"/>
      <c r="GO982" s="7"/>
      <c r="GP982" s="7"/>
      <c r="GQ982" s="7"/>
      <c r="GR982" s="7"/>
      <c r="GS982" s="7"/>
      <c r="GT982" s="7"/>
      <c r="GU982" s="7"/>
      <c r="GV982" s="7"/>
      <c r="GW982" s="7"/>
      <c r="GX982" s="7"/>
      <c r="GY982" s="7"/>
      <c r="GZ982" s="7"/>
      <c r="HA982" s="7"/>
      <c r="HB982" s="7"/>
      <c r="HC982" s="7"/>
      <c r="HD982" s="7"/>
      <c r="HE982" s="7"/>
      <c r="HF982" s="7"/>
      <c r="HG982" s="7"/>
      <c r="HH982" s="7"/>
      <c r="HI982" s="7"/>
      <c r="HJ982" s="7"/>
      <c r="HK982" s="7"/>
      <c r="HL982" s="7"/>
      <c r="HM982" s="7"/>
      <c r="HN982" s="7"/>
      <c r="HO982" s="7"/>
      <c r="HP982" s="7"/>
      <c r="HQ982" s="7"/>
      <c r="HR982" s="7"/>
      <c r="HS982" s="7"/>
      <c r="HT982" s="7"/>
      <c r="HU982" s="7"/>
      <c r="HV982" s="7"/>
      <c r="HW982" s="7"/>
      <c r="HX982" s="7"/>
      <c r="HY982" s="7"/>
      <c r="HZ982" s="7"/>
      <c r="IA982" s="7"/>
      <c r="IB982" s="7"/>
      <c r="IC982" s="7"/>
      <c r="ID982" s="7"/>
      <c r="IE982" s="7"/>
      <c r="IF982" s="7"/>
      <c r="IG982" s="7"/>
      <c r="IH982" s="7"/>
      <c r="II982" s="7"/>
      <c r="IJ982" s="7"/>
      <c r="IK982" s="7"/>
      <c r="IL982" s="7"/>
      <c r="IM982" s="7"/>
      <c r="IN982" s="7"/>
      <c r="IO982" s="7"/>
      <c r="IP982" s="7"/>
      <c r="IQ982" s="7"/>
      <c r="IR982" s="7"/>
      <c r="IS982" s="7"/>
      <c r="IT982" s="7"/>
      <c r="IU982" s="7"/>
      <c r="IV982" s="7"/>
      <c r="IW982" s="7"/>
      <c r="IX982" s="7"/>
      <c r="IY982" s="7"/>
      <c r="IZ982" s="7"/>
      <c r="JA982" s="7"/>
      <c r="JB982" s="7"/>
      <c r="JC982" s="7"/>
      <c r="JD982" s="7"/>
      <c r="JE982" s="7"/>
      <c r="JF982" s="7"/>
      <c r="JG982" s="7"/>
      <c r="JH982" s="7"/>
      <c r="JI982" s="7"/>
      <c r="JJ982" s="7"/>
      <c r="JK982" s="7"/>
      <c r="JL982" s="7"/>
      <c r="JM982" s="7"/>
      <c r="JN982" s="7"/>
      <c r="JO982" s="7"/>
      <c r="JP982" s="7"/>
      <c r="JQ982" s="7"/>
      <c r="JR982" s="7"/>
      <c r="JS982" s="7"/>
      <c r="JT982" s="7"/>
      <c r="JU982" s="7"/>
      <c r="JV982" s="7"/>
      <c r="JW982" s="7"/>
      <c r="JX982" s="7"/>
      <c r="JY982" s="7"/>
      <c r="JZ982" s="7"/>
      <c r="KA982" s="7"/>
      <c r="KB982" s="7"/>
      <c r="KC982" s="7"/>
      <c r="KD982" s="7"/>
      <c r="KE982" s="7"/>
      <c r="KF982" s="7"/>
      <c r="KG982" s="7"/>
      <c r="KH982" s="7"/>
      <c r="KI982" s="7"/>
      <c r="KJ982" s="7"/>
      <c r="KK982" s="7"/>
      <c r="KL982" s="7"/>
      <c r="KM982" s="7"/>
      <c r="KN982" s="7"/>
      <c r="KO982" s="7"/>
      <c r="KP982" s="7"/>
      <c r="KQ982" s="7"/>
      <c r="KR982" s="7"/>
      <c r="KS982" s="7"/>
      <c r="KT982" s="7"/>
      <c r="KU982" s="7"/>
      <c r="KV982" s="7"/>
      <c r="KW982" s="7"/>
      <c r="KX982" s="7"/>
      <c r="KY982" s="7"/>
      <c r="KZ982" s="7"/>
      <c r="LA982" s="7"/>
      <c r="LB982" s="7"/>
      <c r="LC982" s="7"/>
      <c r="LD982" s="7"/>
      <c r="LE982" s="7"/>
      <c r="LF982" s="7"/>
      <c r="LG982" s="7"/>
      <c r="LH982" s="7"/>
      <c r="LI982" s="7"/>
      <c r="LJ982" s="7"/>
      <c r="LK982" s="7"/>
      <c r="LL982" s="7"/>
      <c r="LM982" s="7"/>
      <c r="LN982" s="7"/>
      <c r="LO982" s="7"/>
      <c r="LP982" s="7"/>
      <c r="LQ982" s="7"/>
      <c r="LR982" s="7"/>
      <c r="LS982" s="7"/>
      <c r="LT982" s="7"/>
      <c r="LU982" s="7"/>
      <c r="LV982" s="7"/>
      <c r="LW982" s="7"/>
      <c r="LX982" s="7"/>
      <c r="LY982" s="7"/>
      <c r="LZ982" s="7"/>
      <c r="MA982" s="7"/>
      <c r="MB982" s="7"/>
      <c r="MC982" s="7"/>
      <c r="MD982" s="7"/>
      <c r="ME982" s="7"/>
      <c r="MF982" s="7"/>
      <c r="MG982" s="7"/>
      <c r="MH982" s="7"/>
      <c r="MI982" s="7"/>
      <c r="MJ982" s="7"/>
    </row>
    <row r="983" spans="1:348" ht="15.75" customHeight="1">
      <c r="A983" s="80"/>
      <c r="B983" s="80"/>
      <c r="C983" s="80"/>
      <c r="D983" s="80"/>
      <c r="E983" s="80"/>
      <c r="F983" s="80"/>
      <c r="G983" s="80"/>
      <c r="H983" s="80"/>
      <c r="I983" s="81"/>
      <c r="J983" s="81"/>
      <c r="K983" s="81"/>
      <c r="L983" s="81"/>
      <c r="M983" s="80"/>
      <c r="N983" s="80"/>
      <c r="O983" s="82"/>
      <c r="P983" s="82"/>
      <c r="Q983" s="82"/>
      <c r="R983" s="82"/>
      <c r="S983" s="82"/>
      <c r="T983" s="82"/>
      <c r="U983" s="82"/>
      <c r="V983" s="82"/>
      <c r="W983" s="82"/>
      <c r="X983" s="80"/>
      <c r="Y983" s="80"/>
      <c r="Z983" s="80"/>
      <c r="AA983" s="80"/>
      <c r="AB983" s="81"/>
      <c r="AC983" s="81"/>
      <c r="AD983" s="80"/>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c r="FV983" s="7"/>
      <c r="FW983" s="7"/>
      <c r="FX983" s="7"/>
      <c r="FY983" s="7"/>
      <c r="FZ983" s="7"/>
      <c r="GA983" s="7"/>
      <c r="GB983" s="7"/>
      <c r="GC983" s="7"/>
      <c r="GD983" s="7"/>
      <c r="GE983" s="7"/>
      <c r="GF983" s="7"/>
      <c r="GG983" s="7"/>
      <c r="GH983" s="7"/>
      <c r="GI983" s="7"/>
      <c r="GJ983" s="7"/>
      <c r="GK983" s="7"/>
      <c r="GL983" s="7"/>
      <c r="GM983" s="7"/>
      <c r="GN983" s="7"/>
      <c r="GO983" s="7"/>
      <c r="GP983" s="7"/>
      <c r="GQ983" s="7"/>
      <c r="GR983" s="7"/>
      <c r="GS983" s="7"/>
      <c r="GT983" s="7"/>
      <c r="GU983" s="7"/>
      <c r="GV983" s="7"/>
      <c r="GW983" s="7"/>
      <c r="GX983" s="7"/>
      <c r="GY983" s="7"/>
      <c r="GZ983" s="7"/>
      <c r="HA983" s="7"/>
      <c r="HB983" s="7"/>
      <c r="HC983" s="7"/>
      <c r="HD983" s="7"/>
      <c r="HE983" s="7"/>
      <c r="HF983" s="7"/>
      <c r="HG983" s="7"/>
      <c r="HH983" s="7"/>
      <c r="HI983" s="7"/>
      <c r="HJ983" s="7"/>
      <c r="HK983" s="7"/>
      <c r="HL983" s="7"/>
      <c r="HM983" s="7"/>
      <c r="HN983" s="7"/>
      <c r="HO983" s="7"/>
      <c r="HP983" s="7"/>
      <c r="HQ983" s="7"/>
      <c r="HR983" s="7"/>
      <c r="HS983" s="7"/>
      <c r="HT983" s="7"/>
      <c r="HU983" s="7"/>
      <c r="HV983" s="7"/>
      <c r="HW983" s="7"/>
      <c r="HX983" s="7"/>
      <c r="HY983" s="7"/>
      <c r="HZ983" s="7"/>
      <c r="IA983" s="7"/>
      <c r="IB983" s="7"/>
      <c r="IC983" s="7"/>
      <c r="ID983" s="7"/>
      <c r="IE983" s="7"/>
      <c r="IF983" s="7"/>
      <c r="IG983" s="7"/>
      <c r="IH983" s="7"/>
      <c r="II983" s="7"/>
      <c r="IJ983" s="7"/>
      <c r="IK983" s="7"/>
      <c r="IL983" s="7"/>
      <c r="IM983" s="7"/>
      <c r="IN983" s="7"/>
      <c r="IO983" s="7"/>
      <c r="IP983" s="7"/>
      <c r="IQ983" s="7"/>
      <c r="IR983" s="7"/>
      <c r="IS983" s="7"/>
      <c r="IT983" s="7"/>
      <c r="IU983" s="7"/>
      <c r="IV983" s="7"/>
      <c r="IW983" s="7"/>
      <c r="IX983" s="7"/>
      <c r="IY983" s="7"/>
      <c r="IZ983" s="7"/>
      <c r="JA983" s="7"/>
      <c r="JB983" s="7"/>
      <c r="JC983" s="7"/>
      <c r="JD983" s="7"/>
      <c r="JE983" s="7"/>
      <c r="JF983" s="7"/>
      <c r="JG983" s="7"/>
      <c r="JH983" s="7"/>
      <c r="JI983" s="7"/>
      <c r="JJ983" s="7"/>
      <c r="JK983" s="7"/>
      <c r="JL983" s="7"/>
      <c r="JM983" s="7"/>
      <c r="JN983" s="7"/>
      <c r="JO983" s="7"/>
      <c r="JP983" s="7"/>
      <c r="JQ983" s="7"/>
      <c r="JR983" s="7"/>
      <c r="JS983" s="7"/>
      <c r="JT983" s="7"/>
      <c r="JU983" s="7"/>
      <c r="JV983" s="7"/>
      <c r="JW983" s="7"/>
      <c r="JX983" s="7"/>
      <c r="JY983" s="7"/>
      <c r="JZ983" s="7"/>
      <c r="KA983" s="7"/>
      <c r="KB983" s="7"/>
      <c r="KC983" s="7"/>
      <c r="KD983" s="7"/>
      <c r="KE983" s="7"/>
      <c r="KF983" s="7"/>
      <c r="KG983" s="7"/>
      <c r="KH983" s="7"/>
      <c r="KI983" s="7"/>
      <c r="KJ983" s="7"/>
      <c r="KK983" s="7"/>
      <c r="KL983" s="7"/>
      <c r="KM983" s="7"/>
      <c r="KN983" s="7"/>
      <c r="KO983" s="7"/>
      <c r="KP983" s="7"/>
      <c r="KQ983" s="7"/>
      <c r="KR983" s="7"/>
      <c r="KS983" s="7"/>
      <c r="KT983" s="7"/>
      <c r="KU983" s="7"/>
      <c r="KV983" s="7"/>
      <c r="KW983" s="7"/>
      <c r="KX983" s="7"/>
      <c r="KY983" s="7"/>
      <c r="KZ983" s="7"/>
      <c r="LA983" s="7"/>
      <c r="LB983" s="7"/>
      <c r="LC983" s="7"/>
      <c r="LD983" s="7"/>
      <c r="LE983" s="7"/>
      <c r="LF983" s="7"/>
      <c r="LG983" s="7"/>
      <c r="LH983" s="7"/>
      <c r="LI983" s="7"/>
      <c r="LJ983" s="7"/>
      <c r="LK983" s="7"/>
      <c r="LL983" s="7"/>
      <c r="LM983" s="7"/>
      <c r="LN983" s="7"/>
      <c r="LO983" s="7"/>
      <c r="LP983" s="7"/>
      <c r="LQ983" s="7"/>
      <c r="LR983" s="7"/>
      <c r="LS983" s="7"/>
      <c r="LT983" s="7"/>
      <c r="LU983" s="7"/>
      <c r="LV983" s="7"/>
      <c r="LW983" s="7"/>
      <c r="LX983" s="7"/>
      <c r="LY983" s="7"/>
      <c r="LZ983" s="7"/>
      <c r="MA983" s="7"/>
      <c r="MB983" s="7"/>
      <c r="MC983" s="7"/>
      <c r="MD983" s="7"/>
      <c r="ME983" s="7"/>
      <c r="MF983" s="7"/>
      <c r="MG983" s="7"/>
      <c r="MH983" s="7"/>
      <c r="MI983" s="7"/>
      <c r="MJ983" s="7"/>
    </row>
    <row r="984" spans="1:348" ht="15.75" customHeight="1">
      <c r="A984" s="80"/>
      <c r="B984" s="80"/>
      <c r="C984" s="80"/>
      <c r="D984" s="80"/>
      <c r="E984" s="80"/>
      <c r="F984" s="80"/>
      <c r="G984" s="80"/>
      <c r="H984" s="80"/>
      <c r="I984" s="81"/>
      <c r="J984" s="81"/>
      <c r="K984" s="81"/>
      <c r="L984" s="81"/>
      <c r="M984" s="80"/>
      <c r="N984" s="80"/>
      <c r="O984" s="82"/>
      <c r="P984" s="82"/>
      <c r="Q984" s="82"/>
      <c r="R984" s="82"/>
      <c r="S984" s="82"/>
      <c r="T984" s="82"/>
      <c r="U984" s="82"/>
      <c r="V984" s="82"/>
      <c r="W984" s="82"/>
      <c r="X984" s="80"/>
      <c r="Y984" s="80"/>
      <c r="Z984" s="80"/>
      <c r="AA984" s="80"/>
      <c r="AB984" s="81"/>
      <c r="AC984" s="81"/>
      <c r="AD984" s="80"/>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c r="FU984" s="7"/>
      <c r="FV984" s="7"/>
      <c r="FW984" s="7"/>
      <c r="FX984" s="7"/>
      <c r="FY984" s="7"/>
      <c r="FZ984" s="7"/>
      <c r="GA984" s="7"/>
      <c r="GB984" s="7"/>
      <c r="GC984" s="7"/>
      <c r="GD984" s="7"/>
      <c r="GE984" s="7"/>
      <c r="GF984" s="7"/>
      <c r="GG984" s="7"/>
      <c r="GH984" s="7"/>
      <c r="GI984" s="7"/>
      <c r="GJ984" s="7"/>
      <c r="GK984" s="7"/>
      <c r="GL984" s="7"/>
      <c r="GM984" s="7"/>
      <c r="GN984" s="7"/>
      <c r="GO984" s="7"/>
      <c r="GP984" s="7"/>
      <c r="GQ984" s="7"/>
      <c r="GR984" s="7"/>
      <c r="GS984" s="7"/>
      <c r="GT984" s="7"/>
      <c r="GU984" s="7"/>
      <c r="GV984" s="7"/>
      <c r="GW984" s="7"/>
      <c r="GX984" s="7"/>
      <c r="GY984" s="7"/>
      <c r="GZ984" s="7"/>
      <c r="HA984" s="7"/>
      <c r="HB984" s="7"/>
      <c r="HC984" s="7"/>
      <c r="HD984" s="7"/>
      <c r="HE984" s="7"/>
      <c r="HF984" s="7"/>
      <c r="HG984" s="7"/>
      <c r="HH984" s="7"/>
      <c r="HI984" s="7"/>
      <c r="HJ984" s="7"/>
      <c r="HK984" s="7"/>
      <c r="HL984" s="7"/>
      <c r="HM984" s="7"/>
      <c r="HN984" s="7"/>
      <c r="HO984" s="7"/>
      <c r="HP984" s="7"/>
      <c r="HQ984" s="7"/>
      <c r="HR984" s="7"/>
      <c r="HS984" s="7"/>
      <c r="HT984" s="7"/>
      <c r="HU984" s="7"/>
      <c r="HV984" s="7"/>
      <c r="HW984" s="7"/>
      <c r="HX984" s="7"/>
      <c r="HY984" s="7"/>
      <c r="HZ984" s="7"/>
      <c r="IA984" s="7"/>
      <c r="IB984" s="7"/>
      <c r="IC984" s="7"/>
      <c r="ID984" s="7"/>
      <c r="IE984" s="7"/>
      <c r="IF984" s="7"/>
      <c r="IG984" s="7"/>
      <c r="IH984" s="7"/>
      <c r="II984" s="7"/>
      <c r="IJ984" s="7"/>
      <c r="IK984" s="7"/>
      <c r="IL984" s="7"/>
      <c r="IM984" s="7"/>
      <c r="IN984" s="7"/>
      <c r="IO984" s="7"/>
      <c r="IP984" s="7"/>
      <c r="IQ984" s="7"/>
      <c r="IR984" s="7"/>
      <c r="IS984" s="7"/>
      <c r="IT984" s="7"/>
      <c r="IU984" s="7"/>
      <c r="IV984" s="7"/>
      <c r="IW984" s="7"/>
      <c r="IX984" s="7"/>
      <c r="IY984" s="7"/>
      <c r="IZ984" s="7"/>
      <c r="JA984" s="7"/>
      <c r="JB984" s="7"/>
      <c r="JC984" s="7"/>
      <c r="JD984" s="7"/>
      <c r="JE984" s="7"/>
      <c r="JF984" s="7"/>
      <c r="JG984" s="7"/>
      <c r="JH984" s="7"/>
      <c r="JI984" s="7"/>
      <c r="JJ984" s="7"/>
      <c r="JK984" s="7"/>
      <c r="JL984" s="7"/>
      <c r="JM984" s="7"/>
      <c r="JN984" s="7"/>
      <c r="JO984" s="7"/>
      <c r="JP984" s="7"/>
      <c r="JQ984" s="7"/>
      <c r="JR984" s="7"/>
      <c r="JS984" s="7"/>
      <c r="JT984" s="7"/>
      <c r="JU984" s="7"/>
      <c r="JV984" s="7"/>
      <c r="JW984" s="7"/>
      <c r="JX984" s="7"/>
      <c r="JY984" s="7"/>
      <c r="JZ984" s="7"/>
      <c r="KA984" s="7"/>
      <c r="KB984" s="7"/>
      <c r="KC984" s="7"/>
      <c r="KD984" s="7"/>
      <c r="KE984" s="7"/>
      <c r="KF984" s="7"/>
      <c r="KG984" s="7"/>
      <c r="KH984" s="7"/>
      <c r="KI984" s="7"/>
      <c r="KJ984" s="7"/>
      <c r="KK984" s="7"/>
      <c r="KL984" s="7"/>
      <c r="KM984" s="7"/>
      <c r="KN984" s="7"/>
      <c r="KO984" s="7"/>
      <c r="KP984" s="7"/>
      <c r="KQ984" s="7"/>
      <c r="KR984" s="7"/>
      <c r="KS984" s="7"/>
      <c r="KT984" s="7"/>
      <c r="KU984" s="7"/>
      <c r="KV984" s="7"/>
      <c r="KW984" s="7"/>
      <c r="KX984" s="7"/>
      <c r="KY984" s="7"/>
      <c r="KZ984" s="7"/>
      <c r="LA984" s="7"/>
      <c r="LB984" s="7"/>
      <c r="LC984" s="7"/>
      <c r="LD984" s="7"/>
      <c r="LE984" s="7"/>
      <c r="LF984" s="7"/>
      <c r="LG984" s="7"/>
      <c r="LH984" s="7"/>
      <c r="LI984" s="7"/>
      <c r="LJ984" s="7"/>
      <c r="LK984" s="7"/>
      <c r="LL984" s="7"/>
      <c r="LM984" s="7"/>
      <c r="LN984" s="7"/>
      <c r="LO984" s="7"/>
      <c r="LP984" s="7"/>
      <c r="LQ984" s="7"/>
      <c r="LR984" s="7"/>
      <c r="LS984" s="7"/>
      <c r="LT984" s="7"/>
      <c r="LU984" s="7"/>
      <c r="LV984" s="7"/>
      <c r="LW984" s="7"/>
      <c r="LX984" s="7"/>
      <c r="LY984" s="7"/>
      <c r="LZ984" s="7"/>
      <c r="MA984" s="7"/>
      <c r="MB984" s="7"/>
      <c r="MC984" s="7"/>
      <c r="MD984" s="7"/>
      <c r="ME984" s="7"/>
      <c r="MF984" s="7"/>
      <c r="MG984" s="7"/>
      <c r="MH984" s="7"/>
      <c r="MI984" s="7"/>
      <c r="MJ984" s="7"/>
    </row>
    <row r="985" spans="1:348" ht="15.75" customHeight="1">
      <c r="A985" s="80"/>
      <c r="B985" s="80"/>
      <c r="C985" s="80"/>
      <c r="D985" s="80"/>
      <c r="E985" s="80"/>
      <c r="F985" s="80"/>
      <c r="G985" s="80"/>
      <c r="H985" s="80"/>
      <c r="I985" s="81"/>
      <c r="J985" s="81"/>
      <c r="K985" s="81"/>
      <c r="L985" s="81"/>
      <c r="M985" s="80"/>
      <c r="N985" s="80"/>
      <c r="O985" s="82"/>
      <c r="P985" s="82"/>
      <c r="Q985" s="82"/>
      <c r="R985" s="82"/>
      <c r="S985" s="82"/>
      <c r="T985" s="82"/>
      <c r="U985" s="82"/>
      <c r="V985" s="82"/>
      <c r="W985" s="82"/>
      <c r="X985" s="80"/>
      <c r="Y985" s="80"/>
      <c r="Z985" s="80"/>
      <c r="AA985" s="80"/>
      <c r="AB985" s="81"/>
      <c r="AC985" s="81"/>
      <c r="AD985" s="80"/>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7"/>
      <c r="GL985" s="7"/>
      <c r="GM985" s="7"/>
      <c r="GN985" s="7"/>
      <c r="GO985" s="7"/>
      <c r="GP985" s="7"/>
      <c r="GQ985" s="7"/>
      <c r="GR985" s="7"/>
      <c r="GS985" s="7"/>
      <c r="GT985" s="7"/>
      <c r="GU985" s="7"/>
      <c r="GV985" s="7"/>
      <c r="GW985" s="7"/>
      <c r="GX985" s="7"/>
      <c r="GY985" s="7"/>
      <c r="GZ985" s="7"/>
      <c r="HA985" s="7"/>
      <c r="HB985" s="7"/>
      <c r="HC985" s="7"/>
      <c r="HD985" s="7"/>
      <c r="HE985" s="7"/>
      <c r="HF985" s="7"/>
      <c r="HG985" s="7"/>
      <c r="HH985" s="7"/>
      <c r="HI985" s="7"/>
      <c r="HJ985" s="7"/>
      <c r="HK985" s="7"/>
      <c r="HL985" s="7"/>
      <c r="HM985" s="7"/>
      <c r="HN985" s="7"/>
      <c r="HO985" s="7"/>
      <c r="HP985" s="7"/>
      <c r="HQ985" s="7"/>
      <c r="HR985" s="7"/>
      <c r="HS985" s="7"/>
      <c r="HT985" s="7"/>
      <c r="HU985" s="7"/>
      <c r="HV985" s="7"/>
      <c r="HW985" s="7"/>
      <c r="HX985" s="7"/>
      <c r="HY985" s="7"/>
      <c r="HZ985" s="7"/>
      <c r="IA985" s="7"/>
      <c r="IB985" s="7"/>
      <c r="IC985" s="7"/>
      <c r="ID985" s="7"/>
      <c r="IE985" s="7"/>
      <c r="IF985" s="7"/>
      <c r="IG985" s="7"/>
      <c r="IH985" s="7"/>
      <c r="II985" s="7"/>
      <c r="IJ985" s="7"/>
      <c r="IK985" s="7"/>
      <c r="IL985" s="7"/>
      <c r="IM985" s="7"/>
      <c r="IN985" s="7"/>
      <c r="IO985" s="7"/>
      <c r="IP985" s="7"/>
      <c r="IQ985" s="7"/>
      <c r="IR985" s="7"/>
      <c r="IS985" s="7"/>
      <c r="IT985" s="7"/>
      <c r="IU985" s="7"/>
      <c r="IV985" s="7"/>
      <c r="IW985" s="7"/>
      <c r="IX985" s="7"/>
      <c r="IY985" s="7"/>
      <c r="IZ985" s="7"/>
      <c r="JA985" s="7"/>
      <c r="JB985" s="7"/>
      <c r="JC985" s="7"/>
      <c r="JD985" s="7"/>
      <c r="JE985" s="7"/>
      <c r="JF985" s="7"/>
      <c r="JG985" s="7"/>
      <c r="JH985" s="7"/>
      <c r="JI985" s="7"/>
      <c r="JJ985" s="7"/>
      <c r="JK985" s="7"/>
      <c r="JL985" s="7"/>
      <c r="JM985" s="7"/>
      <c r="JN985" s="7"/>
      <c r="JO985" s="7"/>
      <c r="JP985" s="7"/>
      <c r="JQ985" s="7"/>
      <c r="JR985" s="7"/>
      <c r="JS985" s="7"/>
      <c r="JT985" s="7"/>
      <c r="JU985" s="7"/>
      <c r="JV985" s="7"/>
      <c r="JW985" s="7"/>
      <c r="JX985" s="7"/>
      <c r="JY985" s="7"/>
      <c r="JZ985" s="7"/>
      <c r="KA985" s="7"/>
      <c r="KB985" s="7"/>
      <c r="KC985" s="7"/>
      <c r="KD985" s="7"/>
      <c r="KE985" s="7"/>
      <c r="KF985" s="7"/>
      <c r="KG985" s="7"/>
      <c r="KH985" s="7"/>
      <c r="KI985" s="7"/>
      <c r="KJ985" s="7"/>
      <c r="KK985" s="7"/>
      <c r="KL985" s="7"/>
      <c r="KM985" s="7"/>
      <c r="KN985" s="7"/>
      <c r="KO985" s="7"/>
      <c r="KP985" s="7"/>
      <c r="KQ985" s="7"/>
      <c r="KR985" s="7"/>
      <c r="KS985" s="7"/>
      <c r="KT985" s="7"/>
      <c r="KU985" s="7"/>
      <c r="KV985" s="7"/>
      <c r="KW985" s="7"/>
      <c r="KX985" s="7"/>
      <c r="KY985" s="7"/>
      <c r="KZ985" s="7"/>
      <c r="LA985" s="7"/>
      <c r="LB985" s="7"/>
      <c r="LC985" s="7"/>
      <c r="LD985" s="7"/>
      <c r="LE985" s="7"/>
      <c r="LF985" s="7"/>
      <c r="LG985" s="7"/>
      <c r="LH985" s="7"/>
      <c r="LI985" s="7"/>
      <c r="LJ985" s="7"/>
      <c r="LK985" s="7"/>
      <c r="LL985" s="7"/>
      <c r="LM985" s="7"/>
      <c r="LN985" s="7"/>
      <c r="LO985" s="7"/>
      <c r="LP985" s="7"/>
      <c r="LQ985" s="7"/>
      <c r="LR985" s="7"/>
      <c r="LS985" s="7"/>
      <c r="LT985" s="7"/>
      <c r="LU985" s="7"/>
      <c r="LV985" s="7"/>
      <c r="LW985" s="7"/>
      <c r="LX985" s="7"/>
      <c r="LY985" s="7"/>
      <c r="LZ985" s="7"/>
      <c r="MA985" s="7"/>
      <c r="MB985" s="7"/>
      <c r="MC985" s="7"/>
      <c r="MD985" s="7"/>
      <c r="ME985" s="7"/>
      <c r="MF985" s="7"/>
      <c r="MG985" s="7"/>
      <c r="MH985" s="7"/>
      <c r="MI985" s="7"/>
      <c r="MJ985" s="7"/>
    </row>
    <row r="986" spans="1:348" ht="15.75" customHeight="1">
      <c r="A986" s="80"/>
      <c r="B986" s="80"/>
      <c r="C986" s="80"/>
      <c r="D986" s="80"/>
      <c r="E986" s="80"/>
      <c r="F986" s="80"/>
      <c r="G986" s="80"/>
      <c r="H986" s="80"/>
      <c r="I986" s="81"/>
      <c r="J986" s="81"/>
      <c r="K986" s="81"/>
      <c r="L986" s="81"/>
      <c r="M986" s="80"/>
      <c r="N986" s="80"/>
      <c r="O986" s="82"/>
      <c r="P986" s="82"/>
      <c r="Q986" s="82"/>
      <c r="R986" s="82"/>
      <c r="S986" s="82"/>
      <c r="T986" s="82"/>
      <c r="U986" s="82"/>
      <c r="V986" s="82"/>
      <c r="W986" s="82"/>
      <c r="X986" s="80"/>
      <c r="Y986" s="80"/>
      <c r="Z986" s="80"/>
      <c r="AA986" s="80"/>
      <c r="AB986" s="81"/>
      <c r="AC986" s="81"/>
      <c r="AD986" s="80"/>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c r="EL986" s="7"/>
      <c r="EM986" s="7"/>
      <c r="EN986" s="7"/>
      <c r="EO986" s="7"/>
      <c r="EP986" s="7"/>
      <c r="EQ986" s="7"/>
      <c r="ER986" s="7"/>
      <c r="ES986" s="7"/>
      <c r="ET986" s="7"/>
      <c r="EU986" s="7"/>
      <c r="EV986" s="7"/>
      <c r="EW986" s="7"/>
      <c r="EX986" s="7"/>
      <c r="EY986" s="7"/>
      <c r="EZ986" s="7"/>
      <c r="FA986" s="7"/>
      <c r="FB986" s="7"/>
      <c r="FC986" s="7"/>
      <c r="FD986" s="7"/>
      <c r="FE986" s="7"/>
      <c r="FF986" s="7"/>
      <c r="FG986" s="7"/>
      <c r="FH986" s="7"/>
      <c r="FI986" s="7"/>
      <c r="FJ986" s="7"/>
      <c r="FK986" s="7"/>
      <c r="FL986" s="7"/>
      <c r="FM986" s="7"/>
      <c r="FN986" s="7"/>
      <c r="FO986" s="7"/>
      <c r="FP986" s="7"/>
      <c r="FQ986" s="7"/>
      <c r="FR986" s="7"/>
      <c r="FS986" s="7"/>
      <c r="FT986" s="7"/>
      <c r="FU986" s="7"/>
      <c r="FV986" s="7"/>
      <c r="FW986" s="7"/>
      <c r="FX986" s="7"/>
      <c r="FY986" s="7"/>
      <c r="FZ986" s="7"/>
      <c r="GA986" s="7"/>
      <c r="GB986" s="7"/>
      <c r="GC986" s="7"/>
      <c r="GD986" s="7"/>
      <c r="GE986" s="7"/>
      <c r="GF986" s="7"/>
      <c r="GG986" s="7"/>
      <c r="GH986" s="7"/>
      <c r="GI986" s="7"/>
      <c r="GJ986" s="7"/>
      <c r="GK986" s="7"/>
      <c r="GL986" s="7"/>
      <c r="GM986" s="7"/>
      <c r="GN986" s="7"/>
      <c r="GO986" s="7"/>
      <c r="GP986" s="7"/>
      <c r="GQ986" s="7"/>
      <c r="GR986" s="7"/>
      <c r="GS986" s="7"/>
      <c r="GT986" s="7"/>
      <c r="GU986" s="7"/>
      <c r="GV986" s="7"/>
      <c r="GW986" s="7"/>
      <c r="GX986" s="7"/>
      <c r="GY986" s="7"/>
      <c r="GZ986" s="7"/>
      <c r="HA986" s="7"/>
      <c r="HB986" s="7"/>
      <c r="HC986" s="7"/>
      <c r="HD986" s="7"/>
      <c r="HE986" s="7"/>
      <c r="HF986" s="7"/>
      <c r="HG986" s="7"/>
      <c r="HH986" s="7"/>
      <c r="HI986" s="7"/>
      <c r="HJ986" s="7"/>
      <c r="HK986" s="7"/>
      <c r="HL986" s="7"/>
      <c r="HM986" s="7"/>
      <c r="HN986" s="7"/>
      <c r="HO986" s="7"/>
      <c r="HP986" s="7"/>
      <c r="HQ986" s="7"/>
      <c r="HR986" s="7"/>
      <c r="HS986" s="7"/>
      <c r="HT986" s="7"/>
      <c r="HU986" s="7"/>
      <c r="HV986" s="7"/>
      <c r="HW986" s="7"/>
      <c r="HX986" s="7"/>
      <c r="HY986" s="7"/>
      <c r="HZ986" s="7"/>
      <c r="IA986" s="7"/>
      <c r="IB986" s="7"/>
      <c r="IC986" s="7"/>
      <c r="ID986" s="7"/>
      <c r="IE986" s="7"/>
      <c r="IF986" s="7"/>
      <c r="IG986" s="7"/>
      <c r="IH986" s="7"/>
      <c r="II986" s="7"/>
      <c r="IJ986" s="7"/>
      <c r="IK986" s="7"/>
      <c r="IL986" s="7"/>
      <c r="IM986" s="7"/>
      <c r="IN986" s="7"/>
      <c r="IO986" s="7"/>
      <c r="IP986" s="7"/>
      <c r="IQ986" s="7"/>
      <c r="IR986" s="7"/>
      <c r="IS986" s="7"/>
      <c r="IT986" s="7"/>
      <c r="IU986" s="7"/>
      <c r="IV986" s="7"/>
      <c r="IW986" s="7"/>
      <c r="IX986" s="7"/>
      <c r="IY986" s="7"/>
      <c r="IZ986" s="7"/>
      <c r="JA986" s="7"/>
      <c r="JB986" s="7"/>
      <c r="JC986" s="7"/>
      <c r="JD986" s="7"/>
      <c r="JE986" s="7"/>
      <c r="JF986" s="7"/>
      <c r="JG986" s="7"/>
      <c r="JH986" s="7"/>
      <c r="JI986" s="7"/>
      <c r="JJ986" s="7"/>
      <c r="JK986" s="7"/>
      <c r="JL986" s="7"/>
      <c r="JM986" s="7"/>
      <c r="JN986" s="7"/>
      <c r="JO986" s="7"/>
      <c r="JP986" s="7"/>
      <c r="JQ986" s="7"/>
      <c r="JR986" s="7"/>
      <c r="JS986" s="7"/>
      <c r="JT986" s="7"/>
      <c r="JU986" s="7"/>
      <c r="JV986" s="7"/>
      <c r="JW986" s="7"/>
      <c r="JX986" s="7"/>
      <c r="JY986" s="7"/>
      <c r="JZ986" s="7"/>
      <c r="KA986" s="7"/>
      <c r="KB986" s="7"/>
      <c r="KC986" s="7"/>
      <c r="KD986" s="7"/>
      <c r="KE986" s="7"/>
      <c r="KF986" s="7"/>
      <c r="KG986" s="7"/>
      <c r="KH986" s="7"/>
      <c r="KI986" s="7"/>
      <c r="KJ986" s="7"/>
      <c r="KK986" s="7"/>
      <c r="KL986" s="7"/>
      <c r="KM986" s="7"/>
      <c r="KN986" s="7"/>
      <c r="KO986" s="7"/>
      <c r="KP986" s="7"/>
      <c r="KQ986" s="7"/>
      <c r="KR986" s="7"/>
      <c r="KS986" s="7"/>
      <c r="KT986" s="7"/>
      <c r="KU986" s="7"/>
      <c r="KV986" s="7"/>
      <c r="KW986" s="7"/>
      <c r="KX986" s="7"/>
      <c r="KY986" s="7"/>
      <c r="KZ986" s="7"/>
      <c r="LA986" s="7"/>
      <c r="LB986" s="7"/>
      <c r="LC986" s="7"/>
      <c r="LD986" s="7"/>
      <c r="LE986" s="7"/>
      <c r="LF986" s="7"/>
      <c r="LG986" s="7"/>
      <c r="LH986" s="7"/>
      <c r="LI986" s="7"/>
      <c r="LJ986" s="7"/>
      <c r="LK986" s="7"/>
      <c r="LL986" s="7"/>
      <c r="LM986" s="7"/>
      <c r="LN986" s="7"/>
      <c r="LO986" s="7"/>
      <c r="LP986" s="7"/>
      <c r="LQ986" s="7"/>
      <c r="LR986" s="7"/>
      <c r="LS986" s="7"/>
      <c r="LT986" s="7"/>
      <c r="LU986" s="7"/>
      <c r="LV986" s="7"/>
      <c r="LW986" s="7"/>
      <c r="LX986" s="7"/>
      <c r="LY986" s="7"/>
      <c r="LZ986" s="7"/>
      <c r="MA986" s="7"/>
      <c r="MB986" s="7"/>
      <c r="MC986" s="7"/>
      <c r="MD986" s="7"/>
      <c r="ME986" s="7"/>
      <c r="MF986" s="7"/>
      <c r="MG986" s="7"/>
      <c r="MH986" s="7"/>
      <c r="MI986" s="7"/>
      <c r="MJ986" s="7"/>
    </row>
    <row r="987" spans="1:348" ht="15.75" customHeight="1">
      <c r="A987" s="80"/>
      <c r="B987" s="80"/>
      <c r="C987" s="80"/>
      <c r="D987" s="80"/>
      <c r="E987" s="80"/>
      <c r="F987" s="80"/>
      <c r="G987" s="80"/>
      <c r="H987" s="80"/>
      <c r="I987" s="81"/>
      <c r="J987" s="81"/>
      <c r="K987" s="81"/>
      <c r="L987" s="81"/>
      <c r="M987" s="80"/>
      <c r="N987" s="80"/>
      <c r="O987" s="82"/>
      <c r="P987" s="82"/>
      <c r="Q987" s="82"/>
      <c r="R987" s="82"/>
      <c r="S987" s="82"/>
      <c r="T987" s="82"/>
      <c r="U987" s="82"/>
      <c r="V987" s="82"/>
      <c r="W987" s="82"/>
      <c r="X987" s="80"/>
      <c r="Y987" s="80"/>
      <c r="Z987" s="80"/>
      <c r="AA987" s="80"/>
      <c r="AB987" s="81"/>
      <c r="AC987" s="81"/>
      <c r="AD987" s="80"/>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7"/>
      <c r="GL987" s="7"/>
      <c r="GM987" s="7"/>
      <c r="GN987" s="7"/>
      <c r="GO987" s="7"/>
      <c r="GP987" s="7"/>
      <c r="GQ987" s="7"/>
      <c r="GR987" s="7"/>
      <c r="GS987" s="7"/>
      <c r="GT987" s="7"/>
      <c r="GU987" s="7"/>
      <c r="GV987" s="7"/>
      <c r="GW987" s="7"/>
      <c r="GX987" s="7"/>
      <c r="GY987" s="7"/>
      <c r="GZ987" s="7"/>
      <c r="HA987" s="7"/>
      <c r="HB987" s="7"/>
      <c r="HC987" s="7"/>
      <c r="HD987" s="7"/>
      <c r="HE987" s="7"/>
      <c r="HF987" s="7"/>
      <c r="HG987" s="7"/>
      <c r="HH987" s="7"/>
      <c r="HI987" s="7"/>
      <c r="HJ987" s="7"/>
      <c r="HK987" s="7"/>
      <c r="HL987" s="7"/>
      <c r="HM987" s="7"/>
      <c r="HN987" s="7"/>
      <c r="HO987" s="7"/>
      <c r="HP987" s="7"/>
      <c r="HQ987" s="7"/>
      <c r="HR987" s="7"/>
      <c r="HS987" s="7"/>
      <c r="HT987" s="7"/>
      <c r="HU987" s="7"/>
      <c r="HV987" s="7"/>
      <c r="HW987" s="7"/>
      <c r="HX987" s="7"/>
      <c r="HY987" s="7"/>
      <c r="HZ987" s="7"/>
      <c r="IA987" s="7"/>
      <c r="IB987" s="7"/>
      <c r="IC987" s="7"/>
      <c r="ID987" s="7"/>
      <c r="IE987" s="7"/>
      <c r="IF987" s="7"/>
      <c r="IG987" s="7"/>
      <c r="IH987" s="7"/>
      <c r="II987" s="7"/>
      <c r="IJ987" s="7"/>
      <c r="IK987" s="7"/>
      <c r="IL987" s="7"/>
      <c r="IM987" s="7"/>
      <c r="IN987" s="7"/>
      <c r="IO987" s="7"/>
      <c r="IP987" s="7"/>
      <c r="IQ987" s="7"/>
      <c r="IR987" s="7"/>
      <c r="IS987" s="7"/>
      <c r="IT987" s="7"/>
      <c r="IU987" s="7"/>
      <c r="IV987" s="7"/>
      <c r="IW987" s="7"/>
      <c r="IX987" s="7"/>
      <c r="IY987" s="7"/>
      <c r="IZ987" s="7"/>
      <c r="JA987" s="7"/>
      <c r="JB987" s="7"/>
      <c r="JC987" s="7"/>
      <c r="JD987" s="7"/>
      <c r="JE987" s="7"/>
      <c r="JF987" s="7"/>
      <c r="JG987" s="7"/>
      <c r="JH987" s="7"/>
      <c r="JI987" s="7"/>
      <c r="JJ987" s="7"/>
      <c r="JK987" s="7"/>
      <c r="JL987" s="7"/>
      <c r="JM987" s="7"/>
      <c r="JN987" s="7"/>
      <c r="JO987" s="7"/>
      <c r="JP987" s="7"/>
      <c r="JQ987" s="7"/>
      <c r="JR987" s="7"/>
      <c r="JS987" s="7"/>
      <c r="JT987" s="7"/>
      <c r="JU987" s="7"/>
      <c r="JV987" s="7"/>
      <c r="JW987" s="7"/>
      <c r="JX987" s="7"/>
      <c r="JY987" s="7"/>
      <c r="JZ987" s="7"/>
      <c r="KA987" s="7"/>
      <c r="KB987" s="7"/>
      <c r="KC987" s="7"/>
      <c r="KD987" s="7"/>
      <c r="KE987" s="7"/>
      <c r="KF987" s="7"/>
      <c r="KG987" s="7"/>
      <c r="KH987" s="7"/>
      <c r="KI987" s="7"/>
      <c r="KJ987" s="7"/>
      <c r="KK987" s="7"/>
      <c r="KL987" s="7"/>
      <c r="KM987" s="7"/>
      <c r="KN987" s="7"/>
      <c r="KO987" s="7"/>
      <c r="KP987" s="7"/>
      <c r="KQ987" s="7"/>
      <c r="KR987" s="7"/>
      <c r="KS987" s="7"/>
      <c r="KT987" s="7"/>
      <c r="KU987" s="7"/>
      <c r="KV987" s="7"/>
      <c r="KW987" s="7"/>
      <c r="KX987" s="7"/>
      <c r="KY987" s="7"/>
      <c r="KZ987" s="7"/>
      <c r="LA987" s="7"/>
      <c r="LB987" s="7"/>
      <c r="LC987" s="7"/>
      <c r="LD987" s="7"/>
      <c r="LE987" s="7"/>
      <c r="LF987" s="7"/>
      <c r="LG987" s="7"/>
      <c r="LH987" s="7"/>
      <c r="LI987" s="7"/>
      <c r="LJ987" s="7"/>
      <c r="LK987" s="7"/>
      <c r="LL987" s="7"/>
      <c r="LM987" s="7"/>
      <c r="LN987" s="7"/>
      <c r="LO987" s="7"/>
      <c r="LP987" s="7"/>
      <c r="LQ987" s="7"/>
      <c r="LR987" s="7"/>
      <c r="LS987" s="7"/>
      <c r="LT987" s="7"/>
      <c r="LU987" s="7"/>
      <c r="LV987" s="7"/>
      <c r="LW987" s="7"/>
      <c r="LX987" s="7"/>
      <c r="LY987" s="7"/>
      <c r="LZ987" s="7"/>
      <c r="MA987" s="7"/>
      <c r="MB987" s="7"/>
      <c r="MC987" s="7"/>
      <c r="MD987" s="7"/>
      <c r="ME987" s="7"/>
      <c r="MF987" s="7"/>
      <c r="MG987" s="7"/>
      <c r="MH987" s="7"/>
      <c r="MI987" s="7"/>
      <c r="MJ987" s="7"/>
    </row>
    <row r="988" spans="1:348" ht="15.75" customHeight="1">
      <c r="A988" s="80"/>
      <c r="B988" s="80"/>
      <c r="C988" s="80"/>
      <c r="D988" s="80"/>
      <c r="E988" s="80"/>
      <c r="F988" s="80"/>
      <c r="G988" s="80"/>
      <c r="H988" s="80"/>
      <c r="I988" s="81"/>
      <c r="J988" s="81"/>
      <c r="K988" s="81"/>
      <c r="L988" s="81"/>
      <c r="M988" s="80"/>
      <c r="N988" s="80"/>
      <c r="O988" s="82"/>
      <c r="P988" s="82"/>
      <c r="Q988" s="82"/>
      <c r="R988" s="82"/>
      <c r="S988" s="82"/>
      <c r="T988" s="82"/>
      <c r="U988" s="82"/>
      <c r="V988" s="82"/>
      <c r="W988" s="82"/>
      <c r="X988" s="80"/>
      <c r="Y988" s="80"/>
      <c r="Z988" s="80"/>
      <c r="AA988" s="80"/>
      <c r="AB988" s="81"/>
      <c r="AC988" s="81"/>
      <c r="AD988" s="80"/>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7"/>
      <c r="EQ988" s="7"/>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7"/>
      <c r="GL988" s="7"/>
      <c r="GM988" s="7"/>
      <c r="GN988" s="7"/>
      <c r="GO988" s="7"/>
      <c r="GP988" s="7"/>
      <c r="GQ988" s="7"/>
      <c r="GR988" s="7"/>
      <c r="GS988" s="7"/>
      <c r="GT988" s="7"/>
      <c r="GU988" s="7"/>
      <c r="GV988" s="7"/>
      <c r="GW988" s="7"/>
      <c r="GX988" s="7"/>
      <c r="GY988" s="7"/>
      <c r="GZ988" s="7"/>
      <c r="HA988" s="7"/>
      <c r="HB988" s="7"/>
      <c r="HC988" s="7"/>
      <c r="HD988" s="7"/>
      <c r="HE988" s="7"/>
      <c r="HF988" s="7"/>
      <c r="HG988" s="7"/>
      <c r="HH988" s="7"/>
      <c r="HI988" s="7"/>
      <c r="HJ988" s="7"/>
      <c r="HK988" s="7"/>
      <c r="HL988" s="7"/>
      <c r="HM988" s="7"/>
      <c r="HN988" s="7"/>
      <c r="HO988" s="7"/>
      <c r="HP988" s="7"/>
      <c r="HQ988" s="7"/>
      <c r="HR988" s="7"/>
      <c r="HS988" s="7"/>
      <c r="HT988" s="7"/>
      <c r="HU988" s="7"/>
      <c r="HV988" s="7"/>
      <c r="HW988" s="7"/>
      <c r="HX988" s="7"/>
      <c r="HY988" s="7"/>
      <c r="HZ988" s="7"/>
      <c r="IA988" s="7"/>
      <c r="IB988" s="7"/>
      <c r="IC988" s="7"/>
      <c r="ID988" s="7"/>
      <c r="IE988" s="7"/>
      <c r="IF988" s="7"/>
      <c r="IG988" s="7"/>
      <c r="IH988" s="7"/>
      <c r="II988" s="7"/>
      <c r="IJ988" s="7"/>
      <c r="IK988" s="7"/>
      <c r="IL988" s="7"/>
      <c r="IM988" s="7"/>
      <c r="IN988" s="7"/>
      <c r="IO988" s="7"/>
      <c r="IP988" s="7"/>
      <c r="IQ988" s="7"/>
      <c r="IR988" s="7"/>
      <c r="IS988" s="7"/>
      <c r="IT988" s="7"/>
      <c r="IU988" s="7"/>
      <c r="IV988" s="7"/>
      <c r="IW988" s="7"/>
      <c r="IX988" s="7"/>
      <c r="IY988" s="7"/>
      <c r="IZ988" s="7"/>
      <c r="JA988" s="7"/>
      <c r="JB988" s="7"/>
      <c r="JC988" s="7"/>
      <c r="JD988" s="7"/>
      <c r="JE988" s="7"/>
      <c r="JF988" s="7"/>
      <c r="JG988" s="7"/>
      <c r="JH988" s="7"/>
      <c r="JI988" s="7"/>
      <c r="JJ988" s="7"/>
      <c r="JK988" s="7"/>
      <c r="JL988" s="7"/>
      <c r="JM988" s="7"/>
      <c r="JN988" s="7"/>
      <c r="JO988" s="7"/>
      <c r="JP988" s="7"/>
      <c r="JQ988" s="7"/>
      <c r="JR988" s="7"/>
      <c r="JS988" s="7"/>
      <c r="JT988" s="7"/>
      <c r="JU988" s="7"/>
      <c r="JV988" s="7"/>
      <c r="JW988" s="7"/>
      <c r="JX988" s="7"/>
      <c r="JY988" s="7"/>
      <c r="JZ988" s="7"/>
      <c r="KA988" s="7"/>
      <c r="KB988" s="7"/>
      <c r="KC988" s="7"/>
      <c r="KD988" s="7"/>
      <c r="KE988" s="7"/>
      <c r="KF988" s="7"/>
      <c r="KG988" s="7"/>
      <c r="KH988" s="7"/>
      <c r="KI988" s="7"/>
      <c r="KJ988" s="7"/>
      <c r="KK988" s="7"/>
      <c r="KL988" s="7"/>
      <c r="KM988" s="7"/>
      <c r="KN988" s="7"/>
      <c r="KO988" s="7"/>
      <c r="KP988" s="7"/>
      <c r="KQ988" s="7"/>
      <c r="KR988" s="7"/>
      <c r="KS988" s="7"/>
      <c r="KT988" s="7"/>
      <c r="KU988" s="7"/>
      <c r="KV988" s="7"/>
      <c r="KW988" s="7"/>
      <c r="KX988" s="7"/>
      <c r="KY988" s="7"/>
      <c r="KZ988" s="7"/>
      <c r="LA988" s="7"/>
      <c r="LB988" s="7"/>
      <c r="LC988" s="7"/>
      <c r="LD988" s="7"/>
      <c r="LE988" s="7"/>
      <c r="LF988" s="7"/>
      <c r="LG988" s="7"/>
      <c r="LH988" s="7"/>
      <c r="LI988" s="7"/>
      <c r="LJ988" s="7"/>
      <c r="LK988" s="7"/>
      <c r="LL988" s="7"/>
      <c r="LM988" s="7"/>
      <c r="LN988" s="7"/>
      <c r="LO988" s="7"/>
      <c r="LP988" s="7"/>
      <c r="LQ988" s="7"/>
      <c r="LR988" s="7"/>
      <c r="LS988" s="7"/>
      <c r="LT988" s="7"/>
      <c r="LU988" s="7"/>
      <c r="LV988" s="7"/>
      <c r="LW988" s="7"/>
      <c r="LX988" s="7"/>
      <c r="LY988" s="7"/>
      <c r="LZ988" s="7"/>
      <c r="MA988" s="7"/>
      <c r="MB988" s="7"/>
      <c r="MC988" s="7"/>
      <c r="MD988" s="7"/>
      <c r="ME988" s="7"/>
      <c r="MF988" s="7"/>
      <c r="MG988" s="7"/>
      <c r="MH988" s="7"/>
      <c r="MI988" s="7"/>
      <c r="MJ988" s="7"/>
    </row>
    <row r="989" spans="1:348" ht="15.75" customHeight="1">
      <c r="A989" s="80"/>
      <c r="B989" s="80"/>
      <c r="C989" s="80"/>
      <c r="D989" s="80"/>
      <c r="E989" s="80"/>
      <c r="F989" s="80"/>
      <c r="G989" s="80"/>
      <c r="H989" s="80"/>
      <c r="I989" s="81"/>
      <c r="J989" s="81"/>
      <c r="K989" s="81"/>
      <c r="L989" s="81"/>
      <c r="M989" s="80"/>
      <c r="N989" s="80"/>
      <c r="O989" s="82"/>
      <c r="P989" s="82"/>
      <c r="Q989" s="82"/>
      <c r="R989" s="82"/>
      <c r="S989" s="82"/>
      <c r="T989" s="82"/>
      <c r="U989" s="82"/>
      <c r="V989" s="82"/>
      <c r="W989" s="82"/>
      <c r="X989" s="80"/>
      <c r="Y989" s="80"/>
      <c r="Z989" s="80"/>
      <c r="AA989" s="80"/>
      <c r="AB989" s="81"/>
      <c r="AC989" s="81"/>
      <c r="AD989" s="80"/>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7"/>
      <c r="GL989" s="7"/>
      <c r="GM989" s="7"/>
      <c r="GN989" s="7"/>
      <c r="GO989" s="7"/>
      <c r="GP989" s="7"/>
      <c r="GQ989" s="7"/>
      <c r="GR989" s="7"/>
      <c r="GS989" s="7"/>
      <c r="GT989" s="7"/>
      <c r="GU989" s="7"/>
      <c r="GV989" s="7"/>
      <c r="GW989" s="7"/>
      <c r="GX989" s="7"/>
      <c r="GY989" s="7"/>
      <c r="GZ989" s="7"/>
      <c r="HA989" s="7"/>
      <c r="HB989" s="7"/>
      <c r="HC989" s="7"/>
      <c r="HD989" s="7"/>
      <c r="HE989" s="7"/>
      <c r="HF989" s="7"/>
      <c r="HG989" s="7"/>
      <c r="HH989" s="7"/>
      <c r="HI989" s="7"/>
      <c r="HJ989" s="7"/>
      <c r="HK989" s="7"/>
      <c r="HL989" s="7"/>
      <c r="HM989" s="7"/>
      <c r="HN989" s="7"/>
      <c r="HO989" s="7"/>
      <c r="HP989" s="7"/>
      <c r="HQ989" s="7"/>
      <c r="HR989" s="7"/>
      <c r="HS989" s="7"/>
      <c r="HT989" s="7"/>
      <c r="HU989" s="7"/>
      <c r="HV989" s="7"/>
      <c r="HW989" s="7"/>
      <c r="HX989" s="7"/>
      <c r="HY989" s="7"/>
      <c r="HZ989" s="7"/>
      <c r="IA989" s="7"/>
      <c r="IB989" s="7"/>
      <c r="IC989" s="7"/>
      <c r="ID989" s="7"/>
      <c r="IE989" s="7"/>
      <c r="IF989" s="7"/>
      <c r="IG989" s="7"/>
      <c r="IH989" s="7"/>
      <c r="II989" s="7"/>
      <c r="IJ989" s="7"/>
      <c r="IK989" s="7"/>
      <c r="IL989" s="7"/>
      <c r="IM989" s="7"/>
      <c r="IN989" s="7"/>
      <c r="IO989" s="7"/>
      <c r="IP989" s="7"/>
      <c r="IQ989" s="7"/>
      <c r="IR989" s="7"/>
      <c r="IS989" s="7"/>
      <c r="IT989" s="7"/>
      <c r="IU989" s="7"/>
      <c r="IV989" s="7"/>
      <c r="IW989" s="7"/>
      <c r="IX989" s="7"/>
      <c r="IY989" s="7"/>
      <c r="IZ989" s="7"/>
      <c r="JA989" s="7"/>
      <c r="JB989" s="7"/>
      <c r="JC989" s="7"/>
      <c r="JD989" s="7"/>
      <c r="JE989" s="7"/>
      <c r="JF989" s="7"/>
      <c r="JG989" s="7"/>
      <c r="JH989" s="7"/>
      <c r="JI989" s="7"/>
      <c r="JJ989" s="7"/>
      <c r="JK989" s="7"/>
      <c r="JL989" s="7"/>
      <c r="JM989" s="7"/>
      <c r="JN989" s="7"/>
      <c r="JO989" s="7"/>
      <c r="JP989" s="7"/>
      <c r="JQ989" s="7"/>
      <c r="JR989" s="7"/>
      <c r="JS989" s="7"/>
      <c r="JT989" s="7"/>
      <c r="JU989" s="7"/>
      <c r="JV989" s="7"/>
      <c r="JW989" s="7"/>
      <c r="JX989" s="7"/>
      <c r="JY989" s="7"/>
      <c r="JZ989" s="7"/>
      <c r="KA989" s="7"/>
      <c r="KB989" s="7"/>
      <c r="KC989" s="7"/>
      <c r="KD989" s="7"/>
      <c r="KE989" s="7"/>
      <c r="KF989" s="7"/>
      <c r="KG989" s="7"/>
      <c r="KH989" s="7"/>
      <c r="KI989" s="7"/>
      <c r="KJ989" s="7"/>
      <c r="KK989" s="7"/>
      <c r="KL989" s="7"/>
      <c r="KM989" s="7"/>
      <c r="KN989" s="7"/>
      <c r="KO989" s="7"/>
      <c r="KP989" s="7"/>
      <c r="KQ989" s="7"/>
      <c r="KR989" s="7"/>
      <c r="KS989" s="7"/>
      <c r="KT989" s="7"/>
      <c r="KU989" s="7"/>
      <c r="KV989" s="7"/>
      <c r="KW989" s="7"/>
      <c r="KX989" s="7"/>
      <c r="KY989" s="7"/>
      <c r="KZ989" s="7"/>
      <c r="LA989" s="7"/>
      <c r="LB989" s="7"/>
      <c r="LC989" s="7"/>
      <c r="LD989" s="7"/>
      <c r="LE989" s="7"/>
      <c r="LF989" s="7"/>
      <c r="LG989" s="7"/>
      <c r="LH989" s="7"/>
      <c r="LI989" s="7"/>
      <c r="LJ989" s="7"/>
      <c r="LK989" s="7"/>
      <c r="LL989" s="7"/>
      <c r="LM989" s="7"/>
      <c r="LN989" s="7"/>
      <c r="LO989" s="7"/>
      <c r="LP989" s="7"/>
      <c r="LQ989" s="7"/>
      <c r="LR989" s="7"/>
      <c r="LS989" s="7"/>
      <c r="LT989" s="7"/>
      <c r="LU989" s="7"/>
      <c r="LV989" s="7"/>
      <c r="LW989" s="7"/>
      <c r="LX989" s="7"/>
      <c r="LY989" s="7"/>
      <c r="LZ989" s="7"/>
      <c r="MA989" s="7"/>
      <c r="MB989" s="7"/>
      <c r="MC989" s="7"/>
      <c r="MD989" s="7"/>
      <c r="ME989" s="7"/>
      <c r="MF989" s="7"/>
      <c r="MG989" s="7"/>
      <c r="MH989" s="7"/>
      <c r="MI989" s="7"/>
      <c r="MJ989" s="7"/>
    </row>
    <row r="990" spans="1:348" ht="15.75" customHeight="1">
      <c r="A990" s="80"/>
      <c r="B990" s="80"/>
      <c r="C990" s="80"/>
      <c r="D990" s="80"/>
      <c r="E990" s="80"/>
      <c r="F990" s="80"/>
      <c r="G990" s="80"/>
      <c r="H990" s="80"/>
      <c r="I990" s="81"/>
      <c r="J990" s="81"/>
      <c r="K990" s="81"/>
      <c r="L990" s="81"/>
      <c r="M990" s="80"/>
      <c r="N990" s="80"/>
      <c r="O990" s="82"/>
      <c r="P990" s="82"/>
      <c r="Q990" s="82"/>
      <c r="R990" s="82"/>
      <c r="S990" s="82"/>
      <c r="T990" s="82"/>
      <c r="U990" s="82"/>
      <c r="V990" s="82"/>
      <c r="W990" s="82"/>
      <c r="X990" s="80"/>
      <c r="Y990" s="80"/>
      <c r="Z990" s="80"/>
      <c r="AA990" s="80"/>
      <c r="AB990" s="81"/>
      <c r="AC990" s="81"/>
      <c r="AD990" s="80"/>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7"/>
      <c r="GL990" s="7"/>
      <c r="GM990" s="7"/>
      <c r="GN990" s="7"/>
      <c r="GO990" s="7"/>
      <c r="GP990" s="7"/>
      <c r="GQ990" s="7"/>
      <c r="GR990" s="7"/>
      <c r="GS990" s="7"/>
      <c r="GT990" s="7"/>
      <c r="GU990" s="7"/>
      <c r="GV990" s="7"/>
      <c r="GW990" s="7"/>
      <c r="GX990" s="7"/>
      <c r="GY990" s="7"/>
      <c r="GZ990" s="7"/>
      <c r="HA990" s="7"/>
      <c r="HB990" s="7"/>
      <c r="HC990" s="7"/>
      <c r="HD990" s="7"/>
      <c r="HE990" s="7"/>
      <c r="HF990" s="7"/>
      <c r="HG990" s="7"/>
      <c r="HH990" s="7"/>
      <c r="HI990" s="7"/>
      <c r="HJ990" s="7"/>
      <c r="HK990" s="7"/>
      <c r="HL990" s="7"/>
      <c r="HM990" s="7"/>
      <c r="HN990" s="7"/>
      <c r="HO990" s="7"/>
      <c r="HP990" s="7"/>
      <c r="HQ990" s="7"/>
      <c r="HR990" s="7"/>
      <c r="HS990" s="7"/>
      <c r="HT990" s="7"/>
      <c r="HU990" s="7"/>
      <c r="HV990" s="7"/>
      <c r="HW990" s="7"/>
      <c r="HX990" s="7"/>
      <c r="HY990" s="7"/>
      <c r="HZ990" s="7"/>
      <c r="IA990" s="7"/>
      <c r="IB990" s="7"/>
      <c r="IC990" s="7"/>
      <c r="ID990" s="7"/>
      <c r="IE990" s="7"/>
      <c r="IF990" s="7"/>
      <c r="IG990" s="7"/>
      <c r="IH990" s="7"/>
      <c r="II990" s="7"/>
      <c r="IJ990" s="7"/>
      <c r="IK990" s="7"/>
      <c r="IL990" s="7"/>
      <c r="IM990" s="7"/>
      <c r="IN990" s="7"/>
      <c r="IO990" s="7"/>
      <c r="IP990" s="7"/>
      <c r="IQ990" s="7"/>
      <c r="IR990" s="7"/>
      <c r="IS990" s="7"/>
      <c r="IT990" s="7"/>
      <c r="IU990" s="7"/>
      <c r="IV990" s="7"/>
      <c r="IW990" s="7"/>
      <c r="IX990" s="7"/>
      <c r="IY990" s="7"/>
      <c r="IZ990" s="7"/>
      <c r="JA990" s="7"/>
      <c r="JB990" s="7"/>
      <c r="JC990" s="7"/>
      <c r="JD990" s="7"/>
      <c r="JE990" s="7"/>
      <c r="JF990" s="7"/>
      <c r="JG990" s="7"/>
      <c r="JH990" s="7"/>
      <c r="JI990" s="7"/>
      <c r="JJ990" s="7"/>
      <c r="JK990" s="7"/>
      <c r="JL990" s="7"/>
      <c r="JM990" s="7"/>
      <c r="JN990" s="7"/>
      <c r="JO990" s="7"/>
      <c r="JP990" s="7"/>
      <c r="JQ990" s="7"/>
      <c r="JR990" s="7"/>
      <c r="JS990" s="7"/>
      <c r="JT990" s="7"/>
      <c r="JU990" s="7"/>
      <c r="JV990" s="7"/>
      <c r="JW990" s="7"/>
      <c r="JX990" s="7"/>
      <c r="JY990" s="7"/>
      <c r="JZ990" s="7"/>
      <c r="KA990" s="7"/>
      <c r="KB990" s="7"/>
      <c r="KC990" s="7"/>
      <c r="KD990" s="7"/>
      <c r="KE990" s="7"/>
      <c r="KF990" s="7"/>
      <c r="KG990" s="7"/>
      <c r="KH990" s="7"/>
      <c r="KI990" s="7"/>
      <c r="KJ990" s="7"/>
      <c r="KK990" s="7"/>
      <c r="KL990" s="7"/>
      <c r="KM990" s="7"/>
      <c r="KN990" s="7"/>
      <c r="KO990" s="7"/>
      <c r="KP990" s="7"/>
      <c r="KQ990" s="7"/>
      <c r="KR990" s="7"/>
      <c r="KS990" s="7"/>
      <c r="KT990" s="7"/>
      <c r="KU990" s="7"/>
      <c r="KV990" s="7"/>
      <c r="KW990" s="7"/>
      <c r="KX990" s="7"/>
      <c r="KY990" s="7"/>
      <c r="KZ990" s="7"/>
      <c r="LA990" s="7"/>
      <c r="LB990" s="7"/>
      <c r="LC990" s="7"/>
      <c r="LD990" s="7"/>
      <c r="LE990" s="7"/>
      <c r="LF990" s="7"/>
      <c r="LG990" s="7"/>
      <c r="LH990" s="7"/>
      <c r="LI990" s="7"/>
      <c r="LJ990" s="7"/>
      <c r="LK990" s="7"/>
      <c r="LL990" s="7"/>
      <c r="LM990" s="7"/>
      <c r="LN990" s="7"/>
      <c r="LO990" s="7"/>
      <c r="LP990" s="7"/>
      <c r="LQ990" s="7"/>
      <c r="LR990" s="7"/>
      <c r="LS990" s="7"/>
      <c r="LT990" s="7"/>
      <c r="LU990" s="7"/>
      <c r="LV990" s="7"/>
      <c r="LW990" s="7"/>
      <c r="LX990" s="7"/>
      <c r="LY990" s="7"/>
      <c r="LZ990" s="7"/>
      <c r="MA990" s="7"/>
      <c r="MB990" s="7"/>
      <c r="MC990" s="7"/>
      <c r="MD990" s="7"/>
      <c r="ME990" s="7"/>
      <c r="MF990" s="7"/>
      <c r="MG990" s="7"/>
      <c r="MH990" s="7"/>
      <c r="MI990" s="7"/>
      <c r="MJ990" s="7"/>
    </row>
    <row r="991" spans="1:348" ht="15.75" customHeight="1">
      <c r="A991" s="80"/>
      <c r="B991" s="80"/>
      <c r="C991" s="80"/>
      <c r="D991" s="80"/>
      <c r="E991" s="80"/>
      <c r="F991" s="80"/>
      <c r="G991" s="80"/>
      <c r="H991" s="80"/>
      <c r="I991" s="81"/>
      <c r="J991" s="81"/>
      <c r="K991" s="81"/>
      <c r="L991" s="81"/>
      <c r="M991" s="80"/>
      <c r="N991" s="80"/>
      <c r="O991" s="82"/>
      <c r="P991" s="82"/>
      <c r="Q991" s="82"/>
      <c r="R991" s="82"/>
      <c r="S991" s="82"/>
      <c r="T991" s="82"/>
      <c r="U991" s="82"/>
      <c r="V991" s="82"/>
      <c r="W991" s="82"/>
      <c r="X991" s="80"/>
      <c r="Y991" s="80"/>
      <c r="Z991" s="80"/>
      <c r="AA991" s="80"/>
      <c r="AB991" s="81"/>
      <c r="AC991" s="81"/>
      <c r="AD991" s="80"/>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7"/>
      <c r="GL991" s="7"/>
      <c r="GM991" s="7"/>
      <c r="GN991" s="7"/>
      <c r="GO991" s="7"/>
      <c r="GP991" s="7"/>
      <c r="GQ991" s="7"/>
      <c r="GR991" s="7"/>
      <c r="GS991" s="7"/>
      <c r="GT991" s="7"/>
      <c r="GU991" s="7"/>
      <c r="GV991" s="7"/>
      <c r="GW991" s="7"/>
      <c r="GX991" s="7"/>
      <c r="GY991" s="7"/>
      <c r="GZ991" s="7"/>
      <c r="HA991" s="7"/>
      <c r="HB991" s="7"/>
      <c r="HC991" s="7"/>
      <c r="HD991" s="7"/>
      <c r="HE991" s="7"/>
      <c r="HF991" s="7"/>
      <c r="HG991" s="7"/>
      <c r="HH991" s="7"/>
      <c r="HI991" s="7"/>
      <c r="HJ991" s="7"/>
      <c r="HK991" s="7"/>
      <c r="HL991" s="7"/>
      <c r="HM991" s="7"/>
      <c r="HN991" s="7"/>
      <c r="HO991" s="7"/>
      <c r="HP991" s="7"/>
      <c r="HQ991" s="7"/>
      <c r="HR991" s="7"/>
      <c r="HS991" s="7"/>
      <c r="HT991" s="7"/>
      <c r="HU991" s="7"/>
      <c r="HV991" s="7"/>
      <c r="HW991" s="7"/>
      <c r="HX991" s="7"/>
      <c r="HY991" s="7"/>
      <c r="HZ991" s="7"/>
      <c r="IA991" s="7"/>
      <c r="IB991" s="7"/>
      <c r="IC991" s="7"/>
      <c r="ID991" s="7"/>
      <c r="IE991" s="7"/>
      <c r="IF991" s="7"/>
      <c r="IG991" s="7"/>
      <c r="IH991" s="7"/>
      <c r="II991" s="7"/>
      <c r="IJ991" s="7"/>
      <c r="IK991" s="7"/>
      <c r="IL991" s="7"/>
      <c r="IM991" s="7"/>
      <c r="IN991" s="7"/>
      <c r="IO991" s="7"/>
      <c r="IP991" s="7"/>
      <c r="IQ991" s="7"/>
      <c r="IR991" s="7"/>
      <c r="IS991" s="7"/>
      <c r="IT991" s="7"/>
      <c r="IU991" s="7"/>
      <c r="IV991" s="7"/>
      <c r="IW991" s="7"/>
      <c r="IX991" s="7"/>
      <c r="IY991" s="7"/>
      <c r="IZ991" s="7"/>
      <c r="JA991" s="7"/>
      <c r="JB991" s="7"/>
      <c r="JC991" s="7"/>
      <c r="JD991" s="7"/>
      <c r="JE991" s="7"/>
      <c r="JF991" s="7"/>
      <c r="JG991" s="7"/>
      <c r="JH991" s="7"/>
      <c r="JI991" s="7"/>
      <c r="JJ991" s="7"/>
      <c r="JK991" s="7"/>
      <c r="JL991" s="7"/>
      <c r="JM991" s="7"/>
      <c r="JN991" s="7"/>
      <c r="JO991" s="7"/>
      <c r="JP991" s="7"/>
      <c r="JQ991" s="7"/>
      <c r="JR991" s="7"/>
      <c r="JS991" s="7"/>
      <c r="JT991" s="7"/>
      <c r="JU991" s="7"/>
      <c r="JV991" s="7"/>
      <c r="JW991" s="7"/>
      <c r="JX991" s="7"/>
      <c r="JY991" s="7"/>
      <c r="JZ991" s="7"/>
      <c r="KA991" s="7"/>
      <c r="KB991" s="7"/>
      <c r="KC991" s="7"/>
      <c r="KD991" s="7"/>
      <c r="KE991" s="7"/>
      <c r="KF991" s="7"/>
      <c r="KG991" s="7"/>
      <c r="KH991" s="7"/>
      <c r="KI991" s="7"/>
      <c r="KJ991" s="7"/>
      <c r="KK991" s="7"/>
      <c r="KL991" s="7"/>
      <c r="KM991" s="7"/>
      <c r="KN991" s="7"/>
      <c r="KO991" s="7"/>
      <c r="KP991" s="7"/>
      <c r="KQ991" s="7"/>
      <c r="KR991" s="7"/>
      <c r="KS991" s="7"/>
      <c r="KT991" s="7"/>
      <c r="KU991" s="7"/>
      <c r="KV991" s="7"/>
      <c r="KW991" s="7"/>
      <c r="KX991" s="7"/>
      <c r="KY991" s="7"/>
      <c r="KZ991" s="7"/>
      <c r="LA991" s="7"/>
      <c r="LB991" s="7"/>
      <c r="LC991" s="7"/>
      <c r="LD991" s="7"/>
      <c r="LE991" s="7"/>
      <c r="LF991" s="7"/>
      <c r="LG991" s="7"/>
      <c r="LH991" s="7"/>
      <c r="LI991" s="7"/>
      <c r="LJ991" s="7"/>
      <c r="LK991" s="7"/>
      <c r="LL991" s="7"/>
      <c r="LM991" s="7"/>
      <c r="LN991" s="7"/>
      <c r="LO991" s="7"/>
      <c r="LP991" s="7"/>
      <c r="LQ991" s="7"/>
      <c r="LR991" s="7"/>
      <c r="LS991" s="7"/>
      <c r="LT991" s="7"/>
      <c r="LU991" s="7"/>
      <c r="LV991" s="7"/>
      <c r="LW991" s="7"/>
      <c r="LX991" s="7"/>
      <c r="LY991" s="7"/>
      <c r="LZ991" s="7"/>
      <c r="MA991" s="7"/>
      <c r="MB991" s="7"/>
      <c r="MC991" s="7"/>
      <c r="MD991" s="7"/>
      <c r="ME991" s="7"/>
      <c r="MF991" s="7"/>
      <c r="MG991" s="7"/>
      <c r="MH991" s="7"/>
      <c r="MI991" s="7"/>
      <c r="MJ991" s="7"/>
    </row>
    <row r="992" spans="1:348" ht="15.75" customHeight="1">
      <c r="A992" s="80"/>
      <c r="B992" s="80"/>
      <c r="C992" s="80"/>
      <c r="D992" s="80"/>
      <c r="E992" s="80"/>
      <c r="F992" s="80"/>
      <c r="G992" s="80"/>
      <c r="H992" s="80"/>
      <c r="I992" s="81"/>
      <c r="J992" s="81"/>
      <c r="K992" s="81"/>
      <c r="L992" s="81"/>
      <c r="M992" s="80"/>
      <c r="N992" s="80"/>
      <c r="O992" s="82"/>
      <c r="P992" s="82"/>
      <c r="Q992" s="82"/>
      <c r="R992" s="82"/>
      <c r="S992" s="82"/>
      <c r="T992" s="82"/>
      <c r="U992" s="82"/>
      <c r="V992" s="82"/>
      <c r="W992" s="82"/>
      <c r="X992" s="80"/>
      <c r="Y992" s="80"/>
      <c r="Z992" s="80"/>
      <c r="AA992" s="80"/>
      <c r="AB992" s="81"/>
      <c r="AC992" s="81"/>
      <c r="AD992" s="80"/>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7"/>
      <c r="GL992" s="7"/>
      <c r="GM992" s="7"/>
      <c r="GN992" s="7"/>
      <c r="GO992" s="7"/>
      <c r="GP992" s="7"/>
      <c r="GQ992" s="7"/>
      <c r="GR992" s="7"/>
      <c r="GS992" s="7"/>
      <c r="GT992" s="7"/>
      <c r="GU992" s="7"/>
      <c r="GV992" s="7"/>
      <c r="GW992" s="7"/>
      <c r="GX992" s="7"/>
      <c r="GY992" s="7"/>
      <c r="GZ992" s="7"/>
      <c r="HA992" s="7"/>
      <c r="HB992" s="7"/>
      <c r="HC992" s="7"/>
      <c r="HD992" s="7"/>
      <c r="HE992" s="7"/>
      <c r="HF992" s="7"/>
      <c r="HG992" s="7"/>
      <c r="HH992" s="7"/>
      <c r="HI992" s="7"/>
      <c r="HJ992" s="7"/>
      <c r="HK992" s="7"/>
      <c r="HL992" s="7"/>
      <c r="HM992" s="7"/>
      <c r="HN992" s="7"/>
      <c r="HO992" s="7"/>
      <c r="HP992" s="7"/>
      <c r="HQ992" s="7"/>
      <c r="HR992" s="7"/>
      <c r="HS992" s="7"/>
      <c r="HT992" s="7"/>
      <c r="HU992" s="7"/>
      <c r="HV992" s="7"/>
      <c r="HW992" s="7"/>
      <c r="HX992" s="7"/>
      <c r="HY992" s="7"/>
      <c r="HZ992" s="7"/>
      <c r="IA992" s="7"/>
      <c r="IB992" s="7"/>
      <c r="IC992" s="7"/>
      <c r="ID992" s="7"/>
      <c r="IE992" s="7"/>
      <c r="IF992" s="7"/>
      <c r="IG992" s="7"/>
      <c r="IH992" s="7"/>
      <c r="II992" s="7"/>
      <c r="IJ992" s="7"/>
      <c r="IK992" s="7"/>
      <c r="IL992" s="7"/>
      <c r="IM992" s="7"/>
      <c r="IN992" s="7"/>
      <c r="IO992" s="7"/>
      <c r="IP992" s="7"/>
      <c r="IQ992" s="7"/>
      <c r="IR992" s="7"/>
      <c r="IS992" s="7"/>
      <c r="IT992" s="7"/>
      <c r="IU992" s="7"/>
      <c r="IV992" s="7"/>
      <c r="IW992" s="7"/>
      <c r="IX992" s="7"/>
      <c r="IY992" s="7"/>
      <c r="IZ992" s="7"/>
      <c r="JA992" s="7"/>
      <c r="JB992" s="7"/>
      <c r="JC992" s="7"/>
      <c r="JD992" s="7"/>
      <c r="JE992" s="7"/>
      <c r="JF992" s="7"/>
      <c r="JG992" s="7"/>
      <c r="JH992" s="7"/>
      <c r="JI992" s="7"/>
      <c r="JJ992" s="7"/>
      <c r="JK992" s="7"/>
      <c r="JL992" s="7"/>
      <c r="JM992" s="7"/>
      <c r="JN992" s="7"/>
      <c r="JO992" s="7"/>
      <c r="JP992" s="7"/>
      <c r="JQ992" s="7"/>
      <c r="JR992" s="7"/>
      <c r="JS992" s="7"/>
      <c r="JT992" s="7"/>
      <c r="JU992" s="7"/>
      <c r="JV992" s="7"/>
      <c r="JW992" s="7"/>
      <c r="JX992" s="7"/>
      <c r="JY992" s="7"/>
      <c r="JZ992" s="7"/>
      <c r="KA992" s="7"/>
      <c r="KB992" s="7"/>
      <c r="KC992" s="7"/>
      <c r="KD992" s="7"/>
      <c r="KE992" s="7"/>
      <c r="KF992" s="7"/>
      <c r="KG992" s="7"/>
      <c r="KH992" s="7"/>
      <c r="KI992" s="7"/>
      <c r="KJ992" s="7"/>
      <c r="KK992" s="7"/>
      <c r="KL992" s="7"/>
      <c r="KM992" s="7"/>
      <c r="KN992" s="7"/>
      <c r="KO992" s="7"/>
      <c r="KP992" s="7"/>
      <c r="KQ992" s="7"/>
      <c r="KR992" s="7"/>
      <c r="KS992" s="7"/>
      <c r="KT992" s="7"/>
      <c r="KU992" s="7"/>
      <c r="KV992" s="7"/>
      <c r="KW992" s="7"/>
      <c r="KX992" s="7"/>
      <c r="KY992" s="7"/>
      <c r="KZ992" s="7"/>
      <c r="LA992" s="7"/>
      <c r="LB992" s="7"/>
      <c r="LC992" s="7"/>
      <c r="LD992" s="7"/>
      <c r="LE992" s="7"/>
      <c r="LF992" s="7"/>
      <c r="LG992" s="7"/>
      <c r="LH992" s="7"/>
      <c r="LI992" s="7"/>
      <c r="LJ992" s="7"/>
      <c r="LK992" s="7"/>
      <c r="LL992" s="7"/>
      <c r="LM992" s="7"/>
      <c r="LN992" s="7"/>
      <c r="LO992" s="7"/>
      <c r="LP992" s="7"/>
      <c r="LQ992" s="7"/>
      <c r="LR992" s="7"/>
      <c r="LS992" s="7"/>
      <c r="LT992" s="7"/>
      <c r="LU992" s="7"/>
      <c r="LV992" s="7"/>
      <c r="LW992" s="7"/>
      <c r="LX992" s="7"/>
      <c r="LY992" s="7"/>
      <c r="LZ992" s="7"/>
      <c r="MA992" s="7"/>
      <c r="MB992" s="7"/>
      <c r="MC992" s="7"/>
      <c r="MD992" s="7"/>
      <c r="ME992" s="7"/>
      <c r="MF992" s="7"/>
      <c r="MG992" s="7"/>
      <c r="MH992" s="7"/>
      <c r="MI992" s="7"/>
      <c r="MJ992" s="7"/>
    </row>
    <row r="993" spans="1:348" ht="15.75" customHeight="1">
      <c r="A993" s="80"/>
      <c r="B993" s="80"/>
      <c r="C993" s="80"/>
      <c r="D993" s="80"/>
      <c r="E993" s="80"/>
      <c r="F993" s="80"/>
      <c r="G993" s="80"/>
      <c r="H993" s="80"/>
      <c r="I993" s="81"/>
      <c r="J993" s="81"/>
      <c r="K993" s="81"/>
      <c r="L993" s="81"/>
      <c r="M993" s="80"/>
      <c r="N993" s="80"/>
      <c r="O993" s="82"/>
      <c r="P993" s="82"/>
      <c r="Q993" s="82"/>
      <c r="R993" s="82"/>
      <c r="S993" s="82"/>
      <c r="T993" s="82"/>
      <c r="U993" s="82"/>
      <c r="V993" s="82"/>
      <c r="W993" s="82"/>
      <c r="X993" s="80"/>
      <c r="Y993" s="80"/>
      <c r="Z993" s="80"/>
      <c r="AA993" s="80"/>
      <c r="AB993" s="81"/>
      <c r="AC993" s="81"/>
      <c r="AD993" s="80"/>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7"/>
      <c r="GL993" s="7"/>
      <c r="GM993" s="7"/>
      <c r="GN993" s="7"/>
      <c r="GO993" s="7"/>
      <c r="GP993" s="7"/>
      <c r="GQ993" s="7"/>
      <c r="GR993" s="7"/>
      <c r="GS993" s="7"/>
      <c r="GT993" s="7"/>
      <c r="GU993" s="7"/>
      <c r="GV993" s="7"/>
      <c r="GW993" s="7"/>
      <c r="GX993" s="7"/>
      <c r="GY993" s="7"/>
      <c r="GZ993" s="7"/>
      <c r="HA993" s="7"/>
      <c r="HB993" s="7"/>
      <c r="HC993" s="7"/>
      <c r="HD993" s="7"/>
      <c r="HE993" s="7"/>
      <c r="HF993" s="7"/>
      <c r="HG993" s="7"/>
      <c r="HH993" s="7"/>
      <c r="HI993" s="7"/>
      <c r="HJ993" s="7"/>
      <c r="HK993" s="7"/>
      <c r="HL993" s="7"/>
      <c r="HM993" s="7"/>
      <c r="HN993" s="7"/>
      <c r="HO993" s="7"/>
      <c r="HP993" s="7"/>
      <c r="HQ993" s="7"/>
      <c r="HR993" s="7"/>
      <c r="HS993" s="7"/>
      <c r="HT993" s="7"/>
      <c r="HU993" s="7"/>
      <c r="HV993" s="7"/>
      <c r="HW993" s="7"/>
      <c r="HX993" s="7"/>
      <c r="HY993" s="7"/>
      <c r="HZ993" s="7"/>
      <c r="IA993" s="7"/>
      <c r="IB993" s="7"/>
      <c r="IC993" s="7"/>
      <c r="ID993" s="7"/>
      <c r="IE993" s="7"/>
      <c r="IF993" s="7"/>
      <c r="IG993" s="7"/>
      <c r="IH993" s="7"/>
      <c r="II993" s="7"/>
      <c r="IJ993" s="7"/>
      <c r="IK993" s="7"/>
      <c r="IL993" s="7"/>
      <c r="IM993" s="7"/>
      <c r="IN993" s="7"/>
      <c r="IO993" s="7"/>
      <c r="IP993" s="7"/>
      <c r="IQ993" s="7"/>
      <c r="IR993" s="7"/>
      <c r="IS993" s="7"/>
      <c r="IT993" s="7"/>
      <c r="IU993" s="7"/>
      <c r="IV993" s="7"/>
      <c r="IW993" s="7"/>
      <c r="IX993" s="7"/>
      <c r="IY993" s="7"/>
      <c r="IZ993" s="7"/>
      <c r="JA993" s="7"/>
      <c r="JB993" s="7"/>
      <c r="JC993" s="7"/>
      <c r="JD993" s="7"/>
      <c r="JE993" s="7"/>
      <c r="JF993" s="7"/>
      <c r="JG993" s="7"/>
      <c r="JH993" s="7"/>
      <c r="JI993" s="7"/>
      <c r="JJ993" s="7"/>
      <c r="JK993" s="7"/>
      <c r="JL993" s="7"/>
      <c r="JM993" s="7"/>
      <c r="JN993" s="7"/>
      <c r="JO993" s="7"/>
      <c r="JP993" s="7"/>
      <c r="JQ993" s="7"/>
      <c r="JR993" s="7"/>
      <c r="JS993" s="7"/>
      <c r="JT993" s="7"/>
      <c r="JU993" s="7"/>
      <c r="JV993" s="7"/>
      <c r="JW993" s="7"/>
      <c r="JX993" s="7"/>
      <c r="JY993" s="7"/>
      <c r="JZ993" s="7"/>
      <c r="KA993" s="7"/>
      <c r="KB993" s="7"/>
      <c r="KC993" s="7"/>
      <c r="KD993" s="7"/>
      <c r="KE993" s="7"/>
      <c r="KF993" s="7"/>
      <c r="KG993" s="7"/>
      <c r="KH993" s="7"/>
      <c r="KI993" s="7"/>
      <c r="KJ993" s="7"/>
      <c r="KK993" s="7"/>
      <c r="KL993" s="7"/>
      <c r="KM993" s="7"/>
      <c r="KN993" s="7"/>
      <c r="KO993" s="7"/>
      <c r="KP993" s="7"/>
      <c r="KQ993" s="7"/>
      <c r="KR993" s="7"/>
      <c r="KS993" s="7"/>
      <c r="KT993" s="7"/>
      <c r="KU993" s="7"/>
      <c r="KV993" s="7"/>
      <c r="KW993" s="7"/>
      <c r="KX993" s="7"/>
      <c r="KY993" s="7"/>
      <c r="KZ993" s="7"/>
      <c r="LA993" s="7"/>
      <c r="LB993" s="7"/>
      <c r="LC993" s="7"/>
      <c r="LD993" s="7"/>
      <c r="LE993" s="7"/>
      <c r="LF993" s="7"/>
      <c r="LG993" s="7"/>
      <c r="LH993" s="7"/>
      <c r="LI993" s="7"/>
      <c r="LJ993" s="7"/>
      <c r="LK993" s="7"/>
      <c r="LL993" s="7"/>
      <c r="LM993" s="7"/>
      <c r="LN993" s="7"/>
      <c r="LO993" s="7"/>
      <c r="LP993" s="7"/>
      <c r="LQ993" s="7"/>
      <c r="LR993" s="7"/>
      <c r="LS993" s="7"/>
      <c r="LT993" s="7"/>
      <c r="LU993" s="7"/>
      <c r="LV993" s="7"/>
      <c r="LW993" s="7"/>
      <c r="LX993" s="7"/>
      <c r="LY993" s="7"/>
      <c r="LZ993" s="7"/>
      <c r="MA993" s="7"/>
      <c r="MB993" s="7"/>
      <c r="MC993" s="7"/>
      <c r="MD993" s="7"/>
      <c r="ME993" s="7"/>
      <c r="MF993" s="7"/>
      <c r="MG993" s="7"/>
      <c r="MH993" s="7"/>
      <c r="MI993" s="7"/>
      <c r="MJ993" s="7"/>
    </row>
    <row r="994" spans="1:348" ht="15.75" customHeight="1">
      <c r="A994" s="80"/>
      <c r="B994" s="80"/>
      <c r="C994" s="80"/>
      <c r="D994" s="80"/>
      <c r="E994" s="80"/>
      <c r="F994" s="80"/>
      <c r="G994" s="80"/>
      <c r="H994" s="80"/>
      <c r="I994" s="81"/>
      <c r="J994" s="81"/>
      <c r="K994" s="81"/>
      <c r="L994" s="81"/>
      <c r="M994" s="80"/>
      <c r="N994" s="80"/>
      <c r="O994" s="82"/>
      <c r="P994" s="82"/>
      <c r="Q994" s="82"/>
      <c r="R994" s="82"/>
      <c r="S994" s="82"/>
      <c r="T994" s="82"/>
      <c r="U994" s="82"/>
      <c r="V994" s="82"/>
      <c r="W994" s="82"/>
      <c r="X994" s="80"/>
      <c r="Y994" s="80"/>
      <c r="Z994" s="80"/>
      <c r="AA994" s="80"/>
      <c r="AB994" s="81"/>
      <c r="AC994" s="81"/>
      <c r="AD994" s="80"/>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c r="FQ994" s="7"/>
      <c r="FR994" s="7"/>
      <c r="FS994" s="7"/>
      <c r="FT994" s="7"/>
      <c r="FU994" s="7"/>
      <c r="FV994" s="7"/>
      <c r="FW994" s="7"/>
      <c r="FX994" s="7"/>
      <c r="FY994" s="7"/>
      <c r="FZ994" s="7"/>
      <c r="GA994" s="7"/>
      <c r="GB994" s="7"/>
      <c r="GC994" s="7"/>
      <c r="GD994" s="7"/>
      <c r="GE994" s="7"/>
      <c r="GF994" s="7"/>
      <c r="GG994" s="7"/>
      <c r="GH994" s="7"/>
      <c r="GI994" s="7"/>
      <c r="GJ994" s="7"/>
      <c r="GK994" s="7"/>
      <c r="GL994" s="7"/>
      <c r="GM994" s="7"/>
      <c r="GN994" s="7"/>
      <c r="GO994" s="7"/>
      <c r="GP994" s="7"/>
      <c r="GQ994" s="7"/>
      <c r="GR994" s="7"/>
      <c r="GS994" s="7"/>
      <c r="GT994" s="7"/>
      <c r="GU994" s="7"/>
      <c r="GV994" s="7"/>
      <c r="GW994" s="7"/>
      <c r="GX994" s="7"/>
      <c r="GY994" s="7"/>
      <c r="GZ994" s="7"/>
      <c r="HA994" s="7"/>
      <c r="HB994" s="7"/>
      <c r="HC994" s="7"/>
      <c r="HD994" s="7"/>
      <c r="HE994" s="7"/>
      <c r="HF994" s="7"/>
      <c r="HG994" s="7"/>
      <c r="HH994" s="7"/>
      <c r="HI994" s="7"/>
      <c r="HJ994" s="7"/>
      <c r="HK994" s="7"/>
      <c r="HL994" s="7"/>
      <c r="HM994" s="7"/>
      <c r="HN994" s="7"/>
      <c r="HO994" s="7"/>
      <c r="HP994" s="7"/>
      <c r="HQ994" s="7"/>
      <c r="HR994" s="7"/>
      <c r="HS994" s="7"/>
      <c r="HT994" s="7"/>
      <c r="HU994" s="7"/>
      <c r="HV994" s="7"/>
      <c r="HW994" s="7"/>
      <c r="HX994" s="7"/>
      <c r="HY994" s="7"/>
      <c r="HZ994" s="7"/>
      <c r="IA994" s="7"/>
      <c r="IB994" s="7"/>
      <c r="IC994" s="7"/>
      <c r="ID994" s="7"/>
      <c r="IE994" s="7"/>
      <c r="IF994" s="7"/>
      <c r="IG994" s="7"/>
      <c r="IH994" s="7"/>
      <c r="II994" s="7"/>
      <c r="IJ994" s="7"/>
      <c r="IK994" s="7"/>
      <c r="IL994" s="7"/>
      <c r="IM994" s="7"/>
      <c r="IN994" s="7"/>
      <c r="IO994" s="7"/>
      <c r="IP994" s="7"/>
      <c r="IQ994" s="7"/>
      <c r="IR994" s="7"/>
      <c r="IS994" s="7"/>
      <c r="IT994" s="7"/>
      <c r="IU994" s="7"/>
      <c r="IV994" s="7"/>
      <c r="IW994" s="7"/>
      <c r="IX994" s="7"/>
      <c r="IY994" s="7"/>
      <c r="IZ994" s="7"/>
      <c r="JA994" s="7"/>
      <c r="JB994" s="7"/>
      <c r="JC994" s="7"/>
      <c r="JD994" s="7"/>
      <c r="JE994" s="7"/>
      <c r="JF994" s="7"/>
      <c r="JG994" s="7"/>
      <c r="JH994" s="7"/>
      <c r="JI994" s="7"/>
      <c r="JJ994" s="7"/>
      <c r="JK994" s="7"/>
      <c r="JL994" s="7"/>
      <c r="JM994" s="7"/>
      <c r="JN994" s="7"/>
      <c r="JO994" s="7"/>
      <c r="JP994" s="7"/>
      <c r="JQ994" s="7"/>
      <c r="JR994" s="7"/>
      <c r="JS994" s="7"/>
      <c r="JT994" s="7"/>
      <c r="JU994" s="7"/>
      <c r="JV994" s="7"/>
      <c r="JW994" s="7"/>
      <c r="JX994" s="7"/>
      <c r="JY994" s="7"/>
      <c r="JZ994" s="7"/>
      <c r="KA994" s="7"/>
      <c r="KB994" s="7"/>
      <c r="KC994" s="7"/>
      <c r="KD994" s="7"/>
      <c r="KE994" s="7"/>
      <c r="KF994" s="7"/>
      <c r="KG994" s="7"/>
      <c r="KH994" s="7"/>
      <c r="KI994" s="7"/>
      <c r="KJ994" s="7"/>
      <c r="KK994" s="7"/>
      <c r="KL994" s="7"/>
      <c r="KM994" s="7"/>
      <c r="KN994" s="7"/>
      <c r="KO994" s="7"/>
      <c r="KP994" s="7"/>
      <c r="KQ994" s="7"/>
      <c r="KR994" s="7"/>
      <c r="KS994" s="7"/>
      <c r="KT994" s="7"/>
      <c r="KU994" s="7"/>
      <c r="KV994" s="7"/>
      <c r="KW994" s="7"/>
      <c r="KX994" s="7"/>
      <c r="KY994" s="7"/>
      <c r="KZ994" s="7"/>
      <c r="LA994" s="7"/>
      <c r="LB994" s="7"/>
      <c r="LC994" s="7"/>
      <c r="LD994" s="7"/>
      <c r="LE994" s="7"/>
      <c r="LF994" s="7"/>
      <c r="LG994" s="7"/>
      <c r="LH994" s="7"/>
      <c r="LI994" s="7"/>
      <c r="LJ994" s="7"/>
      <c r="LK994" s="7"/>
      <c r="LL994" s="7"/>
      <c r="LM994" s="7"/>
      <c r="LN994" s="7"/>
      <c r="LO994" s="7"/>
      <c r="LP994" s="7"/>
      <c r="LQ994" s="7"/>
      <c r="LR994" s="7"/>
      <c r="LS994" s="7"/>
      <c r="LT994" s="7"/>
      <c r="LU994" s="7"/>
      <c r="LV994" s="7"/>
      <c r="LW994" s="7"/>
      <c r="LX994" s="7"/>
      <c r="LY994" s="7"/>
      <c r="LZ994" s="7"/>
      <c r="MA994" s="7"/>
      <c r="MB994" s="7"/>
      <c r="MC994" s="7"/>
      <c r="MD994" s="7"/>
      <c r="ME994" s="7"/>
      <c r="MF994" s="7"/>
      <c r="MG994" s="7"/>
      <c r="MH994" s="7"/>
      <c r="MI994" s="7"/>
      <c r="MJ994" s="7"/>
    </row>
    <row r="995" spans="1:348" ht="15.75" customHeight="1">
      <c r="A995" s="80"/>
      <c r="B995" s="80"/>
      <c r="C995" s="80"/>
      <c r="D995" s="80"/>
      <c r="E995" s="80"/>
      <c r="F995" s="80"/>
      <c r="G995" s="80"/>
      <c r="H995" s="80"/>
      <c r="I995" s="81"/>
      <c r="J995" s="81"/>
      <c r="K995" s="81"/>
      <c r="L995" s="81"/>
      <c r="M995" s="80"/>
      <c r="N995" s="80"/>
      <c r="O995" s="82"/>
      <c r="P995" s="82"/>
      <c r="Q995" s="82"/>
      <c r="R995" s="82"/>
      <c r="S995" s="82"/>
      <c r="T995" s="82"/>
      <c r="U995" s="82"/>
      <c r="V995" s="82"/>
      <c r="W995" s="82"/>
      <c r="X995" s="80"/>
      <c r="Y995" s="80"/>
      <c r="Z995" s="80"/>
      <c r="AA995" s="80"/>
      <c r="AB995" s="81"/>
      <c r="AC995" s="81"/>
      <c r="AD995" s="80"/>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7"/>
      <c r="GL995" s="7"/>
      <c r="GM995" s="7"/>
      <c r="GN995" s="7"/>
      <c r="GO995" s="7"/>
      <c r="GP995" s="7"/>
      <c r="GQ995" s="7"/>
      <c r="GR995" s="7"/>
      <c r="GS995" s="7"/>
      <c r="GT995" s="7"/>
      <c r="GU995" s="7"/>
      <c r="GV995" s="7"/>
      <c r="GW995" s="7"/>
      <c r="GX995" s="7"/>
      <c r="GY995" s="7"/>
      <c r="GZ995" s="7"/>
      <c r="HA995" s="7"/>
      <c r="HB995" s="7"/>
      <c r="HC995" s="7"/>
      <c r="HD995" s="7"/>
      <c r="HE995" s="7"/>
      <c r="HF995" s="7"/>
      <c r="HG995" s="7"/>
      <c r="HH995" s="7"/>
      <c r="HI995" s="7"/>
      <c r="HJ995" s="7"/>
      <c r="HK995" s="7"/>
      <c r="HL995" s="7"/>
      <c r="HM995" s="7"/>
      <c r="HN995" s="7"/>
      <c r="HO995" s="7"/>
      <c r="HP995" s="7"/>
      <c r="HQ995" s="7"/>
      <c r="HR995" s="7"/>
      <c r="HS995" s="7"/>
      <c r="HT995" s="7"/>
      <c r="HU995" s="7"/>
      <c r="HV995" s="7"/>
      <c r="HW995" s="7"/>
      <c r="HX995" s="7"/>
      <c r="HY995" s="7"/>
      <c r="HZ995" s="7"/>
      <c r="IA995" s="7"/>
      <c r="IB995" s="7"/>
      <c r="IC995" s="7"/>
      <c r="ID995" s="7"/>
      <c r="IE995" s="7"/>
      <c r="IF995" s="7"/>
      <c r="IG995" s="7"/>
      <c r="IH995" s="7"/>
      <c r="II995" s="7"/>
      <c r="IJ995" s="7"/>
      <c r="IK995" s="7"/>
      <c r="IL995" s="7"/>
      <c r="IM995" s="7"/>
      <c r="IN995" s="7"/>
      <c r="IO995" s="7"/>
      <c r="IP995" s="7"/>
      <c r="IQ995" s="7"/>
      <c r="IR995" s="7"/>
      <c r="IS995" s="7"/>
      <c r="IT995" s="7"/>
      <c r="IU995" s="7"/>
      <c r="IV995" s="7"/>
      <c r="IW995" s="7"/>
      <c r="IX995" s="7"/>
      <c r="IY995" s="7"/>
      <c r="IZ995" s="7"/>
      <c r="JA995" s="7"/>
      <c r="JB995" s="7"/>
      <c r="JC995" s="7"/>
      <c r="JD995" s="7"/>
      <c r="JE995" s="7"/>
      <c r="JF995" s="7"/>
      <c r="JG995" s="7"/>
      <c r="JH995" s="7"/>
      <c r="JI995" s="7"/>
      <c r="JJ995" s="7"/>
      <c r="JK995" s="7"/>
      <c r="JL995" s="7"/>
      <c r="JM995" s="7"/>
      <c r="JN995" s="7"/>
      <c r="JO995" s="7"/>
      <c r="JP995" s="7"/>
      <c r="JQ995" s="7"/>
      <c r="JR995" s="7"/>
      <c r="JS995" s="7"/>
      <c r="JT995" s="7"/>
      <c r="JU995" s="7"/>
      <c r="JV995" s="7"/>
      <c r="JW995" s="7"/>
      <c r="JX995" s="7"/>
      <c r="JY995" s="7"/>
      <c r="JZ995" s="7"/>
      <c r="KA995" s="7"/>
      <c r="KB995" s="7"/>
      <c r="KC995" s="7"/>
      <c r="KD995" s="7"/>
      <c r="KE995" s="7"/>
      <c r="KF995" s="7"/>
      <c r="KG995" s="7"/>
      <c r="KH995" s="7"/>
      <c r="KI995" s="7"/>
      <c r="KJ995" s="7"/>
      <c r="KK995" s="7"/>
      <c r="KL995" s="7"/>
      <c r="KM995" s="7"/>
      <c r="KN995" s="7"/>
      <c r="KO995" s="7"/>
      <c r="KP995" s="7"/>
      <c r="KQ995" s="7"/>
      <c r="KR995" s="7"/>
      <c r="KS995" s="7"/>
      <c r="KT995" s="7"/>
      <c r="KU995" s="7"/>
      <c r="KV995" s="7"/>
      <c r="KW995" s="7"/>
      <c r="KX995" s="7"/>
      <c r="KY995" s="7"/>
      <c r="KZ995" s="7"/>
      <c r="LA995" s="7"/>
      <c r="LB995" s="7"/>
      <c r="LC995" s="7"/>
      <c r="LD995" s="7"/>
      <c r="LE995" s="7"/>
      <c r="LF995" s="7"/>
      <c r="LG995" s="7"/>
      <c r="LH995" s="7"/>
      <c r="LI995" s="7"/>
      <c r="LJ995" s="7"/>
      <c r="LK995" s="7"/>
      <c r="LL995" s="7"/>
      <c r="LM995" s="7"/>
      <c r="LN995" s="7"/>
      <c r="LO995" s="7"/>
      <c r="LP995" s="7"/>
      <c r="LQ995" s="7"/>
      <c r="LR995" s="7"/>
      <c r="LS995" s="7"/>
      <c r="LT995" s="7"/>
      <c r="LU995" s="7"/>
      <c r="LV995" s="7"/>
      <c r="LW995" s="7"/>
      <c r="LX995" s="7"/>
      <c r="LY995" s="7"/>
      <c r="LZ995" s="7"/>
      <c r="MA995" s="7"/>
      <c r="MB995" s="7"/>
      <c r="MC995" s="7"/>
      <c r="MD995" s="7"/>
      <c r="ME995" s="7"/>
      <c r="MF995" s="7"/>
      <c r="MG995" s="7"/>
      <c r="MH995" s="7"/>
      <c r="MI995" s="7"/>
      <c r="MJ995" s="7"/>
    </row>
    <row r="996" spans="1:348" ht="15.75" customHeight="1">
      <c r="A996" s="80"/>
      <c r="B996" s="80"/>
      <c r="C996" s="80"/>
      <c r="D996" s="80"/>
      <c r="E996" s="80"/>
      <c r="F996" s="80"/>
      <c r="G996" s="80"/>
      <c r="H996" s="80"/>
      <c r="I996" s="81"/>
      <c r="J996" s="81"/>
      <c r="K996" s="81"/>
      <c r="L996" s="81"/>
      <c r="M996" s="80"/>
      <c r="N996" s="80"/>
      <c r="O996" s="82"/>
      <c r="P996" s="82"/>
      <c r="Q996" s="82"/>
      <c r="R996" s="82"/>
      <c r="S996" s="82"/>
      <c r="T996" s="82"/>
      <c r="U996" s="82"/>
      <c r="V996" s="82"/>
      <c r="W996" s="82"/>
      <c r="X996" s="80"/>
      <c r="Y996" s="80"/>
      <c r="Z996" s="80"/>
      <c r="AA996" s="80"/>
      <c r="AB996" s="81"/>
      <c r="AC996" s="81"/>
      <c r="AD996" s="80"/>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7"/>
      <c r="EQ996" s="7"/>
      <c r="ER996" s="7"/>
      <c r="ES996" s="7"/>
      <c r="ET996" s="7"/>
      <c r="EU996" s="7"/>
      <c r="EV996" s="7"/>
      <c r="EW996" s="7"/>
      <c r="EX996" s="7"/>
      <c r="EY996" s="7"/>
      <c r="EZ996" s="7"/>
      <c r="FA996" s="7"/>
      <c r="FB996" s="7"/>
      <c r="FC996" s="7"/>
      <c r="FD996" s="7"/>
      <c r="FE996" s="7"/>
      <c r="FF996" s="7"/>
      <c r="FG996" s="7"/>
      <c r="FH996" s="7"/>
      <c r="FI996" s="7"/>
      <c r="FJ996" s="7"/>
      <c r="FK996" s="7"/>
      <c r="FL996" s="7"/>
      <c r="FM996" s="7"/>
      <c r="FN996" s="7"/>
      <c r="FO996" s="7"/>
      <c r="FP996" s="7"/>
      <c r="FQ996" s="7"/>
      <c r="FR996" s="7"/>
      <c r="FS996" s="7"/>
      <c r="FT996" s="7"/>
      <c r="FU996" s="7"/>
      <c r="FV996" s="7"/>
      <c r="FW996" s="7"/>
      <c r="FX996" s="7"/>
      <c r="FY996" s="7"/>
      <c r="FZ996" s="7"/>
      <c r="GA996" s="7"/>
      <c r="GB996" s="7"/>
      <c r="GC996" s="7"/>
      <c r="GD996" s="7"/>
      <c r="GE996" s="7"/>
      <c r="GF996" s="7"/>
      <c r="GG996" s="7"/>
      <c r="GH996" s="7"/>
      <c r="GI996" s="7"/>
      <c r="GJ996" s="7"/>
      <c r="GK996" s="7"/>
      <c r="GL996" s="7"/>
      <c r="GM996" s="7"/>
      <c r="GN996" s="7"/>
      <c r="GO996" s="7"/>
      <c r="GP996" s="7"/>
      <c r="GQ996" s="7"/>
      <c r="GR996" s="7"/>
      <c r="GS996" s="7"/>
      <c r="GT996" s="7"/>
      <c r="GU996" s="7"/>
      <c r="GV996" s="7"/>
      <c r="GW996" s="7"/>
      <c r="GX996" s="7"/>
      <c r="GY996" s="7"/>
      <c r="GZ996" s="7"/>
      <c r="HA996" s="7"/>
      <c r="HB996" s="7"/>
      <c r="HC996" s="7"/>
      <c r="HD996" s="7"/>
      <c r="HE996" s="7"/>
      <c r="HF996" s="7"/>
      <c r="HG996" s="7"/>
      <c r="HH996" s="7"/>
      <c r="HI996" s="7"/>
      <c r="HJ996" s="7"/>
      <c r="HK996" s="7"/>
      <c r="HL996" s="7"/>
      <c r="HM996" s="7"/>
      <c r="HN996" s="7"/>
      <c r="HO996" s="7"/>
      <c r="HP996" s="7"/>
      <c r="HQ996" s="7"/>
      <c r="HR996" s="7"/>
      <c r="HS996" s="7"/>
      <c r="HT996" s="7"/>
      <c r="HU996" s="7"/>
      <c r="HV996" s="7"/>
      <c r="HW996" s="7"/>
      <c r="HX996" s="7"/>
      <c r="HY996" s="7"/>
      <c r="HZ996" s="7"/>
      <c r="IA996" s="7"/>
      <c r="IB996" s="7"/>
      <c r="IC996" s="7"/>
      <c r="ID996" s="7"/>
      <c r="IE996" s="7"/>
      <c r="IF996" s="7"/>
      <c r="IG996" s="7"/>
      <c r="IH996" s="7"/>
      <c r="II996" s="7"/>
      <c r="IJ996" s="7"/>
      <c r="IK996" s="7"/>
      <c r="IL996" s="7"/>
      <c r="IM996" s="7"/>
      <c r="IN996" s="7"/>
      <c r="IO996" s="7"/>
      <c r="IP996" s="7"/>
      <c r="IQ996" s="7"/>
      <c r="IR996" s="7"/>
      <c r="IS996" s="7"/>
      <c r="IT996" s="7"/>
      <c r="IU996" s="7"/>
      <c r="IV996" s="7"/>
      <c r="IW996" s="7"/>
      <c r="IX996" s="7"/>
      <c r="IY996" s="7"/>
      <c r="IZ996" s="7"/>
      <c r="JA996" s="7"/>
      <c r="JB996" s="7"/>
      <c r="JC996" s="7"/>
      <c r="JD996" s="7"/>
      <c r="JE996" s="7"/>
      <c r="JF996" s="7"/>
      <c r="JG996" s="7"/>
      <c r="JH996" s="7"/>
      <c r="JI996" s="7"/>
      <c r="JJ996" s="7"/>
      <c r="JK996" s="7"/>
      <c r="JL996" s="7"/>
      <c r="JM996" s="7"/>
      <c r="JN996" s="7"/>
      <c r="JO996" s="7"/>
      <c r="JP996" s="7"/>
      <c r="JQ996" s="7"/>
      <c r="JR996" s="7"/>
      <c r="JS996" s="7"/>
      <c r="JT996" s="7"/>
      <c r="JU996" s="7"/>
      <c r="JV996" s="7"/>
      <c r="JW996" s="7"/>
      <c r="JX996" s="7"/>
      <c r="JY996" s="7"/>
      <c r="JZ996" s="7"/>
      <c r="KA996" s="7"/>
      <c r="KB996" s="7"/>
      <c r="KC996" s="7"/>
      <c r="KD996" s="7"/>
      <c r="KE996" s="7"/>
      <c r="KF996" s="7"/>
      <c r="KG996" s="7"/>
      <c r="KH996" s="7"/>
      <c r="KI996" s="7"/>
      <c r="KJ996" s="7"/>
      <c r="KK996" s="7"/>
      <c r="KL996" s="7"/>
      <c r="KM996" s="7"/>
      <c r="KN996" s="7"/>
      <c r="KO996" s="7"/>
      <c r="KP996" s="7"/>
      <c r="KQ996" s="7"/>
      <c r="KR996" s="7"/>
      <c r="KS996" s="7"/>
      <c r="KT996" s="7"/>
      <c r="KU996" s="7"/>
      <c r="KV996" s="7"/>
      <c r="KW996" s="7"/>
      <c r="KX996" s="7"/>
      <c r="KY996" s="7"/>
      <c r="KZ996" s="7"/>
      <c r="LA996" s="7"/>
      <c r="LB996" s="7"/>
      <c r="LC996" s="7"/>
      <c r="LD996" s="7"/>
      <c r="LE996" s="7"/>
      <c r="LF996" s="7"/>
      <c r="LG996" s="7"/>
      <c r="LH996" s="7"/>
      <c r="LI996" s="7"/>
      <c r="LJ996" s="7"/>
      <c r="LK996" s="7"/>
      <c r="LL996" s="7"/>
      <c r="LM996" s="7"/>
      <c r="LN996" s="7"/>
      <c r="LO996" s="7"/>
      <c r="LP996" s="7"/>
      <c r="LQ996" s="7"/>
      <c r="LR996" s="7"/>
      <c r="LS996" s="7"/>
      <c r="LT996" s="7"/>
      <c r="LU996" s="7"/>
      <c r="LV996" s="7"/>
      <c r="LW996" s="7"/>
      <c r="LX996" s="7"/>
      <c r="LY996" s="7"/>
      <c r="LZ996" s="7"/>
      <c r="MA996" s="7"/>
      <c r="MB996" s="7"/>
      <c r="MC996" s="7"/>
      <c r="MD996" s="7"/>
      <c r="ME996" s="7"/>
      <c r="MF996" s="7"/>
      <c r="MG996" s="7"/>
      <c r="MH996" s="7"/>
      <c r="MI996" s="7"/>
      <c r="MJ996" s="7"/>
    </row>
    <row r="997" spans="1:348" ht="15.75" customHeight="1">
      <c r="A997" s="80"/>
      <c r="B997" s="80"/>
      <c r="C997" s="80"/>
      <c r="D997" s="80"/>
      <c r="E997" s="80"/>
      <c r="F997" s="80"/>
      <c r="G997" s="80"/>
      <c r="H997" s="80"/>
      <c r="I997" s="81"/>
      <c r="J997" s="81"/>
      <c r="K997" s="81"/>
      <c r="L997" s="81"/>
      <c r="M997" s="80"/>
      <c r="N997" s="80"/>
      <c r="O997" s="82"/>
      <c r="P997" s="82"/>
      <c r="Q997" s="82"/>
      <c r="R997" s="82"/>
      <c r="S997" s="82"/>
      <c r="T997" s="82"/>
      <c r="U997" s="82"/>
      <c r="V997" s="82"/>
      <c r="W997" s="82"/>
      <c r="X997" s="80"/>
      <c r="Y997" s="80"/>
      <c r="Z997" s="80"/>
      <c r="AA997" s="80"/>
      <c r="AB997" s="81"/>
      <c r="AC997" s="81"/>
      <c r="AD997" s="80"/>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7"/>
      <c r="GL997" s="7"/>
      <c r="GM997" s="7"/>
      <c r="GN997" s="7"/>
      <c r="GO997" s="7"/>
      <c r="GP997" s="7"/>
      <c r="GQ997" s="7"/>
      <c r="GR997" s="7"/>
      <c r="GS997" s="7"/>
      <c r="GT997" s="7"/>
      <c r="GU997" s="7"/>
      <c r="GV997" s="7"/>
      <c r="GW997" s="7"/>
      <c r="GX997" s="7"/>
      <c r="GY997" s="7"/>
      <c r="GZ997" s="7"/>
      <c r="HA997" s="7"/>
      <c r="HB997" s="7"/>
      <c r="HC997" s="7"/>
      <c r="HD997" s="7"/>
      <c r="HE997" s="7"/>
      <c r="HF997" s="7"/>
      <c r="HG997" s="7"/>
      <c r="HH997" s="7"/>
      <c r="HI997" s="7"/>
      <c r="HJ997" s="7"/>
      <c r="HK997" s="7"/>
      <c r="HL997" s="7"/>
      <c r="HM997" s="7"/>
      <c r="HN997" s="7"/>
      <c r="HO997" s="7"/>
      <c r="HP997" s="7"/>
      <c r="HQ997" s="7"/>
      <c r="HR997" s="7"/>
      <c r="HS997" s="7"/>
      <c r="HT997" s="7"/>
      <c r="HU997" s="7"/>
      <c r="HV997" s="7"/>
      <c r="HW997" s="7"/>
      <c r="HX997" s="7"/>
      <c r="HY997" s="7"/>
      <c r="HZ997" s="7"/>
      <c r="IA997" s="7"/>
      <c r="IB997" s="7"/>
      <c r="IC997" s="7"/>
      <c r="ID997" s="7"/>
      <c r="IE997" s="7"/>
      <c r="IF997" s="7"/>
      <c r="IG997" s="7"/>
      <c r="IH997" s="7"/>
      <c r="II997" s="7"/>
      <c r="IJ997" s="7"/>
      <c r="IK997" s="7"/>
      <c r="IL997" s="7"/>
      <c r="IM997" s="7"/>
      <c r="IN997" s="7"/>
      <c r="IO997" s="7"/>
      <c r="IP997" s="7"/>
      <c r="IQ997" s="7"/>
      <c r="IR997" s="7"/>
      <c r="IS997" s="7"/>
      <c r="IT997" s="7"/>
      <c r="IU997" s="7"/>
      <c r="IV997" s="7"/>
      <c r="IW997" s="7"/>
      <c r="IX997" s="7"/>
      <c r="IY997" s="7"/>
      <c r="IZ997" s="7"/>
      <c r="JA997" s="7"/>
      <c r="JB997" s="7"/>
      <c r="JC997" s="7"/>
      <c r="JD997" s="7"/>
      <c r="JE997" s="7"/>
      <c r="JF997" s="7"/>
      <c r="JG997" s="7"/>
      <c r="JH997" s="7"/>
      <c r="JI997" s="7"/>
      <c r="JJ997" s="7"/>
      <c r="JK997" s="7"/>
      <c r="JL997" s="7"/>
      <c r="JM997" s="7"/>
      <c r="JN997" s="7"/>
      <c r="JO997" s="7"/>
      <c r="JP997" s="7"/>
      <c r="JQ997" s="7"/>
      <c r="JR997" s="7"/>
      <c r="JS997" s="7"/>
      <c r="JT997" s="7"/>
      <c r="JU997" s="7"/>
      <c r="JV997" s="7"/>
      <c r="JW997" s="7"/>
      <c r="JX997" s="7"/>
      <c r="JY997" s="7"/>
      <c r="JZ997" s="7"/>
      <c r="KA997" s="7"/>
      <c r="KB997" s="7"/>
      <c r="KC997" s="7"/>
      <c r="KD997" s="7"/>
      <c r="KE997" s="7"/>
      <c r="KF997" s="7"/>
      <c r="KG997" s="7"/>
      <c r="KH997" s="7"/>
      <c r="KI997" s="7"/>
      <c r="KJ997" s="7"/>
      <c r="KK997" s="7"/>
      <c r="KL997" s="7"/>
      <c r="KM997" s="7"/>
      <c r="KN997" s="7"/>
      <c r="KO997" s="7"/>
      <c r="KP997" s="7"/>
      <c r="KQ997" s="7"/>
      <c r="KR997" s="7"/>
      <c r="KS997" s="7"/>
      <c r="KT997" s="7"/>
      <c r="KU997" s="7"/>
      <c r="KV997" s="7"/>
      <c r="KW997" s="7"/>
      <c r="KX997" s="7"/>
      <c r="KY997" s="7"/>
      <c r="KZ997" s="7"/>
      <c r="LA997" s="7"/>
      <c r="LB997" s="7"/>
      <c r="LC997" s="7"/>
      <c r="LD997" s="7"/>
      <c r="LE997" s="7"/>
      <c r="LF997" s="7"/>
      <c r="LG997" s="7"/>
      <c r="LH997" s="7"/>
      <c r="LI997" s="7"/>
      <c r="LJ997" s="7"/>
      <c r="LK997" s="7"/>
      <c r="LL997" s="7"/>
      <c r="LM997" s="7"/>
      <c r="LN997" s="7"/>
      <c r="LO997" s="7"/>
      <c r="LP997" s="7"/>
      <c r="LQ997" s="7"/>
      <c r="LR997" s="7"/>
      <c r="LS997" s="7"/>
      <c r="LT997" s="7"/>
      <c r="LU997" s="7"/>
      <c r="LV997" s="7"/>
      <c r="LW997" s="7"/>
      <c r="LX997" s="7"/>
      <c r="LY997" s="7"/>
      <c r="LZ997" s="7"/>
      <c r="MA997" s="7"/>
      <c r="MB997" s="7"/>
      <c r="MC997" s="7"/>
      <c r="MD997" s="7"/>
      <c r="ME997" s="7"/>
      <c r="MF997" s="7"/>
      <c r="MG997" s="7"/>
      <c r="MH997" s="7"/>
      <c r="MI997" s="7"/>
      <c r="MJ997" s="7"/>
    </row>
    <row r="998" spans="1:348" ht="15.75" customHeight="1">
      <c r="A998" s="80"/>
      <c r="B998" s="80"/>
      <c r="C998" s="80"/>
      <c r="D998" s="80"/>
      <c r="E998" s="80"/>
      <c r="F998" s="80"/>
      <c r="G998" s="80"/>
      <c r="H998" s="80"/>
      <c r="I998" s="81"/>
      <c r="J998" s="81"/>
      <c r="K998" s="81"/>
      <c r="L998" s="81"/>
      <c r="M998" s="80"/>
      <c r="N998" s="80"/>
      <c r="O998" s="82"/>
      <c r="P998" s="82"/>
      <c r="Q998" s="82"/>
      <c r="R998" s="82"/>
      <c r="S998" s="82"/>
      <c r="T998" s="82"/>
      <c r="U998" s="82"/>
      <c r="V998" s="82"/>
      <c r="W998" s="82"/>
      <c r="X998" s="80"/>
      <c r="Y998" s="80"/>
      <c r="Z998" s="80"/>
      <c r="AA998" s="80"/>
      <c r="AB998" s="81"/>
      <c r="AC998" s="81"/>
      <c r="AD998" s="80"/>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c r="FQ998" s="7"/>
      <c r="FR998" s="7"/>
      <c r="FS998" s="7"/>
      <c r="FT998" s="7"/>
      <c r="FU998" s="7"/>
      <c r="FV998" s="7"/>
      <c r="FW998" s="7"/>
      <c r="FX998" s="7"/>
      <c r="FY998" s="7"/>
      <c r="FZ998" s="7"/>
      <c r="GA998" s="7"/>
      <c r="GB998" s="7"/>
      <c r="GC998" s="7"/>
      <c r="GD998" s="7"/>
      <c r="GE998" s="7"/>
      <c r="GF998" s="7"/>
      <c r="GG998" s="7"/>
      <c r="GH998" s="7"/>
      <c r="GI998" s="7"/>
      <c r="GJ998" s="7"/>
      <c r="GK998" s="7"/>
      <c r="GL998" s="7"/>
      <c r="GM998" s="7"/>
      <c r="GN998" s="7"/>
      <c r="GO998" s="7"/>
      <c r="GP998" s="7"/>
      <c r="GQ998" s="7"/>
      <c r="GR998" s="7"/>
      <c r="GS998" s="7"/>
      <c r="GT998" s="7"/>
      <c r="GU998" s="7"/>
      <c r="GV998" s="7"/>
      <c r="GW998" s="7"/>
      <c r="GX998" s="7"/>
      <c r="GY998" s="7"/>
      <c r="GZ998" s="7"/>
      <c r="HA998" s="7"/>
      <c r="HB998" s="7"/>
      <c r="HC998" s="7"/>
      <c r="HD998" s="7"/>
      <c r="HE998" s="7"/>
      <c r="HF998" s="7"/>
      <c r="HG998" s="7"/>
      <c r="HH998" s="7"/>
      <c r="HI998" s="7"/>
      <c r="HJ998" s="7"/>
      <c r="HK998" s="7"/>
      <c r="HL998" s="7"/>
      <c r="HM998" s="7"/>
      <c r="HN998" s="7"/>
      <c r="HO998" s="7"/>
      <c r="HP998" s="7"/>
      <c r="HQ998" s="7"/>
      <c r="HR998" s="7"/>
      <c r="HS998" s="7"/>
      <c r="HT998" s="7"/>
      <c r="HU998" s="7"/>
      <c r="HV998" s="7"/>
      <c r="HW998" s="7"/>
      <c r="HX998" s="7"/>
      <c r="HY998" s="7"/>
      <c r="HZ998" s="7"/>
      <c r="IA998" s="7"/>
      <c r="IB998" s="7"/>
      <c r="IC998" s="7"/>
      <c r="ID998" s="7"/>
      <c r="IE998" s="7"/>
      <c r="IF998" s="7"/>
      <c r="IG998" s="7"/>
      <c r="IH998" s="7"/>
      <c r="II998" s="7"/>
      <c r="IJ998" s="7"/>
      <c r="IK998" s="7"/>
      <c r="IL998" s="7"/>
      <c r="IM998" s="7"/>
      <c r="IN998" s="7"/>
      <c r="IO998" s="7"/>
      <c r="IP998" s="7"/>
      <c r="IQ998" s="7"/>
      <c r="IR998" s="7"/>
      <c r="IS998" s="7"/>
      <c r="IT998" s="7"/>
      <c r="IU998" s="7"/>
      <c r="IV998" s="7"/>
      <c r="IW998" s="7"/>
      <c r="IX998" s="7"/>
      <c r="IY998" s="7"/>
      <c r="IZ998" s="7"/>
      <c r="JA998" s="7"/>
      <c r="JB998" s="7"/>
      <c r="JC998" s="7"/>
      <c r="JD998" s="7"/>
      <c r="JE998" s="7"/>
      <c r="JF998" s="7"/>
      <c r="JG998" s="7"/>
      <c r="JH998" s="7"/>
      <c r="JI998" s="7"/>
      <c r="JJ998" s="7"/>
      <c r="JK998" s="7"/>
      <c r="JL998" s="7"/>
      <c r="JM998" s="7"/>
      <c r="JN998" s="7"/>
      <c r="JO998" s="7"/>
      <c r="JP998" s="7"/>
      <c r="JQ998" s="7"/>
      <c r="JR998" s="7"/>
      <c r="JS998" s="7"/>
      <c r="JT998" s="7"/>
      <c r="JU998" s="7"/>
      <c r="JV998" s="7"/>
      <c r="JW998" s="7"/>
      <c r="JX998" s="7"/>
      <c r="JY998" s="7"/>
      <c r="JZ998" s="7"/>
      <c r="KA998" s="7"/>
      <c r="KB998" s="7"/>
      <c r="KC998" s="7"/>
      <c r="KD998" s="7"/>
      <c r="KE998" s="7"/>
      <c r="KF998" s="7"/>
      <c r="KG998" s="7"/>
      <c r="KH998" s="7"/>
      <c r="KI998" s="7"/>
      <c r="KJ998" s="7"/>
      <c r="KK998" s="7"/>
      <c r="KL998" s="7"/>
      <c r="KM998" s="7"/>
      <c r="KN998" s="7"/>
      <c r="KO998" s="7"/>
      <c r="KP998" s="7"/>
      <c r="KQ998" s="7"/>
      <c r="KR998" s="7"/>
      <c r="KS998" s="7"/>
      <c r="KT998" s="7"/>
      <c r="KU998" s="7"/>
      <c r="KV998" s="7"/>
      <c r="KW998" s="7"/>
      <c r="KX998" s="7"/>
      <c r="KY998" s="7"/>
      <c r="KZ998" s="7"/>
      <c r="LA998" s="7"/>
      <c r="LB998" s="7"/>
      <c r="LC998" s="7"/>
      <c r="LD998" s="7"/>
      <c r="LE998" s="7"/>
      <c r="LF998" s="7"/>
      <c r="LG998" s="7"/>
      <c r="LH998" s="7"/>
      <c r="LI998" s="7"/>
      <c r="LJ998" s="7"/>
      <c r="LK998" s="7"/>
      <c r="LL998" s="7"/>
      <c r="LM998" s="7"/>
      <c r="LN998" s="7"/>
      <c r="LO998" s="7"/>
      <c r="LP998" s="7"/>
      <c r="LQ998" s="7"/>
      <c r="LR998" s="7"/>
      <c r="LS998" s="7"/>
      <c r="LT998" s="7"/>
      <c r="LU998" s="7"/>
      <c r="LV998" s="7"/>
      <c r="LW998" s="7"/>
      <c r="LX998" s="7"/>
      <c r="LY998" s="7"/>
      <c r="LZ998" s="7"/>
      <c r="MA998" s="7"/>
      <c r="MB998" s="7"/>
      <c r="MC998" s="7"/>
      <c r="MD998" s="7"/>
      <c r="ME998" s="7"/>
      <c r="MF998" s="7"/>
      <c r="MG998" s="7"/>
      <c r="MH998" s="7"/>
      <c r="MI998" s="7"/>
      <c r="MJ998" s="7"/>
    </row>
    <row r="999" spans="1:348" ht="15.75" customHeight="1">
      <c r="A999" s="80"/>
      <c r="B999" s="80"/>
      <c r="C999" s="80"/>
      <c r="D999" s="80"/>
      <c r="E999" s="80"/>
      <c r="F999" s="80"/>
      <c r="G999" s="80"/>
      <c r="H999" s="80"/>
      <c r="I999" s="81"/>
      <c r="J999" s="81"/>
      <c r="K999" s="81"/>
      <c r="L999" s="81"/>
      <c r="M999" s="80"/>
      <c r="N999" s="80"/>
      <c r="O999" s="82"/>
      <c r="P999" s="82"/>
      <c r="Q999" s="82"/>
      <c r="R999" s="82"/>
      <c r="S999" s="82"/>
      <c r="T999" s="82"/>
      <c r="U999" s="82"/>
      <c r="V999" s="82"/>
      <c r="W999" s="82"/>
      <c r="X999" s="80"/>
      <c r="Y999" s="80"/>
      <c r="Z999" s="80"/>
      <c r="AA999" s="80"/>
      <c r="AB999" s="81"/>
      <c r="AC999" s="81"/>
      <c r="AD999" s="80"/>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7"/>
      <c r="GL999" s="7"/>
      <c r="GM999" s="7"/>
      <c r="GN999" s="7"/>
      <c r="GO999" s="7"/>
      <c r="GP999" s="7"/>
      <c r="GQ999" s="7"/>
      <c r="GR999" s="7"/>
      <c r="GS999" s="7"/>
      <c r="GT999" s="7"/>
      <c r="GU999" s="7"/>
      <c r="GV999" s="7"/>
      <c r="GW999" s="7"/>
      <c r="GX999" s="7"/>
      <c r="GY999" s="7"/>
      <c r="GZ999" s="7"/>
      <c r="HA999" s="7"/>
      <c r="HB999" s="7"/>
      <c r="HC999" s="7"/>
      <c r="HD999" s="7"/>
      <c r="HE999" s="7"/>
      <c r="HF999" s="7"/>
      <c r="HG999" s="7"/>
      <c r="HH999" s="7"/>
      <c r="HI999" s="7"/>
      <c r="HJ999" s="7"/>
      <c r="HK999" s="7"/>
      <c r="HL999" s="7"/>
      <c r="HM999" s="7"/>
      <c r="HN999" s="7"/>
      <c r="HO999" s="7"/>
      <c r="HP999" s="7"/>
      <c r="HQ999" s="7"/>
      <c r="HR999" s="7"/>
      <c r="HS999" s="7"/>
      <c r="HT999" s="7"/>
      <c r="HU999" s="7"/>
      <c r="HV999" s="7"/>
      <c r="HW999" s="7"/>
      <c r="HX999" s="7"/>
      <c r="HY999" s="7"/>
      <c r="HZ999" s="7"/>
      <c r="IA999" s="7"/>
      <c r="IB999" s="7"/>
      <c r="IC999" s="7"/>
      <c r="ID999" s="7"/>
      <c r="IE999" s="7"/>
      <c r="IF999" s="7"/>
      <c r="IG999" s="7"/>
      <c r="IH999" s="7"/>
      <c r="II999" s="7"/>
      <c r="IJ999" s="7"/>
      <c r="IK999" s="7"/>
      <c r="IL999" s="7"/>
      <c r="IM999" s="7"/>
      <c r="IN999" s="7"/>
      <c r="IO999" s="7"/>
      <c r="IP999" s="7"/>
      <c r="IQ999" s="7"/>
      <c r="IR999" s="7"/>
      <c r="IS999" s="7"/>
      <c r="IT999" s="7"/>
      <c r="IU999" s="7"/>
      <c r="IV999" s="7"/>
      <c r="IW999" s="7"/>
      <c r="IX999" s="7"/>
      <c r="IY999" s="7"/>
      <c r="IZ999" s="7"/>
      <c r="JA999" s="7"/>
      <c r="JB999" s="7"/>
      <c r="JC999" s="7"/>
      <c r="JD999" s="7"/>
      <c r="JE999" s="7"/>
      <c r="JF999" s="7"/>
      <c r="JG999" s="7"/>
      <c r="JH999" s="7"/>
      <c r="JI999" s="7"/>
      <c r="JJ999" s="7"/>
      <c r="JK999" s="7"/>
      <c r="JL999" s="7"/>
      <c r="JM999" s="7"/>
      <c r="JN999" s="7"/>
      <c r="JO999" s="7"/>
      <c r="JP999" s="7"/>
      <c r="JQ999" s="7"/>
      <c r="JR999" s="7"/>
      <c r="JS999" s="7"/>
      <c r="JT999" s="7"/>
      <c r="JU999" s="7"/>
      <c r="JV999" s="7"/>
      <c r="JW999" s="7"/>
      <c r="JX999" s="7"/>
      <c r="JY999" s="7"/>
      <c r="JZ999" s="7"/>
      <c r="KA999" s="7"/>
      <c r="KB999" s="7"/>
      <c r="KC999" s="7"/>
      <c r="KD999" s="7"/>
      <c r="KE999" s="7"/>
      <c r="KF999" s="7"/>
      <c r="KG999" s="7"/>
      <c r="KH999" s="7"/>
      <c r="KI999" s="7"/>
      <c r="KJ999" s="7"/>
      <c r="KK999" s="7"/>
      <c r="KL999" s="7"/>
      <c r="KM999" s="7"/>
      <c r="KN999" s="7"/>
      <c r="KO999" s="7"/>
      <c r="KP999" s="7"/>
      <c r="KQ999" s="7"/>
      <c r="KR999" s="7"/>
      <c r="KS999" s="7"/>
      <c r="KT999" s="7"/>
      <c r="KU999" s="7"/>
      <c r="KV999" s="7"/>
      <c r="KW999" s="7"/>
      <c r="KX999" s="7"/>
      <c r="KY999" s="7"/>
      <c r="KZ999" s="7"/>
      <c r="LA999" s="7"/>
      <c r="LB999" s="7"/>
      <c r="LC999" s="7"/>
      <c r="LD999" s="7"/>
      <c r="LE999" s="7"/>
      <c r="LF999" s="7"/>
      <c r="LG999" s="7"/>
      <c r="LH999" s="7"/>
      <c r="LI999" s="7"/>
      <c r="LJ999" s="7"/>
      <c r="LK999" s="7"/>
      <c r="LL999" s="7"/>
      <c r="LM999" s="7"/>
      <c r="LN999" s="7"/>
      <c r="LO999" s="7"/>
      <c r="LP999" s="7"/>
      <c r="LQ999" s="7"/>
      <c r="LR999" s="7"/>
      <c r="LS999" s="7"/>
      <c r="LT999" s="7"/>
      <c r="LU999" s="7"/>
      <c r="LV999" s="7"/>
      <c r="LW999" s="7"/>
      <c r="LX999" s="7"/>
      <c r="LY999" s="7"/>
      <c r="LZ999" s="7"/>
      <c r="MA999" s="7"/>
      <c r="MB999" s="7"/>
      <c r="MC999" s="7"/>
      <c r="MD999" s="7"/>
      <c r="ME999" s="7"/>
      <c r="MF999" s="7"/>
      <c r="MG999" s="7"/>
      <c r="MH999" s="7"/>
      <c r="MI999" s="7"/>
      <c r="MJ999" s="7"/>
    </row>
  </sheetData>
  <autoFilter ref="A2:MJ55" xr:uid="{00000000-0009-0000-0000-000001000000}">
    <filterColumn colId="0">
      <filters>
        <filter val="Negocio_Acueducto"/>
      </filters>
    </filterColumn>
  </autoFilter>
  <mergeCells count="49">
    <mergeCell ref="MA1:MC1"/>
    <mergeCell ref="MF1:MH1"/>
    <mergeCell ref="JS1:JU1"/>
    <mergeCell ref="JX1:JZ1"/>
    <mergeCell ref="KC1:KE1"/>
    <mergeCell ref="KH1:KJ1"/>
    <mergeCell ref="KM1:KO1"/>
    <mergeCell ref="KR1:KT1"/>
    <mergeCell ref="KW1:KY1"/>
    <mergeCell ref="LB1:LD1"/>
    <mergeCell ref="LG1:LI1"/>
    <mergeCell ref="LL1:LN1"/>
    <mergeCell ref="LQ1:LS1"/>
    <mergeCell ref="LV1:LX1"/>
    <mergeCell ref="IT1:IV1"/>
    <mergeCell ref="IY1:JA1"/>
    <mergeCell ref="JD1:JF1"/>
    <mergeCell ref="JI1:JK1"/>
    <mergeCell ref="JN1:JP1"/>
    <mergeCell ref="HU1:HW1"/>
    <mergeCell ref="HZ1:IB1"/>
    <mergeCell ref="IE1:IG1"/>
    <mergeCell ref="IJ1:IL1"/>
    <mergeCell ref="IO1:IQ1"/>
    <mergeCell ref="DG1:DI1"/>
    <mergeCell ref="DK1:DM1"/>
    <mergeCell ref="DO1:DQ1"/>
    <mergeCell ref="DS1:DU1"/>
    <mergeCell ref="HP1:HR1"/>
    <mergeCell ref="CM1:CO1"/>
    <mergeCell ref="CQ1:CS1"/>
    <mergeCell ref="CU1:CW1"/>
    <mergeCell ref="CY1:DA1"/>
    <mergeCell ref="DC1:DE1"/>
    <mergeCell ref="BS1:BU1"/>
    <mergeCell ref="BW1:BY1"/>
    <mergeCell ref="CA1:CC1"/>
    <mergeCell ref="CE1:CG1"/>
    <mergeCell ref="CI1:CK1"/>
    <mergeCell ref="AY1:BA1"/>
    <mergeCell ref="BC1:BE1"/>
    <mergeCell ref="BG1:BI1"/>
    <mergeCell ref="BK1:BM1"/>
    <mergeCell ref="BO1:BQ1"/>
    <mergeCell ref="AE1:AG1"/>
    <mergeCell ref="AI1:AK1"/>
    <mergeCell ref="AM1:AO1"/>
    <mergeCell ref="AQ1:AS1"/>
    <mergeCell ref="AU1:AW1"/>
  </mergeCells>
  <conditionalFormatting sqref="Z3:AB55 AH3:AH55 AL3:AL55 AP3:AP55 AT3:AT55 AX3:AX55 BB3:BB55 BF3:BF55 BJ3:BJ55 BN3:BN55 BR3:BR55 BV3:BV55 BZ3:BZ55 CD3:CD55 CH3:CH55 CL3:CL55 CP3:CP55 CT3:CT55 CX3:CX55 DB3:DB55 DF3:DF55 DJ3:DJ55 DN3:DN55 DR3:DR55 DV3:DV55">
    <cfRule type="containsText" dxfId="13" priority="1" operator="containsText" text="Extremo">
      <formula>NOT(ISERROR(SEARCH(("Extremo"),(Z3))))</formula>
    </cfRule>
  </conditionalFormatting>
  <conditionalFormatting sqref="Z3:AB55 AH3:AH55 AL3:AL55 AP3:AP55 AT3:AT55 AX3:AX55 BB3:BB55 BF3:BF55 BJ3:BJ55 BN3:BN55 BR3:BR55 BV3:BV55 BZ3:BZ55 CD3:CD55 CH3:CH55 CL3:CL55 CP3:CP55 CT3:CT55 CX3:CX55 DB3:DB55 DF3:DF55 DJ3:DJ55 DN3:DN55 DR3:DR55 DV3:DV55">
    <cfRule type="containsText" dxfId="12" priority="2" operator="containsText" text="Alto">
      <formula>NOT(ISERROR(SEARCH(("Alto"),(Z3))))</formula>
    </cfRule>
  </conditionalFormatting>
  <conditionalFormatting sqref="Z3:AB55 AH3:AH55 AL3:AL55 AP3:AP55 AT3:AT55 AX3:AX55 BB3:BB55 BF3:BF55 BJ3:BJ55 BN3:BN55 BR3:BR55 BV3:BV55 BZ3:BZ55 CD3:CD55 CH3:CH55 CL3:CL55 CP3:CP55 CT3:CT55 CX3:CX55 DB3:DB55 DF3:DF55 DJ3:DJ55 DN3:DN55 DR3:DR55 DV3:DV55">
    <cfRule type="containsText" dxfId="11" priority="3" operator="containsText" text="Tolerable">
      <formula>NOT(ISERROR(SEARCH(("Tolerable"),(Z3))))</formula>
    </cfRule>
  </conditionalFormatting>
  <conditionalFormatting sqref="Z3:AB55 AH3:AH55 AL3:AL55 AP3:AP55 AT3:AT55 AX3:AX55 BB3:BB55 BF3:BF55 BJ3:BJ55 BN3:BN55 BR3:BR55 BV3:BV55 BZ3:BZ55 CD3:CD55 CH3:CH55 CL3:CL55 CP3:CP55 CT3:CT55 CX3:CX55 DB3:DB55 DF3:DF55 DJ3:DJ55 DN3:DN55 DR3:DR55 DV3:DV55">
    <cfRule type="containsText" dxfId="10" priority="4" operator="containsText" text="Aceptable">
      <formula>NOT(ISERROR(SEARCH(("Aceptable"),(Z3))))</formula>
    </cfRule>
  </conditionalFormatting>
  <dataValidations count="12">
    <dataValidation type="list" allowBlank="1" showErrorMessage="1" sqref="E3:E55" xr:uid="{00000000-0002-0000-0100-000000000000}">
      <formula1>INDIRECT(D3)</formula1>
    </dataValidation>
    <dataValidation type="list" allowBlank="1" showErrorMessage="1" sqref="AG3:AG5 AK3:AK5 AO3:AO5 AS3:AS5 AW3:AW5 BA3:BA5 BE3:BE5 BI3:BI5 BM3:BM5 BQ3:BQ5 BU3:BU5 BY3:BY5 CC3:CC5 CG3:CG5 CK3:CK5 CO3:CO5 CS3:CS5 CW3:CW5 DA3:DA5 DE3:DE5 DI3:DI5 DM3:DM5 DQ3:DQ5 DU3:DU5 Y3:Y55" xr:uid="{00000000-0002-0000-0100-000001000000}">
      <formula1>Consecuencia</formula1>
    </dataValidation>
    <dataValidation type="list" allowBlank="1" showErrorMessage="1" sqref="D3:D55" xr:uid="{00000000-0002-0000-0100-000002000000}">
      <formula1>Categorías</formula1>
    </dataValidation>
    <dataValidation type="list" allowBlank="1" showErrorMessage="1" sqref="H3:H5 H7 H9:H55" xr:uid="{00000000-0002-0000-0100-000003000000}">
      <formula1>Origen</formula1>
    </dataValidation>
    <dataValidation type="list" allowBlank="1" showErrorMessage="1" sqref="C23" xr:uid="{00000000-0002-0000-0100-000004000000}">
      <formula1>Financiero</formula1>
    </dataValidation>
    <dataValidation type="list" allowBlank="1" showErrorMessage="1" sqref="C3:C22 C24:C55" xr:uid="{00000000-0002-0000-0100-000005000000}">
      <formula1>Fases</formula1>
    </dataValidation>
    <dataValidation type="list" allowBlank="1" showErrorMessage="1" sqref="F3:F49 F51:F55" xr:uid="{00000000-0002-0000-0100-000006000000}">
      <formula1>INDIRECT(HL3)</formula1>
    </dataValidation>
    <dataValidation type="list" allowBlank="1" showErrorMessage="1" sqref="M3:M55" xr:uid="{00000000-0002-0000-0100-000007000000}">
      <formula1>Controles</formula1>
    </dataValidation>
    <dataValidation type="list" allowBlank="1" showErrorMessage="1" sqref="N3:N55" xr:uid="{00000000-0002-0000-0100-000008000000}">
      <formula1>Impacto</formula1>
    </dataValidation>
    <dataValidation type="list" allowBlank="1" showErrorMessage="1" sqref="F50" xr:uid="{00000000-0002-0000-0100-000009000000}">
      <formula1>A501_Gestion_Cadena_Suministros</formula1>
    </dataValidation>
    <dataValidation type="list" allowBlank="1" showErrorMessage="1" sqref="AF3:AF5 AJ3:AJ5 AN3:AN5 AR3:AR5 AV3:AV5 AZ3:AZ5 BD3:BD5 BH3:BH5 BL3:BL5 BP3:BP5 BT3:BT5 BX3:BX5 CB3:CB5 CF3:CF5 CJ3:CJ5 CN3:CN5 CR3:CR5 CV3:CV5 CZ3:CZ5 DD3:DD5 DH3:DH5 DL3:DL5 DP3:DP5 DT3:DT5 X3:X55" xr:uid="{00000000-0002-0000-0100-00000A000000}">
      <formula1>Probabilidad</formula1>
    </dataValidation>
    <dataValidation type="list" allowBlank="1" showErrorMessage="1" sqref="O3:V55" xr:uid="{00000000-0002-0000-0100-00000B000000}">
      <formula1>"1,0"</formula1>
    </dataValidation>
  </dataValidations>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FFFF00"/>
  </sheetPr>
  <dimension ref="A1:Z1000"/>
  <sheetViews>
    <sheetView workbookViewId="0"/>
  </sheetViews>
  <sheetFormatPr baseColWidth="10" defaultColWidth="14.42578125" defaultRowHeight="15" customHeight="1"/>
  <cols>
    <col min="1" max="1" width="4.5703125" customWidth="1"/>
    <col min="2" max="2" width="13.28515625" customWidth="1"/>
    <col min="3" max="3" width="24.7109375" customWidth="1"/>
    <col min="4" max="4" width="51.7109375" customWidth="1"/>
    <col min="5" max="5" width="51.28515625" customWidth="1"/>
    <col min="6" max="6" width="32.42578125" customWidth="1"/>
    <col min="7" max="26" width="11.42578125" customWidth="1"/>
  </cols>
  <sheetData>
    <row r="1" spans="1:26" ht="15.75" customHeight="1">
      <c r="A1" s="83"/>
      <c r="B1" s="83"/>
      <c r="C1" s="83"/>
      <c r="D1" s="83"/>
      <c r="E1" s="83"/>
      <c r="F1" s="83"/>
      <c r="G1" s="83"/>
      <c r="H1" s="83"/>
      <c r="I1" s="83"/>
      <c r="J1" s="83"/>
      <c r="K1" s="83"/>
      <c r="L1" s="83"/>
      <c r="M1" s="83"/>
      <c r="N1" s="83"/>
      <c r="O1" s="83"/>
      <c r="P1" s="83"/>
      <c r="Q1" s="83"/>
      <c r="R1" s="83"/>
      <c r="S1" s="83"/>
      <c r="T1" s="83"/>
      <c r="U1" s="83"/>
      <c r="V1" s="83"/>
      <c r="W1" s="83"/>
      <c r="X1" s="83"/>
      <c r="Y1" s="83"/>
      <c r="Z1" s="83"/>
    </row>
    <row r="2" spans="1:26" ht="15.75" customHeight="1">
      <c r="A2" s="83"/>
      <c r="B2" s="83"/>
      <c r="C2" s="83"/>
      <c r="D2" s="83"/>
      <c r="E2" s="83"/>
      <c r="F2" s="83"/>
      <c r="G2" s="83"/>
      <c r="H2" s="83"/>
      <c r="I2" s="83"/>
      <c r="J2" s="83"/>
      <c r="K2" s="83"/>
      <c r="L2" s="83"/>
      <c r="M2" s="83"/>
      <c r="N2" s="83"/>
      <c r="O2" s="83"/>
      <c r="P2" s="83"/>
      <c r="Q2" s="83"/>
      <c r="R2" s="83"/>
      <c r="S2" s="83"/>
      <c r="T2" s="83"/>
      <c r="U2" s="83"/>
      <c r="V2" s="83"/>
      <c r="W2" s="83"/>
      <c r="X2" s="83"/>
      <c r="Y2" s="83"/>
      <c r="Z2" s="83"/>
    </row>
    <row r="3" spans="1:26" ht="15.75" customHeight="1">
      <c r="A3" s="83"/>
      <c r="B3" s="83"/>
      <c r="C3" s="83"/>
      <c r="D3" s="83"/>
      <c r="E3" s="83"/>
      <c r="F3" s="83"/>
      <c r="G3" s="83"/>
      <c r="H3" s="83"/>
      <c r="I3" s="83"/>
      <c r="J3" s="83"/>
      <c r="K3" s="83"/>
      <c r="L3" s="83"/>
      <c r="M3" s="83"/>
      <c r="N3" s="83"/>
      <c r="O3" s="83"/>
      <c r="P3" s="83"/>
      <c r="Q3" s="83"/>
      <c r="R3" s="83"/>
      <c r="S3" s="83"/>
      <c r="T3" s="83"/>
      <c r="U3" s="83"/>
      <c r="V3" s="83"/>
      <c r="W3" s="83"/>
      <c r="X3" s="83"/>
      <c r="Y3" s="83"/>
      <c r="Z3" s="83"/>
    </row>
    <row r="4" spans="1:26" ht="15.75" customHeight="1">
      <c r="A4" s="83"/>
      <c r="B4" s="2" t="s">
        <v>502</v>
      </c>
      <c r="C4" s="83"/>
      <c r="D4" s="83"/>
      <c r="E4" s="83"/>
      <c r="F4" s="83"/>
      <c r="G4" s="83"/>
      <c r="H4" s="83"/>
      <c r="I4" s="83"/>
      <c r="J4" s="83"/>
      <c r="K4" s="83"/>
      <c r="L4" s="83"/>
      <c r="M4" s="83"/>
      <c r="N4" s="83"/>
      <c r="O4" s="83"/>
      <c r="P4" s="83"/>
      <c r="Q4" s="83"/>
      <c r="R4" s="83"/>
      <c r="S4" s="83"/>
      <c r="T4" s="83"/>
      <c r="U4" s="83"/>
      <c r="V4" s="83"/>
      <c r="W4" s="83"/>
      <c r="X4" s="83"/>
      <c r="Y4" s="83"/>
      <c r="Z4" s="83"/>
    </row>
    <row r="5" spans="1:26" ht="15.75" customHeight="1">
      <c r="A5" s="83"/>
      <c r="B5" s="83"/>
      <c r="C5" s="83"/>
      <c r="D5" s="83"/>
      <c r="E5" s="83"/>
      <c r="F5" s="83"/>
      <c r="G5" s="83"/>
      <c r="H5" s="83"/>
      <c r="I5" s="83"/>
      <c r="J5" s="83"/>
      <c r="K5" s="83"/>
      <c r="L5" s="83"/>
      <c r="M5" s="83"/>
      <c r="N5" s="83"/>
      <c r="O5" s="83"/>
      <c r="P5" s="83"/>
      <c r="Q5" s="83"/>
      <c r="R5" s="83"/>
      <c r="S5" s="83"/>
      <c r="T5" s="83"/>
      <c r="U5" s="83"/>
      <c r="V5" s="83"/>
      <c r="W5" s="83"/>
      <c r="X5" s="83"/>
      <c r="Y5" s="83"/>
      <c r="Z5" s="83"/>
    </row>
    <row r="6" spans="1:26" ht="19.5" customHeight="1">
      <c r="A6" s="83"/>
      <c r="B6" s="84" t="s">
        <v>503</v>
      </c>
      <c r="C6" s="85" t="s">
        <v>504</v>
      </c>
      <c r="D6" s="85" t="s">
        <v>505</v>
      </c>
      <c r="E6" s="84" t="s">
        <v>506</v>
      </c>
      <c r="F6" s="84" t="s">
        <v>507</v>
      </c>
      <c r="G6" s="83"/>
      <c r="H6" s="83"/>
      <c r="I6" s="83"/>
      <c r="J6" s="83"/>
      <c r="K6" s="83"/>
      <c r="L6" s="83"/>
      <c r="M6" s="83"/>
      <c r="N6" s="83"/>
      <c r="O6" s="83"/>
      <c r="P6" s="83"/>
      <c r="Q6" s="83"/>
      <c r="R6" s="83"/>
      <c r="S6" s="83"/>
      <c r="T6" s="83"/>
      <c r="U6" s="83"/>
      <c r="V6" s="83"/>
      <c r="W6" s="83"/>
      <c r="X6" s="83"/>
      <c r="Y6" s="83"/>
      <c r="Z6" s="83"/>
    </row>
    <row r="7" spans="1:26" ht="30.75" customHeight="1">
      <c r="A7" s="83"/>
      <c r="B7" s="86">
        <v>5</v>
      </c>
      <c r="C7" s="86" t="s">
        <v>120</v>
      </c>
      <c r="D7" s="86" t="s">
        <v>508</v>
      </c>
      <c r="E7" s="87" t="s">
        <v>509</v>
      </c>
      <c r="F7" s="87" t="s">
        <v>510</v>
      </c>
      <c r="G7" s="83"/>
      <c r="H7" s="83"/>
      <c r="I7" s="83"/>
      <c r="J7" s="83"/>
      <c r="K7" s="83"/>
      <c r="L7" s="83"/>
      <c r="M7" s="83"/>
      <c r="N7" s="83"/>
      <c r="O7" s="83"/>
      <c r="P7" s="83"/>
      <c r="Q7" s="83"/>
      <c r="R7" s="83"/>
      <c r="S7" s="83"/>
      <c r="T7" s="83"/>
      <c r="U7" s="83"/>
      <c r="V7" s="83"/>
      <c r="W7" s="83"/>
      <c r="X7" s="83"/>
      <c r="Y7" s="83"/>
      <c r="Z7" s="83"/>
    </row>
    <row r="8" spans="1:26" ht="43.5" customHeight="1">
      <c r="A8" s="83"/>
      <c r="B8" s="86">
        <v>4</v>
      </c>
      <c r="C8" s="86" t="s">
        <v>149</v>
      </c>
      <c r="D8" s="86" t="s">
        <v>511</v>
      </c>
      <c r="E8" s="87" t="s">
        <v>512</v>
      </c>
      <c r="F8" s="87" t="s">
        <v>513</v>
      </c>
      <c r="G8" s="83"/>
      <c r="H8" s="83"/>
      <c r="I8" s="83"/>
      <c r="J8" s="83"/>
      <c r="K8" s="83"/>
      <c r="L8" s="83"/>
      <c r="M8" s="83"/>
      <c r="N8" s="83"/>
      <c r="O8" s="83"/>
      <c r="P8" s="83"/>
      <c r="Q8" s="83"/>
      <c r="R8" s="83"/>
      <c r="S8" s="83"/>
      <c r="T8" s="83"/>
      <c r="U8" s="83"/>
      <c r="V8" s="83"/>
      <c r="W8" s="83"/>
      <c r="X8" s="83"/>
      <c r="Y8" s="83"/>
      <c r="Z8" s="83"/>
    </row>
    <row r="9" spans="1:26" ht="44.25" customHeight="1">
      <c r="A9" s="83"/>
      <c r="B9" s="86">
        <v>3</v>
      </c>
      <c r="C9" s="86" t="s">
        <v>99</v>
      </c>
      <c r="D9" s="86" t="s">
        <v>514</v>
      </c>
      <c r="E9" s="87" t="s">
        <v>515</v>
      </c>
      <c r="F9" s="87" t="s">
        <v>516</v>
      </c>
      <c r="G9" s="83"/>
      <c r="H9" s="83"/>
      <c r="I9" s="83"/>
      <c r="J9" s="83"/>
      <c r="K9" s="83"/>
      <c r="L9" s="83"/>
      <c r="M9" s="83"/>
      <c r="N9" s="83"/>
      <c r="O9" s="83"/>
      <c r="P9" s="83"/>
      <c r="Q9" s="83"/>
      <c r="R9" s="83"/>
      <c r="S9" s="83"/>
      <c r="T9" s="83"/>
      <c r="U9" s="83"/>
      <c r="V9" s="83"/>
      <c r="W9" s="83"/>
      <c r="X9" s="83"/>
      <c r="Y9" s="83"/>
      <c r="Z9" s="83"/>
    </row>
    <row r="10" spans="1:26" ht="44.25" customHeight="1">
      <c r="A10" s="83"/>
      <c r="B10" s="86">
        <v>2</v>
      </c>
      <c r="C10" s="86" t="s">
        <v>139</v>
      </c>
      <c r="D10" s="86" t="s">
        <v>517</v>
      </c>
      <c r="E10" s="87" t="s">
        <v>518</v>
      </c>
      <c r="F10" s="87" t="s">
        <v>519</v>
      </c>
      <c r="G10" s="83"/>
      <c r="H10" s="83"/>
      <c r="I10" s="83"/>
      <c r="J10" s="83"/>
      <c r="K10" s="83"/>
      <c r="L10" s="83"/>
      <c r="M10" s="83"/>
      <c r="N10" s="83"/>
      <c r="O10" s="83"/>
      <c r="P10" s="83"/>
      <c r="Q10" s="83"/>
      <c r="R10" s="83"/>
      <c r="S10" s="83"/>
      <c r="T10" s="83"/>
      <c r="U10" s="83"/>
      <c r="V10" s="83"/>
      <c r="W10" s="83"/>
      <c r="X10" s="83"/>
      <c r="Y10" s="83"/>
      <c r="Z10" s="83"/>
    </row>
    <row r="11" spans="1:26" ht="37.5" customHeight="1">
      <c r="A11" s="83"/>
      <c r="B11" s="86">
        <v>1</v>
      </c>
      <c r="C11" s="86" t="s">
        <v>520</v>
      </c>
      <c r="D11" s="86" t="s">
        <v>521</v>
      </c>
      <c r="E11" s="87" t="s">
        <v>522</v>
      </c>
      <c r="F11" s="87" t="s">
        <v>523</v>
      </c>
      <c r="G11" s="83"/>
      <c r="H11" s="83"/>
      <c r="I11" s="83"/>
      <c r="J11" s="83"/>
      <c r="K11" s="83"/>
      <c r="L11" s="83"/>
      <c r="M11" s="83"/>
      <c r="N11" s="83"/>
      <c r="O11" s="83"/>
      <c r="P11" s="83"/>
      <c r="Q11" s="83"/>
      <c r="R11" s="83"/>
      <c r="S11" s="83"/>
      <c r="T11" s="83"/>
      <c r="U11" s="83"/>
      <c r="V11" s="83"/>
      <c r="W11" s="83"/>
      <c r="X11" s="83"/>
      <c r="Y11" s="83"/>
      <c r="Z11" s="83"/>
    </row>
    <row r="12" spans="1:26" ht="15.75" customHeight="1">
      <c r="A12" s="83"/>
      <c r="B12" s="3"/>
      <c r="C12" s="88"/>
      <c r="D12" s="88"/>
      <c r="E12" s="88"/>
      <c r="F12" s="83"/>
      <c r="G12" s="83"/>
      <c r="H12" s="83"/>
      <c r="I12" s="83"/>
      <c r="J12" s="83"/>
      <c r="K12" s="83"/>
      <c r="L12" s="83"/>
      <c r="M12" s="83"/>
      <c r="N12" s="83"/>
      <c r="O12" s="83"/>
      <c r="P12" s="83"/>
      <c r="Q12" s="83"/>
      <c r="R12" s="83"/>
      <c r="S12" s="83"/>
      <c r="T12" s="83"/>
      <c r="U12" s="83"/>
      <c r="V12" s="83"/>
      <c r="W12" s="83"/>
      <c r="X12" s="83"/>
      <c r="Y12" s="83"/>
      <c r="Z12" s="83"/>
    </row>
    <row r="13" spans="1:26" ht="15.75" customHeight="1">
      <c r="A13" s="83"/>
      <c r="B13" s="83"/>
      <c r="C13" s="89"/>
      <c r="D13" s="83"/>
      <c r="E13" s="83"/>
      <c r="F13" s="83"/>
      <c r="G13" s="83"/>
      <c r="H13" s="83"/>
      <c r="I13" s="83"/>
      <c r="J13" s="83"/>
      <c r="K13" s="83"/>
      <c r="L13" s="83"/>
      <c r="M13" s="83"/>
      <c r="N13" s="83"/>
      <c r="O13" s="83"/>
      <c r="P13" s="83"/>
      <c r="Q13" s="83"/>
      <c r="R13" s="83"/>
      <c r="S13" s="83"/>
      <c r="T13" s="83"/>
      <c r="U13" s="83"/>
      <c r="V13" s="83"/>
      <c r="W13" s="83"/>
      <c r="X13" s="83"/>
      <c r="Y13" s="83"/>
      <c r="Z13" s="83"/>
    </row>
    <row r="14" spans="1:26" ht="15.75" customHeight="1">
      <c r="A14" s="83"/>
      <c r="B14" s="83"/>
      <c r="C14" s="89"/>
      <c r="D14" s="83"/>
      <c r="E14" s="83"/>
      <c r="F14" s="83"/>
      <c r="G14" s="83"/>
      <c r="H14" s="83"/>
      <c r="I14" s="83"/>
      <c r="J14" s="83"/>
      <c r="K14" s="83"/>
      <c r="L14" s="83"/>
      <c r="M14" s="83"/>
      <c r="N14" s="83"/>
      <c r="O14" s="83"/>
      <c r="P14" s="83"/>
      <c r="Q14" s="83"/>
      <c r="R14" s="83"/>
      <c r="S14" s="83"/>
      <c r="T14" s="83"/>
      <c r="U14" s="83"/>
      <c r="V14" s="83"/>
      <c r="W14" s="83"/>
      <c r="X14" s="83"/>
      <c r="Y14" s="83"/>
      <c r="Z14" s="83"/>
    </row>
    <row r="15" spans="1:26" ht="15.75" customHeight="1">
      <c r="A15" s="83"/>
      <c r="B15" s="83"/>
      <c r="C15" s="89"/>
      <c r="D15" s="83"/>
      <c r="E15" s="83"/>
      <c r="F15" s="83"/>
      <c r="G15" s="83"/>
      <c r="H15" s="83"/>
      <c r="I15" s="83"/>
      <c r="J15" s="83"/>
      <c r="K15" s="83"/>
      <c r="L15" s="83"/>
      <c r="M15" s="83"/>
      <c r="N15" s="83"/>
      <c r="O15" s="83"/>
      <c r="P15" s="83"/>
      <c r="Q15" s="83"/>
      <c r="R15" s="83"/>
      <c r="S15" s="83"/>
      <c r="T15" s="83"/>
      <c r="U15" s="83"/>
      <c r="V15" s="83"/>
      <c r="W15" s="83"/>
      <c r="X15" s="83"/>
      <c r="Y15" s="83"/>
      <c r="Z15" s="83"/>
    </row>
    <row r="16" spans="1:26" ht="15.75" customHeight="1">
      <c r="A16" s="83"/>
      <c r="B16" s="83"/>
      <c r="C16" s="89"/>
      <c r="D16" s="83"/>
      <c r="E16" s="83"/>
      <c r="F16" s="83"/>
      <c r="G16" s="83"/>
      <c r="H16" s="83"/>
      <c r="I16" s="83"/>
      <c r="J16" s="83"/>
      <c r="K16" s="83"/>
      <c r="L16" s="83"/>
      <c r="M16" s="83"/>
      <c r="N16" s="83"/>
      <c r="O16" s="83"/>
      <c r="P16" s="83"/>
      <c r="Q16" s="83"/>
      <c r="R16" s="83"/>
      <c r="S16" s="83"/>
      <c r="T16" s="83"/>
      <c r="U16" s="83"/>
      <c r="V16" s="83"/>
      <c r="W16" s="83"/>
      <c r="X16" s="83"/>
      <c r="Y16" s="83"/>
      <c r="Z16" s="83"/>
    </row>
    <row r="17" spans="1:26" ht="15.7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row>
    <row r="18" spans="1:26" ht="15.75" customHeight="1">
      <c r="A18" s="83"/>
      <c r="B18" s="83"/>
      <c r="C18" s="83"/>
      <c r="D18" s="83"/>
      <c r="E18" s="83"/>
      <c r="F18" s="83"/>
      <c r="G18" s="83"/>
      <c r="H18" s="83"/>
      <c r="I18" s="83"/>
      <c r="J18" s="83"/>
      <c r="K18" s="83"/>
      <c r="L18" s="83"/>
      <c r="M18" s="83"/>
      <c r="N18" s="83"/>
      <c r="O18" s="83"/>
      <c r="P18" s="83"/>
      <c r="Q18" s="83"/>
      <c r="R18" s="83"/>
      <c r="S18" s="83"/>
      <c r="T18" s="83"/>
      <c r="U18" s="83"/>
      <c r="V18" s="83"/>
      <c r="W18" s="83"/>
      <c r="X18" s="83"/>
      <c r="Y18" s="83"/>
      <c r="Z18" s="83"/>
    </row>
    <row r="19" spans="1:26" ht="15.7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row>
    <row r="20" spans="1:26" ht="15.75" customHeight="1">
      <c r="A20" s="83"/>
      <c r="B20" s="83"/>
      <c r="C20" s="90"/>
      <c r="D20" s="83"/>
      <c r="E20" s="83"/>
      <c r="F20" s="83"/>
      <c r="G20" s="83"/>
      <c r="H20" s="83"/>
      <c r="I20" s="83"/>
      <c r="J20" s="83"/>
      <c r="K20" s="83"/>
      <c r="L20" s="83"/>
      <c r="M20" s="83"/>
      <c r="N20" s="83"/>
      <c r="O20" s="83"/>
      <c r="P20" s="83"/>
      <c r="Q20" s="83"/>
      <c r="R20" s="83"/>
      <c r="S20" s="83"/>
      <c r="T20" s="83"/>
      <c r="U20" s="83"/>
      <c r="V20" s="83"/>
      <c r="W20" s="83"/>
      <c r="X20" s="83"/>
      <c r="Y20" s="83"/>
      <c r="Z20" s="83"/>
    </row>
    <row r="21" spans="1:26" ht="15.75" customHeight="1">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row>
    <row r="22" spans="1:26" ht="15.7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row>
    <row r="23" spans="1:26" ht="15.7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row>
    <row r="24" spans="1:26" ht="15.75" customHeight="1">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row>
    <row r="25" spans="1:26" ht="15.7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row>
    <row r="26" spans="1:26" ht="15.7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row>
    <row r="27" spans="1:26" ht="15.75" customHeight="1">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row>
    <row r="28" spans="1:26" ht="15.7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row>
    <row r="29" spans="1:26" ht="15.7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row>
    <row r="30" spans="1:26" ht="15.75" customHeight="1">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row>
    <row r="31" spans="1:26" ht="15.7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row>
    <row r="32" spans="1:26" ht="15.7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row>
    <row r="33" spans="1:26" ht="15.75" customHeight="1">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row>
    <row r="34" spans="1:26" ht="15.7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row>
    <row r="35" spans="1:26" ht="15.7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row>
    <row r="36" spans="1:26" ht="15.75" customHeight="1">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row>
    <row r="37" spans="1:26" ht="15.7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row>
    <row r="38" spans="1:26" ht="15.7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row>
    <row r="39" spans="1:26" ht="15.75" customHeight="1">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row>
    <row r="40" spans="1:26" ht="15.7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row>
    <row r="41" spans="1:26" ht="15.7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row>
    <row r="42" spans="1:26" ht="15.75" customHeight="1">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row>
    <row r="43" spans="1:26" ht="15.7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row>
    <row r="44" spans="1:26" ht="15.7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row>
    <row r="45" spans="1:26" ht="15.75" customHeight="1">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row>
    <row r="46" spans="1:26" ht="15.7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row>
    <row r="47" spans="1:26" ht="15.7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row>
    <row r="48" spans="1:26" ht="15.75" customHeight="1">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spans="1:26" ht="15.7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spans="1:26" ht="15.7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spans="1:26" ht="15.75" customHeight="1">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15.7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spans="1:26" ht="15.7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15.7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15.7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spans="1:26" ht="15.7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spans="1:26" ht="15.75" customHeight="1">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spans="1:26" ht="15.7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spans="1:26" ht="15.7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spans="1:26" ht="15.75" customHeight="1">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spans="1:26" ht="15.7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15.7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15.75" customHeight="1">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15.7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15.7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15.75" customHeight="1">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15.7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15.7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15.75" customHeight="1">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15.7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15.75" customHeight="1">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15.75" customHeight="1">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15.75" customHeight="1">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15.75" customHeight="1">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15.75" customHeight="1">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15.75" customHeight="1">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15.75" customHeight="1">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15.75" customHeight="1">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15.75" customHeight="1">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15.75" customHeight="1">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15.75" customHeight="1">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15.75" customHeight="1">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15.75" customHeight="1">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15.75" customHeight="1">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15.75" customHeight="1">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15.75" customHeight="1">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15.75" customHeight="1">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15.75" customHeight="1">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15.75" customHeight="1">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15.75" customHeight="1">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15.75" customHeight="1">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15.75" customHeight="1">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15.75" customHeight="1">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15.75" customHeight="1">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15.75" customHeight="1">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15.75" customHeight="1">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15.75" customHeight="1">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15.75" customHeight="1">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15.75" customHeight="1">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15.75" customHeight="1">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15.75"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15.75"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15.75" customHeight="1">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15.75" customHeight="1">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15.75" customHeight="1">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15.75" customHeight="1">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15.75" customHeight="1">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15.75" customHeight="1">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15.75" customHeight="1">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15.75" customHeight="1">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15.75" customHeight="1">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15.75" customHeight="1">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15.75" customHeight="1">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15.75" customHeight="1">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15.75" customHeight="1">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15.75" customHeight="1">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15.75" customHeight="1">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15.75"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15.75" customHeigh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15.75"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15.75" customHeigh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15.75"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15.75" customHeigh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15.75"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15.75" customHeigh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15.75" customHeigh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15.75"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15.75"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15.75" customHeigh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15.75" customHeigh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15.75"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15.75" customHeigh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15.75"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15.75"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15.75" customHeight="1">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15.75" customHeight="1">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15.75" customHeight="1">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15.75" customHeight="1">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15.75" customHeight="1">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15.75" customHeight="1">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15.75" customHeight="1">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15.75" customHeight="1">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15.75" customHeight="1">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15.75" customHeight="1">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15.75" customHeight="1">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15.75" customHeight="1">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15.75" customHeight="1">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15.75" customHeight="1">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15.75" customHeight="1">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15.75" customHeight="1">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15.75" customHeight="1">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15.75" customHeight="1">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15.75"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15.75" customHeight="1">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15.75" customHeight="1">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15.75" customHeight="1">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5.75" customHeight="1">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15.75" customHeight="1">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15.75" customHeight="1">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15.75" customHeight="1">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15.75" customHeight="1">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15.75" customHeight="1">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15.75" customHeight="1">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15.75" customHeight="1">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15.75" customHeight="1">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15.75" customHeight="1">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15.75" customHeight="1">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15.75" customHeight="1">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15.75" customHeight="1">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15.75" customHeight="1">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15.75" customHeight="1">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5.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5.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5.75" customHeight="1">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5.75" customHeight="1">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5.75" customHeight="1">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5.75" customHeight="1">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5.75" customHeight="1">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5.75" customHeight="1">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5.75" customHeight="1">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5.75" customHeight="1">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5.75" customHeight="1">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5.75" customHeight="1">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5.75" customHeight="1">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5.75" customHeight="1">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5.75" customHeight="1">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5.75" customHeight="1">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5.75" customHeight="1">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5.75" customHeight="1">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5.75" customHeight="1">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AA1000"/>
  <sheetViews>
    <sheetView showGridLines="0" topLeftCell="A37" workbookViewId="0">
      <selection activeCell="A38" sqref="A38:XFD42"/>
    </sheetView>
  </sheetViews>
  <sheetFormatPr baseColWidth="10" defaultColWidth="14.42578125" defaultRowHeight="15" customHeight="1"/>
  <cols>
    <col min="1" max="1" width="3.5703125" customWidth="1"/>
    <col min="2" max="2" width="20.5703125" customWidth="1"/>
    <col min="3" max="3" width="26.28515625" customWidth="1"/>
    <col min="4" max="4" width="32.28515625" customWidth="1"/>
    <col min="5" max="5" width="31.28515625" customWidth="1"/>
    <col min="6" max="6" width="54.7109375" customWidth="1"/>
    <col min="7" max="7" width="93" customWidth="1"/>
    <col min="8" max="8" width="98.28515625" customWidth="1"/>
    <col min="9" max="9" width="81.28515625" customWidth="1"/>
    <col min="10" max="10" width="73.28515625" customWidth="1"/>
    <col min="11" max="11" width="103.28515625" customWidth="1"/>
    <col min="12" max="15" width="21.7109375" customWidth="1"/>
    <col min="16" max="16" width="36.28515625" customWidth="1"/>
    <col min="17" max="17" width="21.7109375" customWidth="1"/>
    <col min="18" max="18" width="24.42578125" customWidth="1"/>
    <col min="19" max="19" width="21.7109375" customWidth="1"/>
    <col min="20" max="20" width="20" customWidth="1"/>
    <col min="21" max="21" width="19" customWidth="1"/>
    <col min="22" max="27" width="24.7109375" customWidth="1"/>
  </cols>
  <sheetData>
    <row r="1" spans="1:27" ht="15.75" customHeight="1">
      <c r="A1" s="91"/>
      <c r="B1" s="91"/>
      <c r="C1" s="91"/>
      <c r="D1" s="92"/>
      <c r="E1" s="92"/>
      <c r="F1" s="92"/>
      <c r="G1" s="92"/>
      <c r="H1" s="92"/>
      <c r="I1" s="92"/>
      <c r="J1" s="92"/>
      <c r="K1" s="92"/>
      <c r="L1" s="92"/>
      <c r="M1" s="92"/>
      <c r="N1" s="92"/>
      <c r="O1" s="92"/>
      <c r="P1" s="92"/>
      <c r="Q1" s="91"/>
      <c r="R1" s="91"/>
      <c r="S1" s="91"/>
      <c r="T1" s="91"/>
      <c r="U1" s="91"/>
      <c r="V1" s="91"/>
      <c r="W1" s="91"/>
      <c r="X1" s="91"/>
      <c r="Y1" s="91"/>
      <c r="Z1" s="91"/>
      <c r="AA1" s="91"/>
    </row>
    <row r="2" spans="1:27" ht="15.75" customHeight="1">
      <c r="A2" s="91"/>
      <c r="B2" s="93" t="s">
        <v>177</v>
      </c>
      <c r="C2" s="94"/>
      <c r="D2" s="95"/>
      <c r="E2" s="95"/>
      <c r="F2" s="95"/>
      <c r="G2" s="95"/>
      <c r="H2" s="95"/>
      <c r="I2" s="92"/>
      <c r="J2" s="92"/>
      <c r="K2" s="92"/>
      <c r="L2" s="92"/>
      <c r="M2" s="92"/>
      <c r="N2" s="92"/>
      <c r="O2" s="92"/>
      <c r="P2" s="92"/>
      <c r="Q2" s="91"/>
      <c r="R2" s="91"/>
      <c r="S2" s="91"/>
      <c r="T2" s="91"/>
      <c r="U2" s="91"/>
      <c r="V2" s="91"/>
      <c r="W2" s="91"/>
      <c r="X2" s="91"/>
      <c r="Y2" s="91"/>
      <c r="Z2" s="91"/>
      <c r="AA2" s="91"/>
    </row>
    <row r="3" spans="1:27" ht="16.5" customHeight="1">
      <c r="A3" s="96"/>
      <c r="B3" s="372"/>
      <c r="C3" s="373"/>
      <c r="D3" s="373"/>
      <c r="E3" s="373"/>
      <c r="F3" s="373"/>
      <c r="G3" s="373"/>
      <c r="H3" s="374"/>
      <c r="I3" s="92"/>
      <c r="L3" s="92"/>
      <c r="M3" s="92"/>
      <c r="N3" s="92"/>
      <c r="O3" s="92"/>
      <c r="P3" s="92"/>
      <c r="Q3" s="91"/>
      <c r="R3" s="91"/>
      <c r="S3" s="91"/>
      <c r="T3" s="91"/>
      <c r="U3" s="91"/>
      <c r="V3" s="91"/>
      <c r="W3" s="91"/>
      <c r="X3" s="91"/>
      <c r="Y3" s="91"/>
      <c r="Z3" s="91"/>
      <c r="AA3" s="91"/>
    </row>
    <row r="4" spans="1:27" ht="15.75" customHeight="1">
      <c r="A4" s="96"/>
      <c r="B4" s="375"/>
      <c r="C4" s="345"/>
      <c r="D4" s="345"/>
      <c r="E4" s="345"/>
      <c r="F4" s="345"/>
      <c r="G4" s="345"/>
      <c r="H4" s="376"/>
      <c r="I4" s="92"/>
      <c r="L4" s="92"/>
      <c r="M4" s="92"/>
      <c r="N4" s="92"/>
      <c r="O4" s="92"/>
      <c r="P4" s="92"/>
      <c r="Q4" s="91"/>
      <c r="R4" s="91"/>
      <c r="S4" s="91"/>
      <c r="T4" s="91"/>
      <c r="U4" s="91"/>
      <c r="V4" s="91"/>
      <c r="W4" s="91"/>
      <c r="X4" s="91"/>
      <c r="Y4" s="91"/>
      <c r="Z4" s="91"/>
      <c r="AA4" s="91"/>
    </row>
    <row r="5" spans="1:27" ht="15.75" customHeight="1">
      <c r="A5" s="96"/>
      <c r="B5" s="375"/>
      <c r="C5" s="345"/>
      <c r="D5" s="345"/>
      <c r="E5" s="345"/>
      <c r="F5" s="345"/>
      <c r="G5" s="345"/>
      <c r="H5" s="376"/>
      <c r="I5" s="92"/>
      <c r="L5" s="92"/>
      <c r="M5" s="92"/>
      <c r="N5" s="92"/>
      <c r="O5" s="92"/>
      <c r="P5" s="92"/>
      <c r="Q5" s="91"/>
      <c r="R5" s="91"/>
      <c r="S5" s="91"/>
      <c r="T5" s="91"/>
      <c r="U5" s="91"/>
      <c r="V5" s="91"/>
      <c r="W5" s="91"/>
      <c r="X5" s="91"/>
      <c r="Y5" s="91"/>
      <c r="Z5" s="91"/>
      <c r="AA5" s="91"/>
    </row>
    <row r="6" spans="1:27" ht="15.75" customHeight="1">
      <c r="A6" s="96"/>
      <c r="B6" s="375"/>
      <c r="C6" s="345"/>
      <c r="D6" s="345"/>
      <c r="E6" s="345"/>
      <c r="F6" s="345"/>
      <c r="G6" s="345"/>
      <c r="H6" s="376"/>
      <c r="I6" s="92"/>
      <c r="L6" s="92"/>
      <c r="M6" s="92"/>
      <c r="N6" s="92"/>
      <c r="O6" s="92"/>
      <c r="P6" s="92"/>
      <c r="Q6" s="91"/>
      <c r="R6" s="91"/>
      <c r="S6" s="91"/>
      <c r="T6" s="91"/>
      <c r="U6" s="91"/>
      <c r="V6" s="91"/>
      <c r="W6" s="91"/>
      <c r="X6" s="91"/>
      <c r="Y6" s="91"/>
      <c r="Z6" s="91"/>
      <c r="AA6" s="91"/>
    </row>
    <row r="7" spans="1:27" ht="15.75" customHeight="1">
      <c r="A7" s="96"/>
      <c r="B7" s="375"/>
      <c r="C7" s="345"/>
      <c r="D7" s="345"/>
      <c r="E7" s="345"/>
      <c r="F7" s="345"/>
      <c r="G7" s="345"/>
      <c r="H7" s="376"/>
      <c r="I7" s="92"/>
      <c r="L7" s="92"/>
      <c r="M7" s="92"/>
      <c r="N7" s="92"/>
      <c r="O7" s="92"/>
      <c r="P7" s="92"/>
      <c r="Q7" s="91"/>
      <c r="R7" s="91"/>
      <c r="S7" s="91"/>
      <c r="T7" s="91"/>
      <c r="U7" s="91"/>
      <c r="V7" s="91"/>
      <c r="W7" s="91"/>
      <c r="X7" s="91"/>
      <c r="Y7" s="91"/>
      <c r="Z7" s="91"/>
      <c r="AA7" s="91"/>
    </row>
    <row r="8" spans="1:27" ht="3.75" customHeight="1">
      <c r="A8" s="96"/>
      <c r="B8" s="377"/>
      <c r="C8" s="378"/>
      <c r="D8" s="378"/>
      <c r="E8" s="378"/>
      <c r="F8" s="378"/>
      <c r="G8" s="378"/>
      <c r="H8" s="379"/>
      <c r="I8" s="92"/>
      <c r="L8" s="92"/>
      <c r="M8" s="92"/>
      <c r="N8" s="92"/>
      <c r="O8" s="92"/>
      <c r="P8" s="92"/>
      <c r="Q8" s="91"/>
      <c r="R8" s="91"/>
      <c r="S8" s="91"/>
      <c r="T8" s="91"/>
      <c r="U8" s="91"/>
      <c r="V8" s="91"/>
      <c r="W8" s="91"/>
      <c r="X8" s="91"/>
      <c r="Y8" s="91"/>
      <c r="Z8" s="91"/>
      <c r="AA8" s="91"/>
    </row>
    <row r="9" spans="1:27" ht="15.75" customHeight="1">
      <c r="A9" s="91"/>
      <c r="B9" s="97"/>
      <c r="C9" s="92"/>
      <c r="D9" s="92"/>
      <c r="E9" s="92"/>
      <c r="F9" s="92"/>
      <c r="G9" s="92"/>
      <c r="H9" s="92"/>
      <c r="I9" s="92"/>
      <c r="L9" s="92"/>
      <c r="M9" s="92"/>
      <c r="N9" s="92"/>
      <c r="O9" s="92"/>
      <c r="P9" s="92"/>
      <c r="Q9" s="91"/>
      <c r="R9" s="91"/>
      <c r="S9" s="91"/>
      <c r="T9" s="91"/>
      <c r="U9" s="91"/>
      <c r="V9" s="91"/>
      <c r="W9" s="91"/>
      <c r="X9" s="91"/>
      <c r="Y9" s="91"/>
      <c r="Z9" s="91"/>
      <c r="AA9" s="91"/>
    </row>
    <row r="10" spans="1:27" ht="15.75" customHeight="1">
      <c r="A10" s="91"/>
      <c r="B10" s="93" t="s">
        <v>65</v>
      </c>
      <c r="C10" s="94"/>
      <c r="D10" s="95"/>
      <c r="E10" s="95"/>
      <c r="F10" s="95"/>
      <c r="G10" s="95"/>
      <c r="H10" s="95"/>
      <c r="I10" s="92"/>
      <c r="L10" s="92"/>
      <c r="M10" s="92"/>
      <c r="N10" s="92"/>
      <c r="O10" s="92"/>
      <c r="P10" s="92"/>
      <c r="Q10" s="91"/>
      <c r="R10" s="91"/>
      <c r="S10" s="91"/>
      <c r="T10" s="91"/>
      <c r="U10" s="91"/>
      <c r="V10" s="91"/>
      <c r="W10" s="91"/>
      <c r="X10" s="91"/>
      <c r="Y10" s="91"/>
      <c r="Z10" s="91"/>
      <c r="AA10" s="91"/>
    </row>
    <row r="11" spans="1:27" ht="15.75" customHeight="1">
      <c r="A11" s="96"/>
      <c r="B11" s="372"/>
      <c r="C11" s="373"/>
      <c r="D11" s="373"/>
      <c r="E11" s="373"/>
      <c r="F11" s="373"/>
      <c r="G11" s="373"/>
      <c r="H11" s="374"/>
      <c r="I11" s="92"/>
      <c r="L11" s="92"/>
      <c r="M11" s="92"/>
      <c r="N11" s="92"/>
      <c r="O11" s="92"/>
      <c r="P11" s="92"/>
      <c r="Q11" s="91"/>
      <c r="R11" s="91"/>
      <c r="S11" s="91"/>
      <c r="T11" s="91"/>
      <c r="U11" s="91"/>
      <c r="V11" s="91"/>
      <c r="W11" s="91"/>
      <c r="X11" s="91"/>
      <c r="Y11" s="91"/>
      <c r="Z11" s="91"/>
      <c r="AA11" s="91"/>
    </row>
    <row r="12" spans="1:27" ht="15.75" customHeight="1">
      <c r="A12" s="96"/>
      <c r="B12" s="377"/>
      <c r="C12" s="378"/>
      <c r="D12" s="378"/>
      <c r="E12" s="378"/>
      <c r="F12" s="378"/>
      <c r="G12" s="378"/>
      <c r="H12" s="379"/>
      <c r="I12" s="92"/>
      <c r="L12" s="92"/>
      <c r="M12" s="92"/>
      <c r="N12" s="92"/>
      <c r="O12" s="92"/>
      <c r="P12" s="92"/>
      <c r="Q12" s="91"/>
      <c r="R12" s="91"/>
      <c r="S12" s="91"/>
      <c r="T12" s="91"/>
      <c r="U12" s="91"/>
      <c r="V12" s="91"/>
      <c r="W12" s="91"/>
      <c r="X12" s="91"/>
      <c r="Y12" s="91"/>
      <c r="Z12" s="91"/>
      <c r="AA12" s="91"/>
    </row>
    <row r="13" spans="1:27" ht="15.75" customHeight="1">
      <c r="A13" s="91"/>
      <c r="B13" s="94"/>
      <c r="C13" s="94"/>
      <c r="D13" s="95"/>
      <c r="E13" s="92"/>
      <c r="F13" s="92"/>
      <c r="G13" s="92"/>
      <c r="H13" s="92"/>
      <c r="I13" s="92"/>
      <c r="L13" s="92"/>
      <c r="M13" s="92"/>
      <c r="N13" s="92"/>
      <c r="O13" s="92"/>
      <c r="P13" s="92"/>
      <c r="Q13" s="91"/>
      <c r="R13" s="91"/>
      <c r="S13" s="91"/>
      <c r="T13" s="91"/>
      <c r="U13" s="91"/>
      <c r="V13" s="91"/>
      <c r="W13" s="91"/>
      <c r="X13" s="91"/>
      <c r="Y13" s="91"/>
      <c r="Z13" s="91"/>
      <c r="AA13" s="91"/>
    </row>
    <row r="14" spans="1:27" ht="15.75" customHeight="1">
      <c r="A14" s="96"/>
      <c r="B14" s="98" t="s">
        <v>524</v>
      </c>
      <c r="C14" s="99"/>
      <c r="D14" s="100"/>
      <c r="E14" s="101"/>
      <c r="F14" s="92"/>
      <c r="G14" s="92"/>
      <c r="H14" s="91"/>
      <c r="I14" s="91"/>
      <c r="J14" s="91"/>
      <c r="K14" s="91"/>
      <c r="L14" s="91"/>
      <c r="M14" s="91"/>
      <c r="N14" s="91"/>
      <c r="O14" s="91"/>
      <c r="P14" s="91"/>
      <c r="Q14" s="91"/>
      <c r="R14" s="91"/>
      <c r="S14" s="91"/>
      <c r="T14" s="91"/>
      <c r="U14" s="91"/>
      <c r="V14" s="91"/>
      <c r="W14" s="91"/>
      <c r="X14" s="91"/>
      <c r="Y14" s="91"/>
      <c r="Z14" s="91"/>
      <c r="AA14" s="91"/>
    </row>
    <row r="15" spans="1:27" ht="15.75" customHeight="1">
      <c r="A15" s="96"/>
      <c r="B15" s="102" t="s">
        <v>525</v>
      </c>
      <c r="C15" s="103"/>
      <c r="D15" s="104"/>
      <c r="E15" s="101"/>
      <c r="F15" s="92"/>
      <c r="G15" s="92"/>
      <c r="H15" s="91"/>
      <c r="I15" s="91"/>
      <c r="J15" s="91"/>
      <c r="K15" s="91"/>
      <c r="L15" s="91"/>
      <c r="M15" s="91"/>
      <c r="N15" s="91"/>
      <c r="O15" s="91"/>
      <c r="P15" s="91"/>
      <c r="Q15" s="91"/>
      <c r="R15" s="91"/>
      <c r="S15" s="91"/>
      <c r="T15" s="91"/>
      <c r="U15" s="91"/>
      <c r="V15" s="91"/>
      <c r="W15" s="91"/>
      <c r="X15" s="91"/>
      <c r="Y15" s="91"/>
      <c r="Z15" s="91"/>
      <c r="AA15" s="91"/>
    </row>
    <row r="16" spans="1:27" ht="15.75" customHeight="1">
      <c r="A16" s="91"/>
      <c r="B16" s="91"/>
      <c r="C16" s="91"/>
      <c r="D16" s="92"/>
      <c r="E16" s="92"/>
      <c r="F16" s="92"/>
      <c r="G16" s="92"/>
      <c r="H16" s="92"/>
      <c r="I16" s="92"/>
      <c r="J16" s="92"/>
      <c r="K16" s="92"/>
      <c r="L16" s="92"/>
      <c r="M16" s="92"/>
      <c r="N16" s="92"/>
      <c r="O16" s="92"/>
      <c r="P16" s="92"/>
      <c r="Q16" s="91"/>
      <c r="R16" s="91"/>
      <c r="S16" s="91"/>
      <c r="T16" s="91"/>
      <c r="U16" s="91"/>
      <c r="V16" s="91"/>
      <c r="W16" s="91"/>
      <c r="X16" s="91"/>
      <c r="Y16" s="91"/>
      <c r="Z16" s="91"/>
      <c r="AA16" s="91"/>
    </row>
    <row r="17" spans="1:27" ht="15.75" customHeight="1">
      <c r="A17" s="91"/>
      <c r="B17" s="98" t="s">
        <v>526</v>
      </c>
      <c r="C17" s="92"/>
      <c r="D17" s="92"/>
      <c r="E17" s="92"/>
      <c r="F17" s="92"/>
      <c r="G17" s="92"/>
      <c r="H17" s="92"/>
      <c r="I17" s="92"/>
      <c r="J17" s="92"/>
      <c r="K17" s="92"/>
      <c r="L17" s="92"/>
      <c r="M17" s="92"/>
      <c r="N17" s="92"/>
      <c r="O17" s="91"/>
      <c r="P17" s="91"/>
      <c r="Q17" s="91"/>
      <c r="R17" s="91"/>
      <c r="S17" s="91"/>
      <c r="T17" s="91"/>
      <c r="U17" s="91"/>
      <c r="V17" s="91"/>
      <c r="W17" s="91"/>
      <c r="X17" s="91"/>
      <c r="Y17" s="91"/>
      <c r="Z17" s="91"/>
      <c r="AA17" s="91"/>
    </row>
    <row r="18" spans="1:27" ht="15.75" customHeight="1">
      <c r="A18" s="91"/>
      <c r="B18" s="380" t="s">
        <v>527</v>
      </c>
      <c r="C18" s="381"/>
      <c r="D18" s="382"/>
      <c r="E18" s="380" t="s">
        <v>528</v>
      </c>
      <c r="F18" s="382"/>
      <c r="H18" s="92"/>
      <c r="I18" s="92"/>
      <c r="J18" s="92"/>
      <c r="K18" s="92"/>
      <c r="L18" s="92"/>
      <c r="M18" s="92"/>
      <c r="N18" s="92"/>
      <c r="O18" s="91"/>
      <c r="P18" s="91"/>
      <c r="Q18" s="91"/>
      <c r="R18" s="91"/>
      <c r="S18" s="91"/>
      <c r="T18" s="91"/>
      <c r="U18" s="91"/>
      <c r="V18" s="91"/>
      <c r="W18" s="91"/>
      <c r="X18" s="91"/>
      <c r="Y18" s="91"/>
      <c r="Z18" s="91"/>
      <c r="AA18" s="91"/>
    </row>
    <row r="19" spans="1:27" ht="15.75" customHeight="1">
      <c r="A19" s="91"/>
      <c r="B19" s="105" t="s">
        <v>529</v>
      </c>
      <c r="C19" s="105" t="s">
        <v>530</v>
      </c>
      <c r="D19" s="105" t="s">
        <v>531</v>
      </c>
      <c r="E19" s="105" t="s">
        <v>530</v>
      </c>
      <c r="F19" s="105" t="s">
        <v>531</v>
      </c>
      <c r="H19" s="92"/>
      <c r="I19" s="92"/>
      <c r="J19" s="92"/>
      <c r="K19" s="92"/>
      <c r="L19" s="92"/>
      <c r="M19" s="92"/>
      <c r="N19" s="92"/>
      <c r="O19" s="91"/>
      <c r="P19" s="91"/>
      <c r="Q19" s="91"/>
      <c r="R19" s="91"/>
      <c r="S19" s="91"/>
      <c r="T19" s="91"/>
      <c r="U19" s="91"/>
      <c r="V19" s="91"/>
      <c r="W19" s="91"/>
      <c r="X19" s="91"/>
      <c r="Y19" s="91"/>
      <c r="Z19" s="91"/>
      <c r="AA19" s="91"/>
    </row>
    <row r="20" spans="1:27" ht="15.75" customHeight="1">
      <c r="A20" s="91"/>
      <c r="B20" s="106" t="s">
        <v>100</v>
      </c>
      <c r="C20" s="107">
        <v>0.1</v>
      </c>
      <c r="D20" s="108"/>
      <c r="E20" s="109">
        <f t="shared" ref="E20:E23" si="0">C20*$C$14</f>
        <v>0</v>
      </c>
      <c r="F20" s="109"/>
      <c r="H20" s="92"/>
      <c r="I20" s="92"/>
      <c r="J20" s="92"/>
      <c r="K20" s="92"/>
      <c r="L20" s="92"/>
      <c r="M20" s="92"/>
      <c r="N20" s="92"/>
      <c r="O20" s="91"/>
      <c r="P20" s="91"/>
      <c r="Q20" s="91"/>
      <c r="R20" s="91"/>
      <c r="S20" s="91"/>
      <c r="T20" s="91"/>
      <c r="U20" s="91"/>
      <c r="V20" s="91"/>
      <c r="W20" s="91"/>
      <c r="X20" s="91"/>
      <c r="Y20" s="91"/>
      <c r="Z20" s="91"/>
      <c r="AA20" s="91"/>
    </row>
    <row r="21" spans="1:27" ht="15.75" customHeight="1">
      <c r="A21" s="91"/>
      <c r="B21" s="106" t="s">
        <v>131</v>
      </c>
      <c r="C21" s="110">
        <f t="shared" ref="C21:C23" si="1">D21/2</f>
        <v>0.05</v>
      </c>
      <c r="D21" s="110">
        <f t="shared" ref="D21:D24" si="2">C20</f>
        <v>0.1</v>
      </c>
      <c r="E21" s="109">
        <f t="shared" si="0"/>
        <v>0</v>
      </c>
      <c r="F21" s="109">
        <f t="shared" ref="F21:F24" si="3">D21*$C$14</f>
        <v>0</v>
      </c>
      <c r="H21" s="92"/>
      <c r="I21" s="92"/>
      <c r="J21" s="92"/>
      <c r="K21" s="92"/>
      <c r="L21" s="92"/>
      <c r="M21" s="92"/>
      <c r="N21" s="92"/>
      <c r="O21" s="91"/>
      <c r="P21" s="91"/>
      <c r="Q21" s="91"/>
      <c r="R21" s="91"/>
      <c r="S21" s="91"/>
      <c r="T21" s="91"/>
      <c r="U21" s="91"/>
      <c r="V21" s="91"/>
      <c r="W21" s="91"/>
      <c r="X21" s="91"/>
      <c r="Y21" s="91"/>
      <c r="Z21" s="91"/>
      <c r="AA21" s="91"/>
    </row>
    <row r="22" spans="1:27" ht="15.75" customHeight="1">
      <c r="A22" s="91"/>
      <c r="B22" s="106" t="s">
        <v>111</v>
      </c>
      <c r="C22" s="111">
        <f t="shared" si="1"/>
        <v>2.5000000000000001E-2</v>
      </c>
      <c r="D22" s="110">
        <f t="shared" si="2"/>
        <v>0.05</v>
      </c>
      <c r="E22" s="109">
        <f t="shared" si="0"/>
        <v>0</v>
      </c>
      <c r="F22" s="109">
        <f t="shared" si="3"/>
        <v>0</v>
      </c>
      <c r="H22" s="92"/>
      <c r="I22" s="92"/>
      <c r="J22" s="92"/>
      <c r="K22" s="92"/>
      <c r="L22" s="92"/>
      <c r="M22" s="92"/>
      <c r="N22" s="92"/>
      <c r="O22" s="91"/>
      <c r="P22" s="91"/>
      <c r="Q22" s="91"/>
      <c r="R22" s="91"/>
      <c r="S22" s="91"/>
      <c r="T22" s="91"/>
      <c r="U22" s="91"/>
      <c r="V22" s="91"/>
      <c r="W22" s="91"/>
      <c r="X22" s="91"/>
      <c r="Y22" s="91"/>
      <c r="Z22" s="91"/>
      <c r="AA22" s="91"/>
    </row>
    <row r="23" spans="1:27" ht="15.75" customHeight="1">
      <c r="A23" s="91"/>
      <c r="B23" s="106" t="s">
        <v>185</v>
      </c>
      <c r="C23" s="112">
        <f t="shared" si="1"/>
        <v>1.2500000000000001E-2</v>
      </c>
      <c r="D23" s="111">
        <f t="shared" si="2"/>
        <v>2.5000000000000001E-2</v>
      </c>
      <c r="E23" s="109">
        <f t="shared" si="0"/>
        <v>0</v>
      </c>
      <c r="F23" s="109">
        <f t="shared" si="3"/>
        <v>0</v>
      </c>
      <c r="H23" s="92"/>
      <c r="I23" s="92"/>
      <c r="J23" s="92"/>
      <c r="K23" s="92"/>
      <c r="L23" s="92"/>
      <c r="M23" s="92"/>
      <c r="N23" s="92"/>
      <c r="O23" s="91"/>
      <c r="P23" s="91"/>
      <c r="Q23" s="91"/>
      <c r="R23" s="91"/>
      <c r="S23" s="91"/>
      <c r="T23" s="91"/>
      <c r="U23" s="91"/>
      <c r="V23" s="91"/>
      <c r="W23" s="91"/>
      <c r="X23" s="91"/>
      <c r="Y23" s="91"/>
      <c r="Z23" s="91"/>
      <c r="AA23" s="91"/>
    </row>
    <row r="24" spans="1:27" ht="15.75" customHeight="1">
      <c r="A24" s="91"/>
      <c r="B24" s="106" t="s">
        <v>532</v>
      </c>
      <c r="C24" s="110"/>
      <c r="D24" s="112">
        <f t="shared" si="2"/>
        <v>1.2500000000000001E-2</v>
      </c>
      <c r="E24" s="109"/>
      <c r="F24" s="109">
        <f t="shared" si="3"/>
        <v>0</v>
      </c>
      <c r="H24" s="92"/>
      <c r="I24" s="92"/>
      <c r="J24" s="92"/>
      <c r="K24" s="92"/>
      <c r="L24" s="92"/>
      <c r="M24" s="92"/>
      <c r="N24" s="92"/>
      <c r="O24" s="91"/>
      <c r="P24" s="91"/>
      <c r="Q24" s="91"/>
      <c r="R24" s="91"/>
      <c r="S24" s="91"/>
      <c r="T24" s="91"/>
      <c r="U24" s="91"/>
      <c r="V24" s="91"/>
      <c r="W24" s="91"/>
      <c r="X24" s="91"/>
      <c r="Y24" s="91"/>
      <c r="Z24" s="91"/>
      <c r="AA24" s="91"/>
    </row>
    <row r="25" spans="1:27" ht="15.75" customHeight="1">
      <c r="A25" s="91"/>
      <c r="B25" s="91"/>
      <c r="C25" s="92"/>
      <c r="D25" s="92"/>
      <c r="E25" s="92"/>
      <c r="F25" s="92"/>
      <c r="H25" s="92"/>
      <c r="I25" s="92"/>
      <c r="J25" s="92"/>
      <c r="K25" s="92"/>
      <c r="L25" s="92"/>
      <c r="M25" s="92"/>
      <c r="N25" s="92"/>
      <c r="O25" s="91"/>
      <c r="P25" s="91"/>
      <c r="Q25" s="91"/>
      <c r="R25" s="91"/>
      <c r="S25" s="91"/>
      <c r="T25" s="91"/>
      <c r="U25" s="91"/>
      <c r="V25" s="91"/>
      <c r="W25" s="91"/>
      <c r="X25" s="91"/>
      <c r="Y25" s="91"/>
      <c r="Z25" s="91"/>
      <c r="AA25" s="91"/>
    </row>
    <row r="26" spans="1:27" ht="15.75" customHeight="1">
      <c r="A26" s="91"/>
      <c r="B26" s="98" t="s">
        <v>533</v>
      </c>
      <c r="C26" s="92"/>
      <c r="D26" s="92"/>
      <c r="E26" s="92"/>
      <c r="F26" s="92"/>
      <c r="H26" s="92"/>
      <c r="I26" s="92"/>
      <c r="J26" s="92"/>
      <c r="K26" s="92"/>
      <c r="L26" s="92"/>
      <c r="M26" s="92"/>
      <c r="N26" s="92"/>
      <c r="O26" s="91"/>
      <c r="P26" s="91"/>
      <c r="Q26" s="91"/>
      <c r="R26" s="91"/>
      <c r="S26" s="91"/>
      <c r="T26" s="91"/>
      <c r="U26" s="91"/>
      <c r="V26" s="91"/>
      <c r="W26" s="91"/>
      <c r="X26" s="91"/>
      <c r="Y26" s="91"/>
      <c r="Z26" s="91"/>
      <c r="AA26" s="91"/>
    </row>
    <row r="27" spans="1:27" ht="15.75" customHeight="1">
      <c r="A27" s="91"/>
      <c r="B27" s="380" t="s">
        <v>527</v>
      </c>
      <c r="C27" s="381"/>
      <c r="D27" s="382"/>
      <c r="E27" s="380" t="s">
        <v>528</v>
      </c>
      <c r="F27" s="382"/>
      <c r="H27" s="92"/>
      <c r="I27" s="92"/>
      <c r="J27" s="92"/>
      <c r="K27" s="92"/>
      <c r="L27" s="92"/>
      <c r="M27" s="92"/>
      <c r="N27" s="92"/>
      <c r="O27" s="91"/>
      <c r="P27" s="91"/>
      <c r="Q27" s="91"/>
      <c r="R27" s="91"/>
      <c r="S27" s="91"/>
      <c r="T27" s="91"/>
      <c r="U27" s="91"/>
      <c r="V27" s="91"/>
      <c r="W27" s="91"/>
      <c r="X27" s="91"/>
      <c r="Y27" s="91"/>
      <c r="Z27" s="91"/>
      <c r="AA27" s="91"/>
    </row>
    <row r="28" spans="1:27" ht="15.75" customHeight="1">
      <c r="A28" s="91"/>
      <c r="B28" s="105" t="s">
        <v>65</v>
      </c>
      <c r="C28" s="105" t="s">
        <v>530</v>
      </c>
      <c r="D28" s="105" t="s">
        <v>531</v>
      </c>
      <c r="E28" s="105" t="s">
        <v>530</v>
      </c>
      <c r="F28" s="105" t="s">
        <v>531</v>
      </c>
      <c r="H28" s="92"/>
      <c r="I28" s="92"/>
      <c r="J28" s="92"/>
      <c r="K28" s="92"/>
      <c r="L28" s="92"/>
      <c r="M28" s="92"/>
      <c r="N28" s="92"/>
      <c r="O28" s="91"/>
      <c r="P28" s="91"/>
      <c r="Q28" s="91"/>
      <c r="R28" s="91"/>
      <c r="S28" s="91"/>
      <c r="T28" s="91"/>
      <c r="U28" s="91"/>
      <c r="V28" s="91"/>
      <c r="W28" s="91"/>
      <c r="X28" s="91"/>
      <c r="Y28" s="91"/>
      <c r="Z28" s="91"/>
      <c r="AA28" s="91"/>
    </row>
    <row r="29" spans="1:27" ht="15.75" customHeight="1">
      <c r="A29" s="91"/>
      <c r="B29" s="106" t="s">
        <v>100</v>
      </c>
      <c r="C29" s="107">
        <v>0.1</v>
      </c>
      <c r="D29" s="108"/>
      <c r="E29" s="113">
        <f t="shared" ref="E29:E32" si="4">C29*$C$15</f>
        <v>0</v>
      </c>
      <c r="F29" s="113"/>
      <c r="G29" s="114"/>
      <c r="H29" s="92"/>
      <c r="I29" s="92"/>
      <c r="J29" s="92"/>
      <c r="K29" s="92"/>
      <c r="L29" s="92"/>
      <c r="M29" s="92"/>
      <c r="N29" s="92"/>
      <c r="O29" s="91"/>
      <c r="P29" s="91"/>
      <c r="Q29" s="91"/>
      <c r="R29" s="91"/>
      <c r="S29" s="91"/>
      <c r="T29" s="91"/>
      <c r="U29" s="91"/>
      <c r="V29" s="91"/>
      <c r="W29" s="91"/>
      <c r="X29" s="91"/>
      <c r="Y29" s="91"/>
      <c r="Z29" s="91"/>
      <c r="AA29" s="91"/>
    </row>
    <row r="30" spans="1:27" ht="15.75" customHeight="1">
      <c r="A30" s="91"/>
      <c r="B30" s="106" t="s">
        <v>131</v>
      </c>
      <c r="C30" s="110">
        <f t="shared" ref="C30:C32" si="5">D30/2</f>
        <v>0.05</v>
      </c>
      <c r="D30" s="110">
        <f t="shared" ref="D30:D33" si="6">C29</f>
        <v>0.1</v>
      </c>
      <c r="E30" s="113">
        <f t="shared" si="4"/>
        <v>0</v>
      </c>
      <c r="F30" s="113">
        <f t="shared" ref="F30:F33" si="7">D30*$C$15</f>
        <v>0</v>
      </c>
      <c r="G30" s="114"/>
      <c r="H30" s="92"/>
      <c r="I30" s="92"/>
      <c r="J30" s="92"/>
      <c r="K30" s="92"/>
      <c r="L30" s="92"/>
      <c r="M30" s="92"/>
      <c r="N30" s="92"/>
      <c r="O30" s="91"/>
      <c r="P30" s="91"/>
      <c r="Q30" s="91"/>
      <c r="R30" s="91"/>
      <c r="S30" s="91"/>
      <c r="T30" s="91"/>
      <c r="U30" s="91"/>
      <c r="V30" s="91"/>
      <c r="W30" s="91"/>
      <c r="X30" s="91"/>
      <c r="Y30" s="91"/>
      <c r="Z30" s="91"/>
      <c r="AA30" s="91"/>
    </row>
    <row r="31" spans="1:27" ht="15.75" customHeight="1">
      <c r="A31" s="91"/>
      <c r="B31" s="106" t="s">
        <v>111</v>
      </c>
      <c r="C31" s="111">
        <f t="shared" si="5"/>
        <v>2.5000000000000001E-2</v>
      </c>
      <c r="D31" s="110">
        <f t="shared" si="6"/>
        <v>0.05</v>
      </c>
      <c r="E31" s="113">
        <f t="shared" si="4"/>
        <v>0</v>
      </c>
      <c r="F31" s="113">
        <f t="shared" si="7"/>
        <v>0</v>
      </c>
      <c r="G31" s="114"/>
      <c r="H31" s="92"/>
      <c r="I31" s="92"/>
      <c r="J31" s="92"/>
      <c r="K31" s="92"/>
      <c r="L31" s="92"/>
      <c r="M31" s="92"/>
      <c r="N31" s="92"/>
      <c r="O31" s="91"/>
      <c r="P31" s="91"/>
      <c r="Q31" s="91"/>
      <c r="R31" s="91"/>
      <c r="S31" s="91"/>
      <c r="T31" s="91"/>
      <c r="U31" s="91"/>
      <c r="V31" s="91"/>
      <c r="W31" s="91"/>
      <c r="X31" s="91"/>
      <c r="Y31" s="91"/>
      <c r="Z31" s="91"/>
      <c r="AA31" s="91"/>
    </row>
    <row r="32" spans="1:27" ht="15.75" customHeight="1">
      <c r="A32" s="91"/>
      <c r="B32" s="106" t="s">
        <v>185</v>
      </c>
      <c r="C32" s="112">
        <f t="shared" si="5"/>
        <v>1.2500000000000001E-2</v>
      </c>
      <c r="D32" s="111">
        <f t="shared" si="6"/>
        <v>2.5000000000000001E-2</v>
      </c>
      <c r="E32" s="113">
        <f t="shared" si="4"/>
        <v>0</v>
      </c>
      <c r="F32" s="113">
        <f t="shared" si="7"/>
        <v>0</v>
      </c>
      <c r="G32" s="114"/>
      <c r="H32" s="92"/>
      <c r="I32" s="92"/>
      <c r="J32" s="92"/>
      <c r="K32" s="92"/>
      <c r="L32" s="92"/>
      <c r="M32" s="92"/>
      <c r="N32" s="92"/>
      <c r="O32" s="91"/>
      <c r="P32" s="91"/>
      <c r="Q32" s="91"/>
      <c r="R32" s="91"/>
      <c r="S32" s="91"/>
      <c r="T32" s="91"/>
      <c r="U32" s="91"/>
      <c r="V32" s="91"/>
      <c r="W32" s="91"/>
      <c r="X32" s="91"/>
      <c r="Y32" s="91"/>
      <c r="Z32" s="91"/>
      <c r="AA32" s="91"/>
    </row>
    <row r="33" spans="1:27" ht="15.75" customHeight="1">
      <c r="A33" s="91"/>
      <c r="B33" s="106" t="s">
        <v>532</v>
      </c>
      <c r="C33" s="110"/>
      <c r="D33" s="112">
        <f t="shared" si="6"/>
        <v>1.2500000000000001E-2</v>
      </c>
      <c r="E33" s="113"/>
      <c r="F33" s="113">
        <f t="shared" si="7"/>
        <v>0</v>
      </c>
      <c r="G33" s="114"/>
      <c r="H33" s="92"/>
      <c r="I33" s="92"/>
      <c r="J33" s="92"/>
      <c r="K33" s="92"/>
      <c r="L33" s="92"/>
      <c r="M33" s="92"/>
      <c r="N33" s="92"/>
      <c r="O33" s="91"/>
      <c r="P33" s="91"/>
      <c r="Q33" s="91"/>
      <c r="R33" s="91"/>
      <c r="S33" s="91"/>
      <c r="T33" s="91"/>
      <c r="U33" s="91"/>
      <c r="V33" s="91"/>
      <c r="W33" s="91"/>
      <c r="X33" s="91"/>
      <c r="Y33" s="91"/>
      <c r="Z33" s="91"/>
      <c r="AA33" s="91"/>
    </row>
    <row r="34" spans="1:27" ht="15.75" customHeight="1">
      <c r="A34" s="91"/>
      <c r="B34" s="91"/>
      <c r="C34" s="91"/>
      <c r="D34" s="92"/>
      <c r="E34" s="92"/>
      <c r="F34" s="92"/>
      <c r="G34" s="92"/>
      <c r="H34" s="92"/>
      <c r="I34" s="92"/>
      <c r="J34" s="92"/>
      <c r="K34" s="92"/>
      <c r="L34" s="92"/>
      <c r="M34" s="92"/>
      <c r="N34" s="92"/>
      <c r="O34" s="92"/>
      <c r="P34" s="92"/>
      <c r="Q34" s="91"/>
      <c r="R34" s="91"/>
      <c r="S34" s="91"/>
      <c r="T34" s="91"/>
      <c r="U34" s="91"/>
      <c r="V34" s="91"/>
      <c r="W34" s="91"/>
      <c r="X34" s="91"/>
      <c r="Y34" s="91"/>
      <c r="Z34" s="91"/>
      <c r="AA34" s="91"/>
    </row>
    <row r="35" spans="1:27" ht="15.75" customHeight="1">
      <c r="A35" s="91"/>
      <c r="B35" s="91"/>
      <c r="C35" s="91"/>
      <c r="D35" s="92"/>
      <c r="E35" s="92"/>
      <c r="F35" s="92"/>
      <c r="G35" s="92"/>
      <c r="H35" s="92"/>
      <c r="I35" s="92"/>
      <c r="J35" s="92"/>
      <c r="K35" s="92"/>
      <c r="L35" s="92"/>
      <c r="M35" s="92"/>
      <c r="N35" s="92"/>
      <c r="O35" s="92"/>
      <c r="P35" s="92"/>
      <c r="Q35" s="91"/>
      <c r="R35" s="91"/>
      <c r="S35" s="91"/>
      <c r="T35" s="91"/>
      <c r="U35" s="91"/>
      <c r="V35" s="91"/>
      <c r="W35" s="91"/>
      <c r="X35" s="91"/>
      <c r="Y35" s="91"/>
      <c r="Z35" s="91"/>
      <c r="AA35" s="91"/>
    </row>
    <row r="36" spans="1:27" ht="31.5" customHeight="1">
      <c r="A36" s="91"/>
      <c r="B36" s="368" t="s">
        <v>534</v>
      </c>
      <c r="C36" s="369"/>
      <c r="D36" s="369"/>
      <c r="E36" s="369"/>
      <c r="F36" s="369"/>
      <c r="G36" s="369"/>
      <c r="H36" s="369"/>
      <c r="I36" s="369"/>
      <c r="J36" s="369"/>
      <c r="K36" s="370"/>
      <c r="L36" s="115"/>
      <c r="M36" s="115"/>
      <c r="N36" s="115"/>
      <c r="O36" s="115"/>
      <c r="P36" s="115"/>
      <c r="Q36" s="115"/>
      <c r="R36" s="115"/>
      <c r="S36" s="91"/>
      <c r="T36" s="371"/>
      <c r="U36" s="345"/>
      <c r="V36" s="345"/>
      <c r="W36" s="345"/>
      <c r="X36" s="345"/>
      <c r="Y36" s="345"/>
      <c r="Z36" s="345"/>
      <c r="AA36" s="345"/>
    </row>
    <row r="37" spans="1:27" ht="48" customHeight="1">
      <c r="A37" s="91"/>
      <c r="B37" s="117" t="s">
        <v>503</v>
      </c>
      <c r="C37" s="118" t="s">
        <v>504</v>
      </c>
      <c r="D37" s="118" t="s">
        <v>535</v>
      </c>
      <c r="E37" s="118" t="s">
        <v>65</v>
      </c>
      <c r="F37" s="119" t="s">
        <v>536</v>
      </c>
      <c r="G37" s="120" t="s">
        <v>537</v>
      </c>
      <c r="H37" s="121" t="s">
        <v>68</v>
      </c>
      <c r="I37" s="122" t="s">
        <v>69</v>
      </c>
      <c r="J37" s="123" t="s">
        <v>70</v>
      </c>
      <c r="K37" s="123" t="s">
        <v>71</v>
      </c>
      <c r="L37" s="116"/>
      <c r="M37" s="116"/>
      <c r="N37" s="116"/>
      <c r="O37" s="116"/>
      <c r="P37" s="116"/>
      <c r="Q37" s="116"/>
      <c r="R37" s="116"/>
      <c r="S37" s="116"/>
      <c r="T37" s="91"/>
      <c r="U37" s="91"/>
      <c r="V37" s="91"/>
      <c r="W37" s="91"/>
      <c r="X37" s="91"/>
      <c r="Y37" s="91"/>
      <c r="Z37" s="91"/>
      <c r="AA37" s="91"/>
    </row>
    <row r="38" spans="1:27" ht="218.25" customHeight="1">
      <c r="A38" s="91"/>
      <c r="B38" s="124">
        <v>16</v>
      </c>
      <c r="C38" s="125" t="s">
        <v>100</v>
      </c>
      <c r="D38" s="126" t="str">
        <f>"Variación en el costo o recurso financiero mayor a " &amp;"" &amp;E20&amp;""&amp;" "&amp;D14</f>
        <v xml:space="preserve">Variación en el costo o recurso financiero mayor a 0 </v>
      </c>
      <c r="E38" s="126" t="str">
        <f>"Variación en el tiempo  mayor a " &amp;"" &amp;E29&amp;""&amp;" "&amp;D15</f>
        <v xml:space="preserve">Variación en el tiempo  mayor a 0 </v>
      </c>
      <c r="F38" s="127" t="s">
        <v>538</v>
      </c>
      <c r="G38" s="128" t="s">
        <v>1499</v>
      </c>
      <c r="H38" s="129" t="s">
        <v>539</v>
      </c>
      <c r="I38" s="130" t="s">
        <v>1500</v>
      </c>
      <c r="J38" s="131" t="s">
        <v>1501</v>
      </c>
      <c r="K38" s="131" t="s">
        <v>540</v>
      </c>
      <c r="L38" s="132"/>
      <c r="M38" s="132"/>
      <c r="N38" s="133"/>
      <c r="O38" s="133"/>
      <c r="P38" s="97"/>
      <c r="Q38" s="97"/>
      <c r="R38" s="97"/>
      <c r="S38" s="97"/>
      <c r="T38" s="91"/>
      <c r="U38" s="91"/>
      <c r="V38" s="91"/>
      <c r="W38" s="91"/>
      <c r="X38" s="91"/>
      <c r="Y38" s="91"/>
      <c r="Z38" s="91"/>
      <c r="AA38" s="91"/>
    </row>
    <row r="39" spans="1:27" ht="230.25" customHeight="1">
      <c r="A39" s="91"/>
      <c r="B39" s="124">
        <v>8</v>
      </c>
      <c r="C39" s="125" t="s">
        <v>131</v>
      </c>
      <c r="D39" s="134" t="str">
        <f>"Variación en el costo o recurso financiero entre " &amp;"" &amp;E21&amp;"-"&amp;F21&amp;" "&amp;D14</f>
        <v xml:space="preserve">Variación en el costo o recurso financiero entre 0-0 </v>
      </c>
      <c r="E39" s="134" t="str">
        <f>"Variación en el tiempo entre " &amp;"" &amp;E30&amp;"-"&amp;F30&amp;" "&amp; D15</f>
        <v xml:space="preserve">Variación en el tiempo entre 0-0 </v>
      </c>
      <c r="F39" s="135" t="s">
        <v>541</v>
      </c>
      <c r="G39" s="136" t="s">
        <v>1502</v>
      </c>
      <c r="H39" s="129" t="s">
        <v>542</v>
      </c>
      <c r="I39" s="130" t="s">
        <v>1503</v>
      </c>
      <c r="J39" s="131" t="s">
        <v>543</v>
      </c>
      <c r="K39" s="131" t="s">
        <v>544</v>
      </c>
      <c r="L39" s="132"/>
      <c r="M39" s="132"/>
      <c r="N39" s="133"/>
      <c r="O39" s="133"/>
      <c r="P39" s="97"/>
      <c r="Q39" s="97"/>
      <c r="R39" s="97"/>
      <c r="S39" s="97"/>
      <c r="T39" s="91"/>
      <c r="U39" s="91"/>
      <c r="V39" s="91"/>
      <c r="W39" s="91"/>
      <c r="X39" s="91"/>
      <c r="Y39" s="91"/>
      <c r="Z39" s="91"/>
      <c r="AA39" s="91"/>
    </row>
    <row r="40" spans="1:27" ht="239.25" customHeight="1">
      <c r="A40" s="91"/>
      <c r="B40" s="124">
        <v>4</v>
      </c>
      <c r="C40" s="125" t="s">
        <v>111</v>
      </c>
      <c r="D40" s="134" t="str">
        <f>"Variación en el costo o recurso entre " &amp;"" &amp;E22&amp;"-"&amp;F22&amp;" "&amp;D14</f>
        <v xml:space="preserve">Variación en el costo o recurso entre 0-0 </v>
      </c>
      <c r="E40" s="134" t="str">
        <f>"Variación en el tiempo entre " &amp;"" &amp;E31&amp;"-"&amp;F31&amp;" "&amp;D15</f>
        <v xml:space="preserve">Variación en el tiempo entre 0-0 </v>
      </c>
      <c r="F40" s="135" t="s">
        <v>545</v>
      </c>
      <c r="G40" s="136" t="s">
        <v>546</v>
      </c>
      <c r="H40" s="129" t="s">
        <v>547</v>
      </c>
      <c r="I40" s="130" t="s">
        <v>1504</v>
      </c>
      <c r="J40" s="131" t="s">
        <v>548</v>
      </c>
      <c r="K40" s="131" t="s">
        <v>549</v>
      </c>
      <c r="L40" s="132"/>
      <c r="M40" s="132"/>
      <c r="N40" s="133"/>
      <c r="O40" s="133"/>
      <c r="P40" s="97"/>
      <c r="Q40" s="97"/>
      <c r="R40" s="97"/>
      <c r="S40" s="97"/>
      <c r="T40" s="91"/>
      <c r="U40" s="91"/>
      <c r="V40" s="91"/>
      <c r="W40" s="91"/>
      <c r="X40" s="91"/>
      <c r="Y40" s="91"/>
      <c r="Z40" s="91"/>
      <c r="AA40" s="91"/>
    </row>
    <row r="41" spans="1:27" ht="243" customHeight="1">
      <c r="A41" s="91"/>
      <c r="B41" s="124">
        <v>2</v>
      </c>
      <c r="C41" s="125" t="s">
        <v>185</v>
      </c>
      <c r="D41" s="134" t="str">
        <f>"Variación en el costo o recurso financiero entre " &amp;"" &amp;E23&amp;"-"&amp;F23&amp;" "&amp;D14</f>
        <v xml:space="preserve">Variación en el costo o recurso financiero entre 0-0 </v>
      </c>
      <c r="E41" s="134" t="str">
        <f>"Variación en el tiempo entre " &amp;"" &amp;E32&amp;"-"&amp;F32&amp;" "&amp;D15</f>
        <v xml:space="preserve">Variación en el tiempo entre 0-0 </v>
      </c>
      <c r="F41" s="135" t="s">
        <v>550</v>
      </c>
      <c r="G41" s="136" t="s">
        <v>551</v>
      </c>
      <c r="H41" s="129" t="s">
        <v>552</v>
      </c>
      <c r="I41" s="130" t="s">
        <v>1505</v>
      </c>
      <c r="J41" s="131" t="s">
        <v>553</v>
      </c>
      <c r="K41" s="131" t="s">
        <v>554</v>
      </c>
      <c r="L41" s="132"/>
      <c r="M41" s="132"/>
      <c r="N41" s="133"/>
      <c r="O41" s="133"/>
      <c r="P41" s="97"/>
      <c r="Q41" s="97"/>
      <c r="R41" s="97"/>
      <c r="S41" s="97"/>
      <c r="T41" s="91"/>
      <c r="U41" s="91"/>
      <c r="V41" s="91"/>
      <c r="W41" s="91"/>
      <c r="X41" s="91"/>
      <c r="Y41" s="91"/>
      <c r="Z41" s="91"/>
      <c r="AA41" s="91"/>
    </row>
    <row r="42" spans="1:27" ht="195" customHeight="1">
      <c r="A42" s="91"/>
      <c r="B42" s="137">
        <v>1</v>
      </c>
      <c r="C42" s="138" t="s">
        <v>532</v>
      </c>
      <c r="D42" s="139" t="str">
        <f>"Variación en el costo o recurso financiero menor a " &amp;F24&amp;" "&amp;D14</f>
        <v xml:space="preserve">Variación en el costo o recurso financiero menor a 0 </v>
      </c>
      <c r="E42" s="139" t="str">
        <f>"Variación en el tiempo menor a " &amp;F33&amp;" "&amp;D15</f>
        <v xml:space="preserve">Variación en el tiempo menor a 0 </v>
      </c>
      <c r="F42" s="135" t="s">
        <v>555</v>
      </c>
      <c r="G42" s="136" t="s">
        <v>556</v>
      </c>
      <c r="H42" s="129" t="s">
        <v>557</v>
      </c>
      <c r="I42" s="130" t="s">
        <v>1506</v>
      </c>
      <c r="J42" s="131" t="s">
        <v>558</v>
      </c>
      <c r="K42" s="131" t="s">
        <v>559</v>
      </c>
      <c r="L42" s="132"/>
      <c r="M42" s="132"/>
      <c r="N42" s="133"/>
      <c r="O42" s="133"/>
      <c r="P42" s="97"/>
      <c r="Q42" s="97"/>
      <c r="R42" s="97"/>
      <c r="S42" s="97"/>
      <c r="T42" s="91"/>
      <c r="U42" s="91"/>
      <c r="V42" s="91"/>
      <c r="W42" s="91"/>
      <c r="X42" s="91"/>
      <c r="Y42" s="91"/>
      <c r="Z42" s="91"/>
      <c r="AA42" s="91"/>
    </row>
    <row r="43" spans="1:27" ht="15.75" customHeight="1">
      <c r="A43" s="91"/>
      <c r="B43" s="91"/>
      <c r="C43" s="91"/>
      <c r="D43" s="92"/>
      <c r="E43" s="92"/>
      <c r="F43" s="92"/>
      <c r="G43" s="92"/>
      <c r="H43" s="92"/>
      <c r="I43" s="92"/>
      <c r="J43" s="92"/>
      <c r="K43" s="92"/>
      <c r="L43" s="92"/>
      <c r="M43" s="92"/>
      <c r="N43" s="92"/>
      <c r="O43" s="92"/>
      <c r="P43" s="92"/>
      <c r="Q43" s="91"/>
      <c r="R43" s="91"/>
      <c r="S43" s="91"/>
      <c r="T43" s="132"/>
      <c r="U43" s="97"/>
      <c r="V43" s="91"/>
      <c r="W43" s="91"/>
      <c r="X43" s="91"/>
      <c r="Y43" s="91"/>
      <c r="Z43" s="91"/>
      <c r="AA43" s="91"/>
    </row>
    <row r="44" spans="1:27" ht="15.75" customHeight="1">
      <c r="A44" s="91"/>
      <c r="B44" s="91"/>
      <c r="C44" s="91"/>
      <c r="D44" s="92"/>
      <c r="E44" s="92"/>
      <c r="F44" s="92"/>
      <c r="G44" s="92"/>
      <c r="H44" s="92"/>
      <c r="I44" s="92"/>
      <c r="J44" s="92"/>
      <c r="K44" s="92"/>
      <c r="L44" s="92"/>
      <c r="M44" s="92"/>
      <c r="N44" s="92"/>
      <c r="O44" s="92"/>
      <c r="P44" s="92"/>
      <c r="Q44" s="91"/>
      <c r="R44" s="91"/>
      <c r="S44" s="91"/>
      <c r="T44" s="91"/>
      <c r="U44" s="91"/>
      <c r="V44" s="91"/>
      <c r="W44" s="91"/>
      <c r="X44" s="91"/>
      <c r="Y44" s="91"/>
      <c r="Z44" s="91"/>
      <c r="AA44" s="91"/>
    </row>
    <row r="45" spans="1:27" ht="15.75" customHeight="1">
      <c r="A45" s="91"/>
      <c r="B45" s="91"/>
      <c r="C45" s="91"/>
      <c r="D45" s="92"/>
      <c r="E45" s="92"/>
      <c r="F45" s="92"/>
      <c r="G45" s="92"/>
      <c r="H45" s="92"/>
      <c r="I45" s="92"/>
      <c r="J45" s="92"/>
      <c r="K45" s="92"/>
      <c r="L45" s="92"/>
      <c r="M45" s="92"/>
      <c r="N45" s="92"/>
      <c r="O45" s="92"/>
      <c r="P45" s="92"/>
      <c r="Q45" s="91"/>
      <c r="R45" s="91"/>
      <c r="S45" s="91"/>
      <c r="T45" s="91"/>
      <c r="U45" s="91"/>
      <c r="V45" s="91"/>
      <c r="W45" s="91"/>
      <c r="X45" s="91"/>
      <c r="Y45" s="91"/>
      <c r="Z45" s="91"/>
      <c r="AA45" s="91"/>
    </row>
    <row r="46" spans="1:27" ht="15.75" customHeight="1">
      <c r="A46" s="91"/>
      <c r="B46" s="91"/>
      <c r="C46" s="91"/>
      <c r="D46" s="92"/>
      <c r="E46" s="92"/>
      <c r="F46" s="92"/>
      <c r="G46" s="92"/>
      <c r="H46" s="92"/>
      <c r="I46" s="92"/>
      <c r="J46" s="92"/>
      <c r="K46" s="92"/>
      <c r="L46" s="92"/>
      <c r="M46" s="92"/>
      <c r="N46" s="92"/>
      <c r="O46" s="92"/>
      <c r="P46" s="92"/>
      <c r="Q46" s="91"/>
      <c r="R46" s="91"/>
      <c r="S46" s="91"/>
      <c r="T46" s="91"/>
      <c r="U46" s="91"/>
      <c r="V46" s="91"/>
      <c r="W46" s="91"/>
      <c r="X46" s="91"/>
      <c r="Y46" s="91"/>
      <c r="Z46" s="91"/>
      <c r="AA46" s="91"/>
    </row>
    <row r="47" spans="1:27" ht="15.75" customHeight="1">
      <c r="A47" s="91"/>
      <c r="B47" s="91"/>
      <c r="C47" s="91"/>
      <c r="D47" s="92"/>
      <c r="E47" s="92"/>
      <c r="F47" s="92"/>
      <c r="G47" s="92"/>
      <c r="H47" s="92"/>
      <c r="I47" s="92"/>
      <c r="J47" s="92"/>
      <c r="K47" s="92"/>
      <c r="L47" s="92"/>
      <c r="M47" s="92"/>
      <c r="N47" s="92"/>
      <c r="O47" s="92"/>
      <c r="P47" s="92"/>
      <c r="Q47" s="91"/>
      <c r="R47" s="91"/>
      <c r="S47" s="91"/>
      <c r="T47" s="91"/>
      <c r="U47" s="91"/>
      <c r="V47" s="91"/>
      <c r="W47" s="91"/>
      <c r="X47" s="91"/>
      <c r="Y47" s="91"/>
      <c r="Z47" s="91"/>
      <c r="AA47" s="91"/>
    </row>
    <row r="48" spans="1:27" ht="15.75" customHeight="1">
      <c r="A48" s="91"/>
      <c r="B48" s="91"/>
      <c r="C48" s="91"/>
      <c r="D48" s="92"/>
      <c r="E48" s="92"/>
      <c r="F48" s="92"/>
      <c r="G48" s="92"/>
      <c r="H48" s="92"/>
      <c r="I48" s="92"/>
      <c r="J48" s="92"/>
      <c r="K48" s="92"/>
      <c r="L48" s="92"/>
      <c r="M48" s="92"/>
      <c r="N48" s="92"/>
      <c r="O48" s="92"/>
      <c r="P48" s="92"/>
      <c r="Q48" s="91"/>
      <c r="R48" s="91"/>
      <c r="S48" s="91"/>
      <c r="T48" s="91"/>
      <c r="U48" s="91"/>
      <c r="V48" s="91"/>
      <c r="W48" s="91"/>
      <c r="X48" s="91"/>
      <c r="Y48" s="91"/>
      <c r="Z48" s="91"/>
      <c r="AA48" s="91"/>
    </row>
    <row r="49" spans="1:27" ht="15.75" customHeight="1">
      <c r="A49" s="91"/>
      <c r="B49" s="91"/>
      <c r="C49" s="91"/>
      <c r="D49" s="92"/>
      <c r="E49" s="92"/>
      <c r="F49" s="92"/>
      <c r="G49" s="92"/>
      <c r="H49" s="92"/>
      <c r="I49" s="92"/>
      <c r="J49" s="92"/>
      <c r="K49" s="92"/>
      <c r="L49" s="92"/>
      <c r="M49" s="92"/>
      <c r="N49" s="92"/>
      <c r="O49" s="92"/>
      <c r="P49" s="92"/>
      <c r="Q49" s="91"/>
      <c r="R49" s="91"/>
      <c r="S49" s="91"/>
      <c r="T49" s="91"/>
      <c r="U49" s="91"/>
      <c r="V49" s="91"/>
      <c r="W49" s="91"/>
      <c r="X49" s="91"/>
      <c r="Y49" s="91"/>
      <c r="Z49" s="91"/>
      <c r="AA49" s="91"/>
    </row>
    <row r="50" spans="1:27" ht="15.75" customHeight="1">
      <c r="A50" s="91"/>
      <c r="B50" s="91"/>
      <c r="C50" s="91"/>
      <c r="D50" s="92"/>
      <c r="E50" s="92"/>
      <c r="F50" s="92"/>
      <c r="G50" s="92"/>
      <c r="H50" s="92"/>
      <c r="I50" s="92"/>
      <c r="J50" s="92"/>
      <c r="K50" s="92"/>
      <c r="L50" s="92"/>
      <c r="M50" s="92"/>
      <c r="N50" s="92"/>
      <c r="O50" s="92"/>
      <c r="P50" s="92"/>
      <c r="Q50" s="91"/>
      <c r="R50" s="91"/>
      <c r="S50" s="91"/>
      <c r="T50" s="91"/>
      <c r="U50" s="91"/>
      <c r="V50" s="91"/>
      <c r="W50" s="91"/>
      <c r="X50" s="91"/>
      <c r="Y50" s="91"/>
      <c r="Z50" s="91"/>
      <c r="AA50" s="91"/>
    </row>
    <row r="51" spans="1:27" ht="15.75" customHeight="1">
      <c r="A51" s="91"/>
      <c r="B51" s="91"/>
      <c r="C51" s="91"/>
      <c r="D51" s="92"/>
      <c r="E51" s="92"/>
      <c r="F51" s="92"/>
      <c r="G51" s="92"/>
      <c r="H51" s="92"/>
      <c r="I51" s="92"/>
      <c r="J51" s="92"/>
      <c r="K51" s="92"/>
      <c r="L51" s="92"/>
      <c r="M51" s="92"/>
      <c r="N51" s="92"/>
      <c r="O51" s="92"/>
      <c r="P51" s="92"/>
      <c r="Q51" s="91"/>
      <c r="R51" s="91"/>
      <c r="S51" s="91"/>
      <c r="T51" s="91"/>
      <c r="U51" s="91"/>
      <c r="V51" s="91"/>
      <c r="W51" s="91"/>
      <c r="X51" s="91"/>
      <c r="Y51" s="91"/>
      <c r="Z51" s="91"/>
      <c r="AA51" s="91"/>
    </row>
    <row r="52" spans="1:27" ht="15.75" customHeight="1">
      <c r="A52" s="91"/>
      <c r="B52" s="91"/>
      <c r="C52" s="91"/>
      <c r="D52" s="92"/>
      <c r="E52" s="92"/>
      <c r="F52" s="92"/>
      <c r="G52" s="92"/>
      <c r="H52" s="92"/>
      <c r="I52" s="92"/>
      <c r="J52" s="92"/>
      <c r="K52" s="92"/>
      <c r="L52" s="92"/>
      <c r="M52" s="92"/>
      <c r="N52" s="92"/>
      <c r="O52" s="92"/>
      <c r="P52" s="92"/>
      <c r="Q52" s="91"/>
      <c r="R52" s="91"/>
      <c r="S52" s="91"/>
      <c r="T52" s="91"/>
      <c r="U52" s="91"/>
      <c r="V52" s="91"/>
      <c r="W52" s="91"/>
      <c r="X52" s="91"/>
      <c r="Y52" s="91"/>
      <c r="Z52" s="91"/>
      <c r="AA52" s="91"/>
    </row>
    <row r="53" spans="1:27" ht="15.75" customHeight="1">
      <c r="A53" s="91"/>
      <c r="B53" s="91"/>
      <c r="C53" s="91"/>
      <c r="D53" s="92"/>
      <c r="E53" s="92"/>
      <c r="F53" s="92"/>
      <c r="G53" s="92"/>
      <c r="H53" s="92"/>
      <c r="I53" s="92"/>
      <c r="J53" s="92"/>
      <c r="K53" s="92"/>
      <c r="L53" s="92"/>
      <c r="M53" s="92"/>
      <c r="N53" s="92"/>
      <c r="O53" s="92"/>
      <c r="P53" s="92"/>
      <c r="Q53" s="91"/>
      <c r="R53" s="91"/>
      <c r="S53" s="91"/>
      <c r="T53" s="91"/>
      <c r="U53" s="91"/>
      <c r="V53" s="91"/>
      <c r="W53" s="91"/>
      <c r="X53" s="91"/>
      <c r="Y53" s="91"/>
      <c r="Z53" s="91"/>
      <c r="AA53" s="91"/>
    </row>
    <row r="54" spans="1:27" ht="15.75" customHeight="1">
      <c r="A54" s="91"/>
      <c r="B54" s="91"/>
      <c r="C54" s="91"/>
      <c r="D54" s="92"/>
      <c r="E54" s="92"/>
      <c r="F54" s="92"/>
      <c r="G54" s="92"/>
      <c r="H54" s="92"/>
      <c r="I54" s="92"/>
      <c r="J54" s="92"/>
      <c r="K54" s="92"/>
      <c r="L54" s="92"/>
      <c r="M54" s="92"/>
      <c r="N54" s="92"/>
      <c r="O54" s="92"/>
      <c r="P54" s="92"/>
      <c r="Q54" s="91"/>
      <c r="R54" s="91"/>
      <c r="S54" s="91"/>
      <c r="T54" s="91"/>
      <c r="U54" s="91"/>
      <c r="V54" s="91"/>
      <c r="W54" s="91"/>
      <c r="X54" s="91"/>
      <c r="Y54" s="91"/>
      <c r="Z54" s="91"/>
      <c r="AA54" s="91"/>
    </row>
    <row r="55" spans="1:27" ht="15.75" customHeight="1">
      <c r="A55" s="91"/>
      <c r="B55" s="91"/>
      <c r="C55" s="91"/>
      <c r="D55" s="92"/>
      <c r="E55" s="92"/>
      <c r="F55" s="92"/>
      <c r="G55" s="92"/>
      <c r="H55" s="92"/>
      <c r="I55" s="92"/>
      <c r="J55" s="92"/>
      <c r="K55" s="92"/>
      <c r="L55" s="92"/>
      <c r="M55" s="92"/>
      <c r="N55" s="92"/>
      <c r="O55" s="92"/>
      <c r="P55" s="92"/>
      <c r="Q55" s="91"/>
      <c r="R55" s="91"/>
      <c r="S55" s="91"/>
      <c r="T55" s="91"/>
      <c r="U55" s="91"/>
      <c r="V55" s="91"/>
      <c r="W55" s="91"/>
      <c r="X55" s="91"/>
      <c r="Y55" s="91"/>
      <c r="Z55" s="91"/>
      <c r="AA55" s="91"/>
    </row>
    <row r="56" spans="1:27" ht="15.75" customHeight="1">
      <c r="A56" s="91"/>
      <c r="B56" s="91"/>
      <c r="C56" s="91"/>
      <c r="D56" s="92"/>
      <c r="E56" s="92"/>
      <c r="F56" s="92"/>
      <c r="G56" s="92"/>
      <c r="H56" s="92"/>
      <c r="I56" s="92"/>
      <c r="J56" s="92"/>
      <c r="K56" s="92"/>
      <c r="L56" s="92"/>
      <c r="M56" s="92"/>
      <c r="N56" s="92"/>
      <c r="O56" s="92"/>
      <c r="P56" s="92"/>
      <c r="Q56" s="91"/>
      <c r="R56" s="91"/>
      <c r="S56" s="91"/>
      <c r="T56" s="91"/>
      <c r="U56" s="91"/>
      <c r="V56" s="91"/>
      <c r="W56" s="91"/>
      <c r="X56" s="91"/>
      <c r="Y56" s="91"/>
      <c r="Z56" s="91"/>
      <c r="AA56" s="91"/>
    </row>
    <row r="57" spans="1:27" ht="15.75" customHeight="1">
      <c r="A57" s="91"/>
      <c r="B57" s="91"/>
      <c r="C57" s="91"/>
      <c r="D57" s="92"/>
      <c r="E57" s="92"/>
      <c r="F57" s="92"/>
      <c r="G57" s="92"/>
      <c r="H57" s="92"/>
      <c r="I57" s="92"/>
      <c r="J57" s="92"/>
      <c r="K57" s="92"/>
      <c r="L57" s="92"/>
      <c r="M57" s="92"/>
      <c r="N57" s="92"/>
      <c r="O57" s="92"/>
      <c r="P57" s="92"/>
      <c r="Q57" s="91"/>
      <c r="R57" s="91"/>
      <c r="S57" s="91"/>
      <c r="T57" s="91"/>
      <c r="U57" s="91"/>
      <c r="V57" s="91"/>
      <c r="W57" s="91"/>
      <c r="X57" s="91"/>
      <c r="Y57" s="91"/>
      <c r="Z57" s="91"/>
      <c r="AA57" s="91"/>
    </row>
    <row r="58" spans="1:27" ht="15.75" customHeight="1">
      <c r="A58" s="91"/>
      <c r="B58" s="91"/>
      <c r="C58" s="91"/>
      <c r="D58" s="92"/>
      <c r="E58" s="92"/>
      <c r="F58" s="92"/>
      <c r="G58" s="92"/>
      <c r="H58" s="92"/>
      <c r="I58" s="92"/>
      <c r="J58" s="92"/>
      <c r="K58" s="92"/>
      <c r="L58" s="92"/>
      <c r="M58" s="92"/>
      <c r="N58" s="92"/>
      <c r="O58" s="92"/>
      <c r="P58" s="92"/>
      <c r="Q58" s="91"/>
      <c r="R58" s="91"/>
      <c r="S58" s="91"/>
      <c r="T58" s="91"/>
      <c r="U58" s="91"/>
      <c r="V58" s="91"/>
      <c r="W58" s="91"/>
      <c r="X58" s="91"/>
      <c r="Y58" s="91"/>
      <c r="Z58" s="91"/>
      <c r="AA58" s="91"/>
    </row>
    <row r="59" spans="1:27" ht="15.75" customHeight="1">
      <c r="A59" s="91"/>
      <c r="B59" s="91"/>
      <c r="C59" s="91"/>
      <c r="D59" s="92"/>
      <c r="E59" s="92"/>
      <c r="F59" s="92"/>
      <c r="G59" s="92"/>
      <c r="H59" s="92"/>
      <c r="I59" s="92"/>
      <c r="J59" s="92"/>
      <c r="K59" s="92"/>
      <c r="L59" s="92"/>
      <c r="M59" s="92"/>
      <c r="N59" s="92"/>
      <c r="O59" s="92"/>
      <c r="P59" s="92"/>
      <c r="Q59" s="91"/>
      <c r="R59" s="91"/>
      <c r="S59" s="91"/>
      <c r="T59" s="91"/>
      <c r="U59" s="91"/>
      <c r="V59" s="91"/>
      <c r="W59" s="91"/>
      <c r="X59" s="91"/>
      <c r="Y59" s="91"/>
      <c r="Z59" s="91"/>
      <c r="AA59" s="91"/>
    </row>
    <row r="60" spans="1:27" ht="15.75" customHeight="1">
      <c r="A60" s="91"/>
      <c r="B60" s="91"/>
      <c r="C60" s="91"/>
      <c r="D60" s="92"/>
      <c r="E60" s="92"/>
      <c r="F60" s="92"/>
      <c r="G60" s="92"/>
      <c r="H60" s="92"/>
      <c r="I60" s="92"/>
      <c r="J60" s="92"/>
      <c r="K60" s="92"/>
      <c r="L60" s="92"/>
      <c r="M60" s="92"/>
      <c r="N60" s="92"/>
      <c r="O60" s="92"/>
      <c r="P60" s="92"/>
      <c r="Q60" s="91"/>
      <c r="R60" s="91"/>
      <c r="S60" s="91"/>
      <c r="T60" s="91"/>
      <c r="U60" s="91"/>
      <c r="V60" s="91"/>
      <c r="W60" s="91"/>
      <c r="X60" s="91"/>
      <c r="Y60" s="91"/>
      <c r="Z60" s="91"/>
      <c r="AA60" s="91"/>
    </row>
    <row r="61" spans="1:27" ht="15.75" customHeight="1">
      <c r="A61" s="91"/>
      <c r="B61" s="91"/>
      <c r="C61" s="91"/>
      <c r="D61" s="92"/>
      <c r="E61" s="92"/>
      <c r="F61" s="92"/>
      <c r="G61" s="92"/>
      <c r="H61" s="92"/>
      <c r="I61" s="92"/>
      <c r="J61" s="92"/>
      <c r="K61" s="92"/>
      <c r="L61" s="92"/>
      <c r="M61" s="92"/>
      <c r="N61" s="92"/>
      <c r="O61" s="92"/>
      <c r="P61" s="92"/>
      <c r="Q61" s="91"/>
      <c r="R61" s="91"/>
      <c r="S61" s="91"/>
      <c r="T61" s="91"/>
      <c r="U61" s="91"/>
      <c r="V61" s="91"/>
      <c r="W61" s="91"/>
      <c r="X61" s="91"/>
      <c r="Y61" s="91"/>
      <c r="Z61" s="91"/>
      <c r="AA61" s="91"/>
    </row>
    <row r="62" spans="1:27" ht="15.75" customHeight="1">
      <c r="A62" s="91"/>
      <c r="B62" s="91"/>
      <c r="C62" s="91"/>
      <c r="D62" s="92"/>
      <c r="E62" s="92"/>
      <c r="F62" s="92"/>
      <c r="G62" s="92"/>
      <c r="H62" s="92"/>
      <c r="I62" s="92"/>
      <c r="J62" s="92"/>
      <c r="K62" s="92"/>
      <c r="L62" s="92"/>
      <c r="M62" s="92"/>
      <c r="N62" s="92"/>
      <c r="O62" s="92"/>
      <c r="P62" s="92"/>
      <c r="Q62" s="91"/>
      <c r="R62" s="91"/>
      <c r="S62" s="91"/>
      <c r="T62" s="91"/>
      <c r="U62" s="91"/>
      <c r="V62" s="91"/>
      <c r="W62" s="91"/>
      <c r="X62" s="91"/>
      <c r="Y62" s="91"/>
      <c r="Z62" s="91"/>
      <c r="AA62" s="91"/>
    </row>
    <row r="63" spans="1:27" ht="15.75" customHeight="1">
      <c r="A63" s="91"/>
      <c r="B63" s="91"/>
      <c r="C63" s="91"/>
      <c r="D63" s="92"/>
      <c r="E63" s="92"/>
      <c r="F63" s="92"/>
      <c r="G63" s="92"/>
      <c r="H63" s="92"/>
      <c r="I63" s="92"/>
      <c r="J63" s="92"/>
      <c r="K63" s="92"/>
      <c r="L63" s="92"/>
      <c r="M63" s="92"/>
      <c r="N63" s="92"/>
      <c r="O63" s="92"/>
      <c r="P63" s="92"/>
      <c r="Q63" s="91"/>
      <c r="R63" s="91"/>
      <c r="S63" s="91"/>
      <c r="T63" s="91"/>
      <c r="U63" s="91"/>
      <c r="V63" s="91"/>
      <c r="W63" s="91"/>
      <c r="X63" s="91"/>
      <c r="Y63" s="91"/>
      <c r="Z63" s="91"/>
      <c r="AA63" s="91"/>
    </row>
    <row r="64" spans="1:27" ht="15.75" customHeight="1">
      <c r="A64" s="91"/>
      <c r="B64" s="91"/>
      <c r="C64" s="91"/>
      <c r="D64" s="92"/>
      <c r="E64" s="92"/>
      <c r="F64" s="92"/>
      <c r="G64" s="92"/>
      <c r="H64" s="92"/>
      <c r="I64" s="92"/>
      <c r="J64" s="92"/>
      <c r="K64" s="92"/>
      <c r="L64" s="92"/>
      <c r="M64" s="92"/>
      <c r="N64" s="92"/>
      <c r="O64" s="92"/>
      <c r="P64" s="92"/>
      <c r="Q64" s="91"/>
      <c r="R64" s="91"/>
      <c r="S64" s="91"/>
      <c r="T64" s="91"/>
      <c r="U64" s="91"/>
      <c r="V64" s="91"/>
      <c r="W64" s="91"/>
      <c r="X64" s="91"/>
      <c r="Y64" s="91"/>
      <c r="Z64" s="91"/>
      <c r="AA64" s="91"/>
    </row>
    <row r="65" spans="1:27" ht="15.75" customHeight="1">
      <c r="A65" s="91"/>
      <c r="B65" s="91"/>
      <c r="C65" s="91"/>
      <c r="D65" s="92"/>
      <c r="E65" s="92"/>
      <c r="F65" s="92"/>
      <c r="G65" s="92"/>
      <c r="H65" s="92"/>
      <c r="I65" s="92"/>
      <c r="J65" s="92"/>
      <c r="K65" s="92"/>
      <c r="L65" s="92"/>
      <c r="M65" s="92"/>
      <c r="N65" s="92"/>
      <c r="O65" s="92"/>
      <c r="P65" s="92"/>
      <c r="Q65" s="91"/>
      <c r="R65" s="91"/>
      <c r="S65" s="91"/>
      <c r="T65" s="91"/>
      <c r="U65" s="91"/>
      <c r="V65" s="91"/>
      <c r="W65" s="91"/>
      <c r="X65" s="91"/>
      <c r="Y65" s="91"/>
      <c r="Z65" s="91"/>
      <c r="AA65" s="91"/>
    </row>
    <row r="66" spans="1:27" ht="15.75" customHeight="1">
      <c r="A66" s="91"/>
      <c r="B66" s="91"/>
      <c r="C66" s="91"/>
      <c r="D66" s="92"/>
      <c r="E66" s="92"/>
      <c r="F66" s="92"/>
      <c r="G66" s="92"/>
      <c r="H66" s="92"/>
      <c r="I66" s="92"/>
      <c r="J66" s="92"/>
      <c r="K66" s="92"/>
      <c r="L66" s="92"/>
      <c r="M66" s="92"/>
      <c r="N66" s="92"/>
      <c r="O66" s="92"/>
      <c r="P66" s="92"/>
      <c r="Q66" s="91"/>
      <c r="R66" s="91"/>
      <c r="S66" s="91"/>
      <c r="T66" s="91"/>
      <c r="U66" s="91"/>
      <c r="V66" s="91"/>
      <c r="W66" s="91"/>
      <c r="X66" s="91"/>
      <c r="Y66" s="91"/>
      <c r="Z66" s="91"/>
      <c r="AA66" s="91"/>
    </row>
    <row r="67" spans="1:27" ht="15.75" customHeight="1">
      <c r="A67" s="91"/>
      <c r="B67" s="91"/>
      <c r="C67" s="91"/>
      <c r="D67" s="92"/>
      <c r="E67" s="92"/>
      <c r="F67" s="92"/>
      <c r="G67" s="92"/>
      <c r="H67" s="92"/>
      <c r="I67" s="92"/>
      <c r="J67" s="92"/>
      <c r="K67" s="92"/>
      <c r="L67" s="92"/>
      <c r="M67" s="92"/>
      <c r="N67" s="92"/>
      <c r="O67" s="92"/>
      <c r="P67" s="92"/>
      <c r="Q67" s="91"/>
      <c r="R67" s="91"/>
      <c r="S67" s="91"/>
      <c r="T67" s="91"/>
      <c r="U67" s="91"/>
      <c r="V67" s="91"/>
      <c r="W67" s="91"/>
      <c r="X67" s="91"/>
      <c r="Y67" s="91"/>
      <c r="Z67" s="91"/>
      <c r="AA67" s="91"/>
    </row>
    <row r="68" spans="1:27" ht="15.75" customHeight="1">
      <c r="A68" s="91"/>
      <c r="B68" s="91"/>
      <c r="C68" s="91"/>
      <c r="D68" s="92"/>
      <c r="E68" s="92"/>
      <c r="F68" s="92"/>
      <c r="G68" s="92"/>
      <c r="H68" s="92"/>
      <c r="I68" s="92"/>
      <c r="J68" s="92"/>
      <c r="K68" s="92"/>
      <c r="L68" s="92"/>
      <c r="M68" s="92"/>
      <c r="N68" s="92"/>
      <c r="O68" s="92"/>
      <c r="P68" s="92"/>
      <c r="Q68" s="91"/>
      <c r="R68" s="91"/>
      <c r="S68" s="91"/>
      <c r="T68" s="91"/>
      <c r="U68" s="91"/>
      <c r="V68" s="91"/>
      <c r="W68" s="91"/>
      <c r="X68" s="91"/>
      <c r="Y68" s="91"/>
      <c r="Z68" s="91"/>
      <c r="AA68" s="91"/>
    </row>
    <row r="69" spans="1:27" ht="15.75" customHeight="1">
      <c r="A69" s="91"/>
      <c r="B69" s="91"/>
      <c r="C69" s="91"/>
      <c r="D69" s="92"/>
      <c r="E69" s="92"/>
      <c r="F69" s="92"/>
      <c r="G69" s="92"/>
      <c r="H69" s="92"/>
      <c r="I69" s="92"/>
      <c r="J69" s="92"/>
      <c r="K69" s="92"/>
      <c r="L69" s="92"/>
      <c r="M69" s="92"/>
      <c r="N69" s="92"/>
      <c r="O69" s="92"/>
      <c r="P69" s="92"/>
      <c r="Q69" s="91"/>
      <c r="R69" s="91"/>
      <c r="S69" s="91"/>
      <c r="T69" s="91"/>
      <c r="U69" s="91"/>
      <c r="V69" s="91"/>
      <c r="W69" s="91"/>
      <c r="X69" s="91"/>
      <c r="Y69" s="91"/>
      <c r="Z69" s="91"/>
      <c r="AA69" s="91"/>
    </row>
    <row r="70" spans="1:27" ht="15.75" customHeight="1">
      <c r="A70" s="91"/>
      <c r="B70" s="91"/>
      <c r="C70" s="91"/>
      <c r="D70" s="92"/>
      <c r="E70" s="92"/>
      <c r="F70" s="92"/>
      <c r="G70" s="92"/>
      <c r="H70" s="92"/>
      <c r="I70" s="92"/>
      <c r="J70" s="92"/>
      <c r="K70" s="92"/>
      <c r="L70" s="92"/>
      <c r="M70" s="92"/>
      <c r="N70" s="92"/>
      <c r="O70" s="92"/>
      <c r="P70" s="92"/>
      <c r="Q70" s="91"/>
      <c r="R70" s="91"/>
      <c r="S70" s="91"/>
      <c r="T70" s="91"/>
      <c r="U70" s="91"/>
      <c r="V70" s="91"/>
      <c r="W70" s="91"/>
      <c r="X70" s="91"/>
      <c r="Y70" s="91"/>
      <c r="Z70" s="91"/>
      <c r="AA70" s="91"/>
    </row>
    <row r="71" spans="1:27" ht="15.75" customHeight="1">
      <c r="A71" s="91"/>
      <c r="B71" s="91"/>
      <c r="C71" s="91"/>
      <c r="D71" s="92"/>
      <c r="E71" s="92"/>
      <c r="F71" s="92"/>
      <c r="G71" s="92"/>
      <c r="H71" s="92"/>
      <c r="I71" s="92"/>
      <c r="J71" s="92"/>
      <c r="K71" s="92"/>
      <c r="L71" s="92"/>
      <c r="M71" s="92"/>
      <c r="N71" s="92"/>
      <c r="O71" s="92"/>
      <c r="P71" s="92"/>
      <c r="Q71" s="91"/>
      <c r="R71" s="91"/>
      <c r="S71" s="91"/>
      <c r="T71" s="91"/>
      <c r="U71" s="91"/>
      <c r="V71" s="91"/>
      <c r="W71" s="91"/>
      <c r="X71" s="91"/>
      <c r="Y71" s="91"/>
      <c r="Z71" s="91"/>
      <c r="AA71" s="91"/>
    </row>
    <row r="72" spans="1:27" ht="15.75" customHeight="1">
      <c r="A72" s="91"/>
      <c r="B72" s="91"/>
      <c r="C72" s="91"/>
      <c r="D72" s="92"/>
      <c r="E72" s="92"/>
      <c r="F72" s="92"/>
      <c r="G72" s="92"/>
      <c r="H72" s="92"/>
      <c r="I72" s="92"/>
      <c r="J72" s="92"/>
      <c r="K72" s="92"/>
      <c r="L72" s="92"/>
      <c r="M72" s="92"/>
      <c r="N72" s="92"/>
      <c r="O72" s="92"/>
      <c r="P72" s="92"/>
      <c r="Q72" s="91"/>
      <c r="R72" s="91"/>
      <c r="S72" s="91"/>
      <c r="T72" s="91"/>
      <c r="U72" s="91"/>
      <c r="V72" s="91"/>
      <c r="W72" s="91"/>
      <c r="X72" s="91"/>
      <c r="Y72" s="91"/>
      <c r="Z72" s="91"/>
      <c r="AA72" s="91"/>
    </row>
    <row r="73" spans="1:27" ht="15.75" customHeight="1">
      <c r="A73" s="91"/>
      <c r="B73" s="91"/>
      <c r="C73" s="91"/>
      <c r="D73" s="92"/>
      <c r="E73" s="92"/>
      <c r="F73" s="92"/>
      <c r="G73" s="92"/>
      <c r="H73" s="92"/>
      <c r="I73" s="92"/>
      <c r="J73" s="92"/>
      <c r="K73" s="92"/>
      <c r="L73" s="92"/>
      <c r="M73" s="92"/>
      <c r="N73" s="92"/>
      <c r="O73" s="92"/>
      <c r="P73" s="92"/>
      <c r="Q73" s="91"/>
      <c r="R73" s="91"/>
      <c r="S73" s="91"/>
      <c r="T73" s="91"/>
      <c r="U73" s="91"/>
      <c r="V73" s="91"/>
      <c r="W73" s="91"/>
      <c r="X73" s="91"/>
      <c r="Y73" s="91"/>
      <c r="Z73" s="91"/>
      <c r="AA73" s="91"/>
    </row>
    <row r="74" spans="1:27" ht="15.75" customHeight="1">
      <c r="A74" s="91"/>
      <c r="B74" s="91"/>
      <c r="C74" s="91"/>
      <c r="D74" s="92"/>
      <c r="E74" s="92"/>
      <c r="F74" s="92"/>
      <c r="G74" s="92"/>
      <c r="H74" s="92"/>
      <c r="I74" s="92"/>
      <c r="J74" s="92"/>
      <c r="K74" s="92"/>
      <c r="L74" s="92"/>
      <c r="M74" s="92"/>
      <c r="N74" s="92"/>
      <c r="O74" s="92"/>
      <c r="P74" s="92"/>
      <c r="Q74" s="91"/>
      <c r="R74" s="91"/>
      <c r="S74" s="91"/>
      <c r="T74" s="91"/>
      <c r="U74" s="91"/>
      <c r="V74" s="91"/>
      <c r="W74" s="91"/>
      <c r="X74" s="91"/>
      <c r="Y74" s="91"/>
      <c r="Z74" s="91"/>
      <c r="AA74" s="91"/>
    </row>
    <row r="75" spans="1:27" ht="15.75" customHeight="1">
      <c r="A75" s="91"/>
      <c r="B75" s="91"/>
      <c r="C75" s="91"/>
      <c r="D75" s="92"/>
      <c r="E75" s="92"/>
      <c r="F75" s="92"/>
      <c r="G75" s="92"/>
      <c r="H75" s="92"/>
      <c r="I75" s="92"/>
      <c r="J75" s="92"/>
      <c r="K75" s="92"/>
      <c r="L75" s="92"/>
      <c r="M75" s="92"/>
      <c r="N75" s="92"/>
      <c r="O75" s="92"/>
      <c r="P75" s="92"/>
      <c r="Q75" s="91"/>
      <c r="R75" s="91"/>
      <c r="S75" s="91"/>
      <c r="T75" s="91"/>
      <c r="U75" s="91"/>
      <c r="V75" s="91"/>
      <c r="W75" s="91"/>
      <c r="X75" s="91"/>
      <c r="Y75" s="91"/>
      <c r="Z75" s="91"/>
      <c r="AA75" s="91"/>
    </row>
    <row r="76" spans="1:27" ht="15.75" customHeight="1">
      <c r="A76" s="91"/>
      <c r="B76" s="91"/>
      <c r="C76" s="91"/>
      <c r="D76" s="92"/>
      <c r="E76" s="92"/>
      <c r="F76" s="92"/>
      <c r="G76" s="92"/>
      <c r="H76" s="92"/>
      <c r="I76" s="92"/>
      <c r="J76" s="92"/>
      <c r="K76" s="92"/>
      <c r="L76" s="92"/>
      <c r="M76" s="92"/>
      <c r="N76" s="92"/>
      <c r="O76" s="92"/>
      <c r="P76" s="92"/>
      <c r="Q76" s="91"/>
      <c r="R76" s="91"/>
      <c r="S76" s="91"/>
      <c r="T76" s="91"/>
      <c r="U76" s="91"/>
      <c r="V76" s="91"/>
      <c r="W76" s="91"/>
      <c r="X76" s="91"/>
      <c r="Y76" s="91"/>
      <c r="Z76" s="91"/>
      <c r="AA76" s="91"/>
    </row>
    <row r="77" spans="1:27" ht="15.75" customHeight="1">
      <c r="A77" s="91"/>
      <c r="B77" s="91"/>
      <c r="C77" s="91"/>
      <c r="D77" s="92"/>
      <c r="E77" s="92"/>
      <c r="F77" s="92"/>
      <c r="G77" s="92"/>
      <c r="H77" s="92"/>
      <c r="I77" s="92"/>
      <c r="J77" s="92"/>
      <c r="K77" s="92"/>
      <c r="L77" s="92"/>
      <c r="M77" s="92"/>
      <c r="N77" s="92"/>
      <c r="O77" s="92"/>
      <c r="P77" s="92"/>
      <c r="Q77" s="91"/>
      <c r="R77" s="91"/>
      <c r="S77" s="91"/>
      <c r="T77" s="91"/>
      <c r="U77" s="91"/>
      <c r="V77" s="91"/>
      <c r="W77" s="91"/>
      <c r="X77" s="91"/>
      <c r="Y77" s="91"/>
      <c r="Z77" s="91"/>
      <c r="AA77" s="91"/>
    </row>
    <row r="78" spans="1:27" ht="15.75" customHeight="1">
      <c r="A78" s="91"/>
      <c r="B78" s="91"/>
      <c r="C78" s="91"/>
      <c r="D78" s="92"/>
      <c r="E78" s="92"/>
      <c r="F78" s="92"/>
      <c r="G78" s="92"/>
      <c r="H78" s="92"/>
      <c r="I78" s="92"/>
      <c r="J78" s="92"/>
      <c r="K78" s="92"/>
      <c r="L78" s="92"/>
      <c r="M78" s="92"/>
      <c r="N78" s="92"/>
      <c r="O78" s="92"/>
      <c r="P78" s="92"/>
      <c r="Q78" s="91"/>
      <c r="R78" s="91"/>
      <c r="S78" s="91"/>
      <c r="T78" s="91"/>
      <c r="U78" s="91"/>
      <c r="V78" s="91"/>
      <c r="W78" s="91"/>
      <c r="X78" s="91"/>
      <c r="Y78" s="91"/>
      <c r="Z78" s="91"/>
      <c r="AA78" s="91"/>
    </row>
    <row r="79" spans="1:27" ht="15.75" customHeight="1">
      <c r="A79" s="91"/>
      <c r="B79" s="91"/>
      <c r="C79" s="91"/>
      <c r="D79" s="92"/>
      <c r="E79" s="92"/>
      <c r="F79" s="92"/>
      <c r="G79" s="92"/>
      <c r="H79" s="92"/>
      <c r="I79" s="92"/>
      <c r="J79" s="92"/>
      <c r="K79" s="92"/>
      <c r="L79" s="92"/>
      <c r="M79" s="92"/>
      <c r="N79" s="92"/>
      <c r="O79" s="92"/>
      <c r="P79" s="92"/>
      <c r="Q79" s="91"/>
      <c r="R79" s="91"/>
      <c r="S79" s="91"/>
      <c r="T79" s="91"/>
      <c r="U79" s="91"/>
      <c r="V79" s="91"/>
      <c r="W79" s="91"/>
      <c r="X79" s="91"/>
      <c r="Y79" s="91"/>
      <c r="Z79" s="91"/>
      <c r="AA79" s="91"/>
    </row>
    <row r="80" spans="1:27" ht="15.75" customHeight="1">
      <c r="A80" s="91"/>
      <c r="B80" s="91"/>
      <c r="C80" s="91"/>
      <c r="D80" s="92"/>
      <c r="E80" s="92"/>
      <c r="F80" s="92"/>
      <c r="G80" s="92"/>
      <c r="H80" s="92"/>
      <c r="I80" s="92"/>
      <c r="J80" s="92"/>
      <c r="K80" s="92"/>
      <c r="L80" s="92"/>
      <c r="M80" s="92"/>
      <c r="N80" s="92"/>
      <c r="O80" s="92"/>
      <c r="P80" s="92"/>
      <c r="Q80" s="91"/>
      <c r="R80" s="91"/>
      <c r="S80" s="91"/>
      <c r="T80" s="91"/>
      <c r="U80" s="91"/>
      <c r="V80" s="91"/>
      <c r="W80" s="91"/>
      <c r="X80" s="91"/>
      <c r="Y80" s="91"/>
      <c r="Z80" s="91"/>
      <c r="AA80" s="91"/>
    </row>
    <row r="81" spans="1:27" ht="15.75" customHeight="1">
      <c r="A81" s="91"/>
      <c r="B81" s="91"/>
      <c r="C81" s="91"/>
      <c r="D81" s="92"/>
      <c r="E81" s="92"/>
      <c r="F81" s="92"/>
      <c r="G81" s="92"/>
      <c r="H81" s="92"/>
      <c r="I81" s="92"/>
      <c r="J81" s="92"/>
      <c r="K81" s="92"/>
      <c r="L81" s="92"/>
      <c r="M81" s="92"/>
      <c r="N81" s="92"/>
      <c r="O81" s="92"/>
      <c r="P81" s="92"/>
      <c r="Q81" s="91"/>
      <c r="R81" s="91"/>
      <c r="S81" s="91"/>
      <c r="T81" s="91"/>
      <c r="U81" s="91"/>
      <c r="V81" s="91"/>
      <c r="W81" s="91"/>
      <c r="X81" s="91"/>
      <c r="Y81" s="91"/>
      <c r="Z81" s="91"/>
      <c r="AA81" s="91"/>
    </row>
    <row r="82" spans="1:27" ht="15.75" customHeight="1">
      <c r="A82" s="91"/>
      <c r="B82" s="91"/>
      <c r="C82" s="91"/>
      <c r="D82" s="92"/>
      <c r="E82" s="92"/>
      <c r="F82" s="92"/>
      <c r="G82" s="92"/>
      <c r="H82" s="92"/>
      <c r="I82" s="92"/>
      <c r="J82" s="92"/>
      <c r="K82" s="92"/>
      <c r="L82" s="92"/>
      <c r="M82" s="92"/>
      <c r="N82" s="92"/>
      <c r="O82" s="92"/>
      <c r="P82" s="92"/>
      <c r="Q82" s="91"/>
      <c r="R82" s="91"/>
      <c r="S82" s="91"/>
      <c r="T82" s="91"/>
      <c r="U82" s="91"/>
      <c r="V82" s="91"/>
      <c r="W82" s="91"/>
      <c r="X82" s="91"/>
      <c r="Y82" s="91"/>
      <c r="Z82" s="91"/>
      <c r="AA82" s="91"/>
    </row>
    <row r="83" spans="1:27" ht="15.75" customHeight="1">
      <c r="A83" s="91"/>
      <c r="B83" s="91"/>
      <c r="C83" s="91"/>
      <c r="D83" s="92"/>
      <c r="E83" s="92"/>
      <c r="F83" s="92"/>
      <c r="G83" s="92"/>
      <c r="H83" s="92"/>
      <c r="I83" s="92"/>
      <c r="J83" s="92"/>
      <c r="K83" s="92"/>
      <c r="L83" s="92"/>
      <c r="M83" s="92"/>
      <c r="N83" s="92"/>
      <c r="O83" s="92"/>
      <c r="P83" s="92"/>
      <c r="Q83" s="91"/>
      <c r="R83" s="91"/>
      <c r="S83" s="91"/>
      <c r="T83" s="91"/>
      <c r="U83" s="91"/>
      <c r="V83" s="91"/>
      <c r="W83" s="91"/>
      <c r="X83" s="91"/>
      <c r="Y83" s="91"/>
      <c r="Z83" s="91"/>
      <c r="AA83" s="91"/>
    </row>
    <row r="84" spans="1:27" ht="15.75" customHeight="1">
      <c r="A84" s="91"/>
      <c r="B84" s="91"/>
      <c r="C84" s="91"/>
      <c r="D84" s="92"/>
      <c r="E84" s="92"/>
      <c r="F84" s="92"/>
      <c r="G84" s="92"/>
      <c r="H84" s="92"/>
      <c r="I84" s="92"/>
      <c r="J84" s="92"/>
      <c r="K84" s="92"/>
      <c r="L84" s="92"/>
      <c r="M84" s="92"/>
      <c r="N84" s="92"/>
      <c r="O84" s="92"/>
      <c r="P84" s="92"/>
      <c r="Q84" s="91"/>
      <c r="R84" s="91"/>
      <c r="S84" s="91"/>
      <c r="T84" s="91"/>
      <c r="U84" s="91"/>
      <c r="V84" s="91"/>
      <c r="W84" s="91"/>
      <c r="X84" s="91"/>
      <c r="Y84" s="91"/>
      <c r="Z84" s="91"/>
      <c r="AA84" s="91"/>
    </row>
    <row r="85" spans="1:27" ht="15.75" customHeight="1">
      <c r="A85" s="91"/>
      <c r="B85" s="91"/>
      <c r="C85" s="91"/>
      <c r="D85" s="92"/>
      <c r="E85" s="92"/>
      <c r="F85" s="92"/>
      <c r="G85" s="92"/>
      <c r="H85" s="92"/>
      <c r="I85" s="92"/>
      <c r="J85" s="92"/>
      <c r="K85" s="92"/>
      <c r="L85" s="92"/>
      <c r="M85" s="92"/>
      <c r="N85" s="92"/>
      <c r="O85" s="92"/>
      <c r="P85" s="92"/>
      <c r="Q85" s="91"/>
      <c r="R85" s="91"/>
      <c r="S85" s="91"/>
      <c r="T85" s="91"/>
      <c r="U85" s="91"/>
      <c r="V85" s="91"/>
      <c r="W85" s="91"/>
      <c r="X85" s="91"/>
      <c r="Y85" s="91"/>
      <c r="Z85" s="91"/>
      <c r="AA85" s="91"/>
    </row>
    <row r="86" spans="1:27" ht="15.75" customHeight="1">
      <c r="A86" s="91"/>
      <c r="B86" s="91"/>
      <c r="C86" s="91"/>
      <c r="D86" s="92"/>
      <c r="E86" s="92"/>
      <c r="F86" s="92"/>
      <c r="G86" s="92"/>
      <c r="H86" s="92"/>
      <c r="I86" s="92"/>
      <c r="J86" s="92"/>
      <c r="K86" s="92"/>
      <c r="L86" s="92"/>
      <c r="M86" s="92"/>
      <c r="N86" s="92"/>
      <c r="O86" s="92"/>
      <c r="P86" s="92"/>
      <c r="Q86" s="91"/>
      <c r="R86" s="91"/>
      <c r="S86" s="91"/>
      <c r="T86" s="91"/>
      <c r="U86" s="91"/>
      <c r="V86" s="91"/>
      <c r="W86" s="91"/>
      <c r="X86" s="91"/>
      <c r="Y86" s="91"/>
      <c r="Z86" s="91"/>
      <c r="AA86" s="91"/>
    </row>
    <row r="87" spans="1:27" ht="15.75" customHeight="1">
      <c r="A87" s="91"/>
      <c r="B87" s="91"/>
      <c r="C87" s="91"/>
      <c r="D87" s="92"/>
      <c r="E87" s="92"/>
      <c r="F87" s="92"/>
      <c r="G87" s="92"/>
      <c r="H87" s="92"/>
      <c r="I87" s="92"/>
      <c r="J87" s="92"/>
      <c r="K87" s="92"/>
      <c r="L87" s="92"/>
      <c r="M87" s="92"/>
      <c r="N87" s="92"/>
      <c r="O87" s="92"/>
      <c r="P87" s="92"/>
      <c r="Q87" s="91"/>
      <c r="R87" s="91"/>
      <c r="S87" s="91"/>
      <c r="T87" s="91"/>
      <c r="U87" s="91"/>
      <c r="V87" s="91"/>
      <c r="W87" s="91"/>
      <c r="X87" s="91"/>
      <c r="Y87" s="91"/>
      <c r="Z87" s="91"/>
      <c r="AA87" s="91"/>
    </row>
    <row r="88" spans="1:27" ht="15.75" customHeight="1">
      <c r="A88" s="91"/>
      <c r="B88" s="91"/>
      <c r="C88" s="91"/>
      <c r="D88" s="92"/>
      <c r="E88" s="92"/>
      <c r="F88" s="92"/>
      <c r="G88" s="92"/>
      <c r="H88" s="92"/>
      <c r="I88" s="92"/>
      <c r="J88" s="92"/>
      <c r="K88" s="92"/>
      <c r="L88" s="92"/>
      <c r="M88" s="92"/>
      <c r="N88" s="92"/>
      <c r="O88" s="92"/>
      <c r="P88" s="92"/>
      <c r="Q88" s="91"/>
      <c r="R88" s="91"/>
      <c r="S88" s="91"/>
      <c r="T88" s="91"/>
      <c r="U88" s="91"/>
      <c r="V88" s="91"/>
      <c r="W88" s="91"/>
      <c r="X88" s="91"/>
      <c r="Y88" s="91"/>
      <c r="Z88" s="91"/>
      <c r="AA88" s="91"/>
    </row>
    <row r="89" spans="1:27" ht="15.75" customHeight="1">
      <c r="A89" s="91"/>
      <c r="B89" s="91"/>
      <c r="C89" s="91"/>
      <c r="D89" s="92"/>
      <c r="E89" s="92"/>
      <c r="F89" s="92"/>
      <c r="G89" s="92"/>
      <c r="H89" s="92"/>
      <c r="I89" s="92"/>
      <c r="J89" s="92"/>
      <c r="K89" s="92"/>
      <c r="L89" s="92"/>
      <c r="M89" s="92"/>
      <c r="N89" s="92"/>
      <c r="O89" s="92"/>
      <c r="P89" s="92"/>
      <c r="Q89" s="91"/>
      <c r="R89" s="91"/>
      <c r="S89" s="91"/>
      <c r="T89" s="91"/>
      <c r="U89" s="91"/>
      <c r="V89" s="91"/>
      <c r="W89" s="91"/>
      <c r="X89" s="91"/>
      <c r="Y89" s="91"/>
      <c r="Z89" s="91"/>
      <c r="AA89" s="91"/>
    </row>
    <row r="90" spans="1:27" ht="15.75" customHeight="1">
      <c r="A90" s="91"/>
      <c r="B90" s="91"/>
      <c r="C90" s="91"/>
      <c r="D90" s="92"/>
      <c r="E90" s="92"/>
      <c r="F90" s="92"/>
      <c r="G90" s="92"/>
      <c r="H90" s="92"/>
      <c r="I90" s="92"/>
      <c r="J90" s="92"/>
      <c r="K90" s="92"/>
      <c r="L90" s="92"/>
      <c r="M90" s="92"/>
      <c r="N90" s="92"/>
      <c r="O90" s="92"/>
      <c r="P90" s="92"/>
      <c r="Q90" s="91"/>
      <c r="R90" s="91"/>
      <c r="S90" s="91"/>
      <c r="T90" s="91"/>
      <c r="U90" s="91"/>
      <c r="V90" s="91"/>
      <c r="W90" s="91"/>
      <c r="X90" s="91"/>
      <c r="Y90" s="91"/>
      <c r="Z90" s="91"/>
      <c r="AA90" s="91"/>
    </row>
    <row r="91" spans="1:27" ht="15.75" customHeight="1">
      <c r="A91" s="91"/>
      <c r="B91" s="91"/>
      <c r="C91" s="91"/>
      <c r="D91" s="92"/>
      <c r="E91" s="92"/>
      <c r="F91" s="92"/>
      <c r="G91" s="92"/>
      <c r="H91" s="92"/>
      <c r="I91" s="92"/>
      <c r="J91" s="92"/>
      <c r="K91" s="92"/>
      <c r="L91" s="92"/>
      <c r="M91" s="92"/>
      <c r="N91" s="92"/>
      <c r="O91" s="92"/>
      <c r="P91" s="92"/>
      <c r="Q91" s="91"/>
      <c r="R91" s="91"/>
      <c r="S91" s="91"/>
      <c r="T91" s="91"/>
      <c r="U91" s="91"/>
      <c r="V91" s="91"/>
      <c r="W91" s="91"/>
      <c r="X91" s="91"/>
      <c r="Y91" s="91"/>
      <c r="Z91" s="91"/>
      <c r="AA91" s="91"/>
    </row>
    <row r="92" spans="1:27" ht="15.75" customHeight="1">
      <c r="A92" s="91"/>
      <c r="B92" s="91"/>
      <c r="C92" s="91"/>
      <c r="D92" s="92"/>
      <c r="E92" s="92"/>
      <c r="F92" s="92"/>
      <c r="G92" s="92"/>
      <c r="H92" s="92"/>
      <c r="I92" s="92"/>
      <c r="J92" s="92"/>
      <c r="K92" s="92"/>
      <c r="L92" s="92"/>
      <c r="M92" s="92"/>
      <c r="N92" s="92"/>
      <c r="O92" s="92"/>
      <c r="P92" s="92"/>
      <c r="Q92" s="91"/>
      <c r="R92" s="91"/>
      <c r="S92" s="91"/>
      <c r="T92" s="91"/>
      <c r="U92" s="91"/>
      <c r="V92" s="91"/>
      <c r="W92" s="91"/>
      <c r="X92" s="91"/>
      <c r="Y92" s="91"/>
      <c r="Z92" s="91"/>
      <c r="AA92" s="91"/>
    </row>
    <row r="93" spans="1:27" ht="15.75" customHeight="1">
      <c r="A93" s="91"/>
      <c r="B93" s="91"/>
      <c r="C93" s="91"/>
      <c r="D93" s="92"/>
      <c r="E93" s="92"/>
      <c r="F93" s="92"/>
      <c r="G93" s="92"/>
      <c r="H93" s="92"/>
      <c r="I93" s="92"/>
      <c r="J93" s="92"/>
      <c r="K93" s="92"/>
      <c r="L93" s="92"/>
      <c r="M93" s="92"/>
      <c r="N93" s="92"/>
      <c r="O93" s="92"/>
      <c r="P93" s="92"/>
      <c r="Q93" s="91"/>
      <c r="R93" s="91"/>
      <c r="S93" s="91"/>
      <c r="T93" s="91"/>
      <c r="U93" s="91"/>
      <c r="V93" s="91"/>
      <c r="W93" s="91"/>
      <c r="X93" s="91"/>
      <c r="Y93" s="91"/>
      <c r="Z93" s="91"/>
      <c r="AA93" s="91"/>
    </row>
    <row r="94" spans="1:27" ht="15.75" customHeight="1">
      <c r="A94" s="91"/>
      <c r="B94" s="91"/>
      <c r="C94" s="91"/>
      <c r="D94" s="92"/>
      <c r="E94" s="92"/>
      <c r="F94" s="92"/>
      <c r="G94" s="92"/>
      <c r="H94" s="92"/>
      <c r="I94" s="92"/>
      <c r="J94" s="92"/>
      <c r="K94" s="92"/>
      <c r="L94" s="92"/>
      <c r="M94" s="92"/>
      <c r="N94" s="92"/>
      <c r="O94" s="92"/>
      <c r="P94" s="92"/>
      <c r="Q94" s="91"/>
      <c r="R94" s="91"/>
      <c r="S94" s="91"/>
      <c r="T94" s="91"/>
      <c r="U94" s="91"/>
      <c r="V94" s="91"/>
      <c r="W94" s="91"/>
      <c r="X94" s="91"/>
      <c r="Y94" s="91"/>
      <c r="Z94" s="91"/>
      <c r="AA94" s="91"/>
    </row>
    <row r="95" spans="1:27" ht="15.75" customHeight="1">
      <c r="A95" s="91"/>
      <c r="B95" s="91"/>
      <c r="C95" s="91"/>
      <c r="D95" s="92"/>
      <c r="E95" s="92"/>
      <c r="F95" s="92"/>
      <c r="G95" s="92"/>
      <c r="H95" s="92"/>
      <c r="I95" s="92"/>
      <c r="J95" s="92"/>
      <c r="K95" s="92"/>
      <c r="L95" s="92"/>
      <c r="M95" s="92"/>
      <c r="N95" s="92"/>
      <c r="O95" s="92"/>
      <c r="P95" s="92"/>
      <c r="Q95" s="91"/>
      <c r="R95" s="91"/>
      <c r="S95" s="91"/>
      <c r="T95" s="91"/>
      <c r="U95" s="91"/>
      <c r="V95" s="91"/>
      <c r="W95" s="91"/>
      <c r="X95" s="91"/>
      <c r="Y95" s="91"/>
      <c r="Z95" s="91"/>
      <c r="AA95" s="91"/>
    </row>
    <row r="96" spans="1:27" ht="15.75" customHeight="1">
      <c r="A96" s="91"/>
      <c r="B96" s="91"/>
      <c r="C96" s="91"/>
      <c r="D96" s="92"/>
      <c r="E96" s="92"/>
      <c r="F96" s="92"/>
      <c r="G96" s="92"/>
      <c r="H96" s="92"/>
      <c r="I96" s="92"/>
      <c r="J96" s="92"/>
      <c r="K96" s="92"/>
      <c r="L96" s="92"/>
      <c r="M96" s="92"/>
      <c r="N96" s="92"/>
      <c r="O96" s="92"/>
      <c r="P96" s="92"/>
      <c r="Q96" s="91"/>
      <c r="R96" s="91"/>
      <c r="S96" s="91"/>
      <c r="T96" s="91"/>
      <c r="U96" s="91"/>
      <c r="V96" s="91"/>
      <c r="W96" s="91"/>
      <c r="X96" s="91"/>
      <c r="Y96" s="91"/>
      <c r="Z96" s="91"/>
      <c r="AA96" s="91"/>
    </row>
    <row r="97" spans="1:27" ht="15.75" customHeight="1">
      <c r="A97" s="91"/>
      <c r="B97" s="91"/>
      <c r="C97" s="91"/>
      <c r="D97" s="92"/>
      <c r="E97" s="92"/>
      <c r="F97" s="92"/>
      <c r="G97" s="92"/>
      <c r="H97" s="92"/>
      <c r="I97" s="92"/>
      <c r="J97" s="92"/>
      <c r="K97" s="92"/>
      <c r="L97" s="92"/>
      <c r="M97" s="92"/>
      <c r="N97" s="92"/>
      <c r="O97" s="92"/>
      <c r="P97" s="92"/>
      <c r="Q97" s="91"/>
      <c r="R97" s="91"/>
      <c r="S97" s="91"/>
      <c r="T97" s="91"/>
      <c r="U97" s="91"/>
      <c r="V97" s="91"/>
      <c r="W97" s="91"/>
      <c r="X97" s="91"/>
      <c r="Y97" s="91"/>
      <c r="Z97" s="91"/>
      <c r="AA97" s="91"/>
    </row>
    <row r="98" spans="1:27" ht="15.75" customHeight="1">
      <c r="A98" s="91"/>
      <c r="B98" s="91"/>
      <c r="C98" s="91"/>
      <c r="D98" s="92"/>
      <c r="E98" s="92"/>
      <c r="F98" s="92"/>
      <c r="G98" s="92"/>
      <c r="H98" s="92"/>
      <c r="I98" s="92"/>
      <c r="J98" s="92"/>
      <c r="K98" s="92"/>
      <c r="L98" s="92"/>
      <c r="M98" s="92"/>
      <c r="N98" s="92"/>
      <c r="O98" s="92"/>
      <c r="P98" s="92"/>
      <c r="Q98" s="91"/>
      <c r="R98" s="91"/>
      <c r="S98" s="91"/>
      <c r="T98" s="91"/>
      <c r="U98" s="91"/>
      <c r="V98" s="91"/>
      <c r="W98" s="91"/>
      <c r="X98" s="91"/>
      <c r="Y98" s="91"/>
      <c r="Z98" s="91"/>
      <c r="AA98" s="91"/>
    </row>
    <row r="99" spans="1:27" ht="15.75" customHeight="1">
      <c r="A99" s="91"/>
      <c r="B99" s="91"/>
      <c r="C99" s="91"/>
      <c r="D99" s="92"/>
      <c r="E99" s="92"/>
      <c r="F99" s="92"/>
      <c r="G99" s="92"/>
      <c r="H99" s="92"/>
      <c r="I99" s="92"/>
      <c r="J99" s="92"/>
      <c r="K99" s="92"/>
      <c r="L99" s="92"/>
      <c r="M99" s="92"/>
      <c r="N99" s="92"/>
      <c r="O99" s="92"/>
      <c r="P99" s="92"/>
      <c r="Q99" s="91"/>
      <c r="R99" s="91"/>
      <c r="S99" s="91"/>
      <c r="T99" s="91"/>
      <c r="U99" s="91"/>
      <c r="V99" s="91"/>
      <c r="W99" s="91"/>
      <c r="X99" s="91"/>
      <c r="Y99" s="91"/>
      <c r="Z99" s="91"/>
      <c r="AA99" s="91"/>
    </row>
    <row r="100" spans="1:27" ht="15.75" customHeight="1">
      <c r="A100" s="91"/>
      <c r="B100" s="91"/>
      <c r="C100" s="91"/>
      <c r="D100" s="92"/>
      <c r="E100" s="92"/>
      <c r="F100" s="92"/>
      <c r="G100" s="92"/>
      <c r="H100" s="92"/>
      <c r="I100" s="92"/>
      <c r="J100" s="92"/>
      <c r="K100" s="92"/>
      <c r="L100" s="92"/>
      <c r="M100" s="92"/>
      <c r="N100" s="92"/>
      <c r="O100" s="92"/>
      <c r="P100" s="92"/>
      <c r="Q100" s="91"/>
      <c r="R100" s="91"/>
      <c r="S100" s="91"/>
      <c r="T100" s="91"/>
      <c r="U100" s="91"/>
      <c r="V100" s="91"/>
      <c r="W100" s="91"/>
      <c r="X100" s="91"/>
      <c r="Y100" s="91"/>
      <c r="Z100" s="91"/>
      <c r="AA100" s="91"/>
    </row>
    <row r="101" spans="1:27" ht="15.75" customHeight="1">
      <c r="A101" s="91"/>
      <c r="B101" s="91"/>
      <c r="C101" s="91"/>
      <c r="D101" s="92"/>
      <c r="E101" s="92"/>
      <c r="F101" s="92"/>
      <c r="G101" s="92"/>
      <c r="H101" s="92"/>
      <c r="I101" s="92"/>
      <c r="J101" s="92"/>
      <c r="K101" s="92"/>
      <c r="L101" s="92"/>
      <c r="M101" s="92"/>
      <c r="N101" s="92"/>
      <c r="O101" s="92"/>
      <c r="P101" s="92"/>
      <c r="Q101" s="91"/>
      <c r="R101" s="91"/>
      <c r="S101" s="91"/>
      <c r="T101" s="91"/>
      <c r="U101" s="91"/>
      <c r="V101" s="91"/>
      <c r="W101" s="91"/>
      <c r="X101" s="91"/>
      <c r="Y101" s="91"/>
      <c r="Z101" s="91"/>
      <c r="AA101" s="91"/>
    </row>
    <row r="102" spans="1:27" ht="15.75" customHeight="1">
      <c r="A102" s="91"/>
      <c r="B102" s="91"/>
      <c r="C102" s="91"/>
      <c r="D102" s="92"/>
      <c r="E102" s="92"/>
      <c r="F102" s="92"/>
      <c r="G102" s="92"/>
      <c r="H102" s="92"/>
      <c r="I102" s="92"/>
      <c r="J102" s="92"/>
      <c r="K102" s="92"/>
      <c r="L102" s="92"/>
      <c r="M102" s="92"/>
      <c r="N102" s="92"/>
      <c r="O102" s="92"/>
      <c r="P102" s="92"/>
      <c r="Q102" s="91"/>
      <c r="R102" s="91"/>
      <c r="S102" s="91"/>
      <c r="T102" s="91"/>
      <c r="U102" s="91"/>
      <c r="V102" s="91"/>
      <c r="W102" s="91"/>
      <c r="X102" s="91"/>
      <c r="Y102" s="91"/>
      <c r="Z102" s="91"/>
      <c r="AA102" s="91"/>
    </row>
    <row r="103" spans="1:27" ht="15.75" customHeight="1">
      <c r="A103" s="91"/>
      <c r="B103" s="91"/>
      <c r="C103" s="91"/>
      <c r="D103" s="92"/>
      <c r="E103" s="92"/>
      <c r="F103" s="92"/>
      <c r="G103" s="92"/>
      <c r="H103" s="92"/>
      <c r="I103" s="92"/>
      <c r="J103" s="92"/>
      <c r="K103" s="92"/>
      <c r="L103" s="92"/>
      <c r="M103" s="92"/>
      <c r="N103" s="92"/>
      <c r="O103" s="92"/>
      <c r="P103" s="92"/>
      <c r="Q103" s="91"/>
      <c r="R103" s="91"/>
      <c r="S103" s="91"/>
      <c r="T103" s="91"/>
      <c r="U103" s="91"/>
      <c r="V103" s="91"/>
      <c r="W103" s="91"/>
      <c r="X103" s="91"/>
      <c r="Y103" s="91"/>
      <c r="Z103" s="91"/>
      <c r="AA103" s="91"/>
    </row>
    <row r="104" spans="1:27" ht="15.75" customHeight="1">
      <c r="A104" s="91"/>
      <c r="B104" s="91"/>
      <c r="C104" s="91"/>
      <c r="D104" s="92"/>
      <c r="E104" s="92"/>
      <c r="F104" s="92"/>
      <c r="G104" s="92"/>
      <c r="H104" s="92"/>
      <c r="I104" s="92"/>
      <c r="J104" s="92"/>
      <c r="K104" s="92"/>
      <c r="L104" s="92"/>
      <c r="M104" s="92"/>
      <c r="N104" s="92"/>
      <c r="O104" s="92"/>
      <c r="P104" s="92"/>
      <c r="Q104" s="91"/>
      <c r="R104" s="91"/>
      <c r="S104" s="91"/>
      <c r="T104" s="91"/>
      <c r="U104" s="91"/>
      <c r="V104" s="91"/>
      <c r="W104" s="91"/>
      <c r="X104" s="91"/>
      <c r="Y104" s="91"/>
      <c r="Z104" s="91"/>
      <c r="AA104" s="91"/>
    </row>
    <row r="105" spans="1:27" ht="15.75" customHeight="1">
      <c r="A105" s="91"/>
      <c r="B105" s="91"/>
      <c r="C105" s="91"/>
      <c r="D105" s="92"/>
      <c r="E105" s="92"/>
      <c r="F105" s="92"/>
      <c r="G105" s="92"/>
      <c r="H105" s="92"/>
      <c r="I105" s="92"/>
      <c r="J105" s="92"/>
      <c r="K105" s="92"/>
      <c r="L105" s="92"/>
      <c r="M105" s="92"/>
      <c r="N105" s="92"/>
      <c r="O105" s="92"/>
      <c r="P105" s="92"/>
      <c r="Q105" s="91"/>
      <c r="R105" s="91"/>
      <c r="S105" s="91"/>
      <c r="T105" s="91"/>
      <c r="U105" s="91"/>
      <c r="V105" s="91"/>
      <c r="W105" s="91"/>
      <c r="X105" s="91"/>
      <c r="Y105" s="91"/>
      <c r="Z105" s="91"/>
      <c r="AA105" s="91"/>
    </row>
    <row r="106" spans="1:27" ht="15.75" customHeight="1">
      <c r="A106" s="91"/>
      <c r="B106" s="91"/>
      <c r="C106" s="91"/>
      <c r="D106" s="92"/>
      <c r="E106" s="92"/>
      <c r="F106" s="92"/>
      <c r="G106" s="92"/>
      <c r="H106" s="92"/>
      <c r="I106" s="92"/>
      <c r="J106" s="92"/>
      <c r="K106" s="92"/>
      <c r="L106" s="92"/>
      <c r="M106" s="92"/>
      <c r="N106" s="92"/>
      <c r="O106" s="92"/>
      <c r="P106" s="92"/>
      <c r="Q106" s="91"/>
      <c r="R106" s="91"/>
      <c r="S106" s="91"/>
      <c r="T106" s="91"/>
      <c r="U106" s="91"/>
      <c r="V106" s="91"/>
      <c r="W106" s="91"/>
      <c r="X106" s="91"/>
      <c r="Y106" s="91"/>
      <c r="Z106" s="91"/>
      <c r="AA106" s="91"/>
    </row>
    <row r="107" spans="1:27" ht="15.75" customHeight="1">
      <c r="A107" s="91"/>
      <c r="B107" s="91"/>
      <c r="C107" s="91"/>
      <c r="D107" s="92"/>
      <c r="E107" s="92"/>
      <c r="F107" s="92"/>
      <c r="G107" s="92"/>
      <c r="H107" s="92"/>
      <c r="I107" s="92"/>
      <c r="J107" s="92"/>
      <c r="K107" s="92"/>
      <c r="L107" s="92"/>
      <c r="M107" s="92"/>
      <c r="N107" s="92"/>
      <c r="O107" s="92"/>
      <c r="P107" s="92"/>
      <c r="Q107" s="91"/>
      <c r="R107" s="91"/>
      <c r="S107" s="91"/>
      <c r="T107" s="91"/>
      <c r="U107" s="91"/>
      <c r="V107" s="91"/>
      <c r="W107" s="91"/>
      <c r="X107" s="91"/>
      <c r="Y107" s="91"/>
      <c r="Z107" s="91"/>
      <c r="AA107" s="91"/>
    </row>
    <row r="108" spans="1:27" ht="15.75" customHeight="1">
      <c r="A108" s="91"/>
      <c r="B108" s="91"/>
      <c r="C108" s="91"/>
      <c r="D108" s="92"/>
      <c r="E108" s="92"/>
      <c r="F108" s="92"/>
      <c r="G108" s="92"/>
      <c r="H108" s="92"/>
      <c r="I108" s="92"/>
      <c r="J108" s="92"/>
      <c r="K108" s="92"/>
      <c r="L108" s="92"/>
      <c r="M108" s="92"/>
      <c r="N108" s="92"/>
      <c r="O108" s="92"/>
      <c r="P108" s="92"/>
      <c r="Q108" s="91"/>
      <c r="R108" s="91"/>
      <c r="S108" s="91"/>
      <c r="T108" s="91"/>
      <c r="U108" s="91"/>
      <c r="V108" s="91"/>
      <c r="W108" s="91"/>
      <c r="X108" s="91"/>
      <c r="Y108" s="91"/>
      <c r="Z108" s="91"/>
      <c r="AA108" s="91"/>
    </row>
    <row r="109" spans="1:27" ht="15.75" customHeight="1">
      <c r="A109" s="91"/>
      <c r="B109" s="91"/>
      <c r="C109" s="91"/>
      <c r="D109" s="92"/>
      <c r="E109" s="92"/>
      <c r="F109" s="92"/>
      <c r="G109" s="92"/>
      <c r="H109" s="92"/>
      <c r="I109" s="92"/>
      <c r="J109" s="92"/>
      <c r="K109" s="92"/>
      <c r="L109" s="92"/>
      <c r="M109" s="92"/>
      <c r="N109" s="92"/>
      <c r="O109" s="92"/>
      <c r="P109" s="92"/>
      <c r="Q109" s="91"/>
      <c r="R109" s="91"/>
      <c r="S109" s="91"/>
      <c r="T109" s="91"/>
      <c r="U109" s="91"/>
      <c r="V109" s="91"/>
      <c r="W109" s="91"/>
      <c r="X109" s="91"/>
      <c r="Y109" s="91"/>
      <c r="Z109" s="91"/>
      <c r="AA109" s="91"/>
    </row>
    <row r="110" spans="1:27" ht="15.75" customHeight="1">
      <c r="A110" s="91"/>
      <c r="B110" s="91"/>
      <c r="C110" s="91"/>
      <c r="D110" s="92"/>
      <c r="E110" s="92"/>
      <c r="F110" s="92"/>
      <c r="G110" s="92"/>
      <c r="H110" s="92"/>
      <c r="I110" s="92"/>
      <c r="J110" s="92"/>
      <c r="K110" s="92"/>
      <c r="L110" s="92"/>
      <c r="M110" s="92"/>
      <c r="N110" s="92"/>
      <c r="O110" s="92"/>
      <c r="P110" s="92"/>
      <c r="Q110" s="91"/>
      <c r="R110" s="91"/>
      <c r="S110" s="91"/>
      <c r="T110" s="91"/>
      <c r="U110" s="91"/>
      <c r="V110" s="91"/>
      <c r="W110" s="91"/>
      <c r="X110" s="91"/>
      <c r="Y110" s="91"/>
      <c r="Z110" s="91"/>
      <c r="AA110" s="91"/>
    </row>
    <row r="111" spans="1:27" ht="15.75" customHeight="1">
      <c r="A111" s="91"/>
      <c r="B111" s="91"/>
      <c r="C111" s="91"/>
      <c r="D111" s="92"/>
      <c r="E111" s="92"/>
      <c r="F111" s="92"/>
      <c r="G111" s="92"/>
      <c r="H111" s="92"/>
      <c r="I111" s="92"/>
      <c r="J111" s="92"/>
      <c r="K111" s="92"/>
      <c r="L111" s="92"/>
      <c r="M111" s="92"/>
      <c r="N111" s="92"/>
      <c r="O111" s="92"/>
      <c r="P111" s="92"/>
      <c r="Q111" s="91"/>
      <c r="R111" s="91"/>
      <c r="S111" s="91"/>
      <c r="T111" s="91"/>
      <c r="U111" s="91"/>
      <c r="V111" s="91"/>
      <c r="W111" s="91"/>
      <c r="X111" s="91"/>
      <c r="Y111" s="91"/>
      <c r="Z111" s="91"/>
      <c r="AA111" s="91"/>
    </row>
    <row r="112" spans="1:27" ht="15.75" customHeight="1">
      <c r="A112" s="91"/>
      <c r="B112" s="91"/>
      <c r="C112" s="91"/>
      <c r="D112" s="92"/>
      <c r="E112" s="92"/>
      <c r="F112" s="92"/>
      <c r="G112" s="92"/>
      <c r="H112" s="92"/>
      <c r="I112" s="92"/>
      <c r="J112" s="92"/>
      <c r="K112" s="92"/>
      <c r="L112" s="92"/>
      <c r="M112" s="92"/>
      <c r="N112" s="92"/>
      <c r="O112" s="92"/>
      <c r="P112" s="92"/>
      <c r="Q112" s="91"/>
      <c r="R112" s="91"/>
      <c r="S112" s="91"/>
      <c r="T112" s="91"/>
      <c r="U112" s="91"/>
      <c r="V112" s="91"/>
      <c r="W112" s="91"/>
      <c r="X112" s="91"/>
      <c r="Y112" s="91"/>
      <c r="Z112" s="91"/>
      <c r="AA112" s="91"/>
    </row>
    <row r="113" spans="1:27" ht="15.75" customHeight="1">
      <c r="A113" s="91"/>
      <c r="B113" s="91"/>
      <c r="C113" s="91"/>
      <c r="D113" s="92"/>
      <c r="E113" s="92"/>
      <c r="F113" s="92"/>
      <c r="G113" s="92"/>
      <c r="H113" s="92"/>
      <c r="I113" s="92"/>
      <c r="J113" s="92"/>
      <c r="K113" s="92"/>
      <c r="L113" s="92"/>
      <c r="M113" s="92"/>
      <c r="N113" s="92"/>
      <c r="O113" s="92"/>
      <c r="P113" s="92"/>
      <c r="Q113" s="91"/>
      <c r="R113" s="91"/>
      <c r="S113" s="91"/>
      <c r="T113" s="91"/>
      <c r="U113" s="91"/>
      <c r="V113" s="91"/>
      <c r="W113" s="91"/>
      <c r="X113" s="91"/>
      <c r="Y113" s="91"/>
      <c r="Z113" s="91"/>
      <c r="AA113" s="91"/>
    </row>
    <row r="114" spans="1:27" ht="15.75" customHeight="1">
      <c r="A114" s="91"/>
      <c r="B114" s="91"/>
      <c r="C114" s="91"/>
      <c r="D114" s="92"/>
      <c r="E114" s="92"/>
      <c r="F114" s="92"/>
      <c r="G114" s="92"/>
      <c r="H114" s="92"/>
      <c r="I114" s="92"/>
      <c r="J114" s="92"/>
      <c r="K114" s="92"/>
      <c r="L114" s="92"/>
      <c r="M114" s="92"/>
      <c r="N114" s="92"/>
      <c r="O114" s="92"/>
      <c r="P114" s="92"/>
      <c r="Q114" s="91"/>
      <c r="R114" s="91"/>
      <c r="S114" s="91"/>
      <c r="T114" s="91"/>
      <c r="U114" s="91"/>
      <c r="V114" s="91"/>
      <c r="W114" s="91"/>
      <c r="X114" s="91"/>
      <c r="Y114" s="91"/>
      <c r="Z114" s="91"/>
      <c r="AA114" s="91"/>
    </row>
    <row r="115" spans="1:27" ht="15.75" customHeight="1">
      <c r="A115" s="91"/>
      <c r="B115" s="91"/>
      <c r="C115" s="91"/>
      <c r="D115" s="92"/>
      <c r="E115" s="92"/>
      <c r="F115" s="92"/>
      <c r="G115" s="92"/>
      <c r="H115" s="92"/>
      <c r="I115" s="92"/>
      <c r="J115" s="92"/>
      <c r="K115" s="92"/>
      <c r="L115" s="92"/>
      <c r="M115" s="92"/>
      <c r="N115" s="92"/>
      <c r="O115" s="92"/>
      <c r="P115" s="92"/>
      <c r="Q115" s="91"/>
      <c r="R115" s="91"/>
      <c r="S115" s="91"/>
      <c r="T115" s="91"/>
      <c r="U115" s="91"/>
      <c r="V115" s="91"/>
      <c r="W115" s="91"/>
      <c r="X115" s="91"/>
      <c r="Y115" s="91"/>
      <c r="Z115" s="91"/>
      <c r="AA115" s="91"/>
    </row>
    <row r="116" spans="1:27" ht="15.75" customHeight="1">
      <c r="A116" s="91"/>
      <c r="B116" s="91"/>
      <c r="C116" s="91"/>
      <c r="D116" s="92"/>
      <c r="E116" s="92"/>
      <c r="F116" s="92"/>
      <c r="G116" s="92"/>
      <c r="H116" s="92"/>
      <c r="I116" s="92"/>
      <c r="J116" s="92"/>
      <c r="K116" s="92"/>
      <c r="L116" s="92"/>
      <c r="M116" s="92"/>
      <c r="N116" s="92"/>
      <c r="O116" s="92"/>
      <c r="P116" s="92"/>
      <c r="Q116" s="91"/>
      <c r="R116" s="91"/>
      <c r="S116" s="91"/>
      <c r="T116" s="91"/>
      <c r="U116" s="91"/>
      <c r="V116" s="91"/>
      <c r="W116" s="91"/>
      <c r="X116" s="91"/>
      <c r="Y116" s="91"/>
      <c r="Z116" s="91"/>
      <c r="AA116" s="91"/>
    </row>
    <row r="117" spans="1:27" ht="15.75" customHeight="1">
      <c r="A117" s="91"/>
      <c r="B117" s="91"/>
      <c r="C117" s="91"/>
      <c r="D117" s="92"/>
      <c r="E117" s="92"/>
      <c r="F117" s="92"/>
      <c r="G117" s="92"/>
      <c r="H117" s="92"/>
      <c r="I117" s="92"/>
      <c r="J117" s="92"/>
      <c r="K117" s="92"/>
      <c r="L117" s="92"/>
      <c r="M117" s="92"/>
      <c r="N117" s="92"/>
      <c r="O117" s="92"/>
      <c r="P117" s="92"/>
      <c r="Q117" s="91"/>
      <c r="R117" s="91"/>
      <c r="S117" s="91"/>
      <c r="T117" s="91"/>
      <c r="U117" s="91"/>
      <c r="V117" s="91"/>
      <c r="W117" s="91"/>
      <c r="X117" s="91"/>
      <c r="Y117" s="91"/>
      <c r="Z117" s="91"/>
      <c r="AA117" s="91"/>
    </row>
    <row r="118" spans="1:27" ht="15.75" customHeight="1">
      <c r="A118" s="91"/>
      <c r="B118" s="91"/>
      <c r="C118" s="91"/>
      <c r="D118" s="92"/>
      <c r="E118" s="92"/>
      <c r="F118" s="92"/>
      <c r="G118" s="92"/>
      <c r="H118" s="92"/>
      <c r="I118" s="92"/>
      <c r="J118" s="92"/>
      <c r="K118" s="92"/>
      <c r="L118" s="92"/>
      <c r="M118" s="92"/>
      <c r="N118" s="92"/>
      <c r="O118" s="92"/>
      <c r="P118" s="92"/>
      <c r="Q118" s="91"/>
      <c r="R118" s="91"/>
      <c r="S118" s="91"/>
      <c r="T118" s="91"/>
      <c r="U118" s="91"/>
      <c r="V118" s="91"/>
      <c r="W118" s="91"/>
      <c r="X118" s="91"/>
      <c r="Y118" s="91"/>
      <c r="Z118" s="91"/>
      <c r="AA118" s="91"/>
    </row>
    <row r="119" spans="1:27" ht="15.75" customHeight="1">
      <c r="A119" s="91"/>
      <c r="B119" s="91"/>
      <c r="C119" s="91"/>
      <c r="D119" s="92"/>
      <c r="E119" s="92"/>
      <c r="F119" s="92"/>
      <c r="G119" s="92"/>
      <c r="H119" s="92"/>
      <c r="I119" s="92"/>
      <c r="J119" s="92"/>
      <c r="K119" s="92"/>
      <c r="L119" s="92"/>
      <c r="M119" s="92"/>
      <c r="N119" s="92"/>
      <c r="O119" s="92"/>
      <c r="P119" s="92"/>
      <c r="Q119" s="91"/>
      <c r="R119" s="91"/>
      <c r="S119" s="91"/>
      <c r="T119" s="91"/>
      <c r="U119" s="91"/>
      <c r="V119" s="91"/>
      <c r="W119" s="91"/>
      <c r="X119" s="91"/>
      <c r="Y119" s="91"/>
      <c r="Z119" s="91"/>
      <c r="AA119" s="91"/>
    </row>
    <row r="120" spans="1:27" ht="15.75" customHeight="1">
      <c r="A120" s="91"/>
      <c r="B120" s="91"/>
      <c r="C120" s="91"/>
      <c r="D120" s="92"/>
      <c r="E120" s="92"/>
      <c r="F120" s="92"/>
      <c r="G120" s="92"/>
      <c r="H120" s="92"/>
      <c r="I120" s="92"/>
      <c r="J120" s="92"/>
      <c r="K120" s="92"/>
      <c r="L120" s="92"/>
      <c r="M120" s="92"/>
      <c r="N120" s="92"/>
      <c r="O120" s="92"/>
      <c r="P120" s="92"/>
      <c r="Q120" s="91"/>
      <c r="R120" s="91"/>
      <c r="S120" s="91"/>
      <c r="T120" s="91"/>
      <c r="U120" s="91"/>
      <c r="V120" s="91"/>
      <c r="W120" s="91"/>
      <c r="X120" s="91"/>
      <c r="Y120" s="91"/>
      <c r="Z120" s="91"/>
      <c r="AA120" s="91"/>
    </row>
    <row r="121" spans="1:27" ht="15.75" customHeight="1">
      <c r="A121" s="91"/>
      <c r="B121" s="91"/>
      <c r="C121" s="91"/>
      <c r="D121" s="92"/>
      <c r="E121" s="92"/>
      <c r="F121" s="92"/>
      <c r="G121" s="92"/>
      <c r="H121" s="92"/>
      <c r="I121" s="92"/>
      <c r="J121" s="92"/>
      <c r="K121" s="92"/>
      <c r="L121" s="92"/>
      <c r="M121" s="92"/>
      <c r="N121" s="92"/>
      <c r="O121" s="92"/>
      <c r="P121" s="92"/>
      <c r="Q121" s="91"/>
      <c r="R121" s="91"/>
      <c r="S121" s="91"/>
      <c r="T121" s="91"/>
      <c r="U121" s="91"/>
      <c r="V121" s="91"/>
      <c r="W121" s="91"/>
      <c r="X121" s="91"/>
      <c r="Y121" s="91"/>
      <c r="Z121" s="91"/>
      <c r="AA121" s="91"/>
    </row>
    <row r="122" spans="1:27" ht="15.75" customHeight="1">
      <c r="A122" s="91"/>
      <c r="B122" s="91"/>
      <c r="C122" s="91"/>
      <c r="D122" s="92"/>
      <c r="E122" s="92"/>
      <c r="F122" s="92"/>
      <c r="G122" s="92"/>
      <c r="H122" s="92"/>
      <c r="I122" s="92"/>
      <c r="J122" s="92"/>
      <c r="K122" s="92"/>
      <c r="L122" s="92"/>
      <c r="M122" s="92"/>
      <c r="N122" s="92"/>
      <c r="O122" s="92"/>
      <c r="P122" s="92"/>
      <c r="Q122" s="91"/>
      <c r="R122" s="91"/>
      <c r="S122" s="91"/>
      <c r="T122" s="91"/>
      <c r="U122" s="91"/>
      <c r="V122" s="91"/>
      <c r="W122" s="91"/>
      <c r="X122" s="91"/>
      <c r="Y122" s="91"/>
      <c r="Z122" s="91"/>
      <c r="AA122" s="91"/>
    </row>
    <row r="123" spans="1:27" ht="15.75" customHeight="1">
      <c r="A123" s="91"/>
      <c r="B123" s="91"/>
      <c r="C123" s="91"/>
      <c r="D123" s="92"/>
      <c r="E123" s="92"/>
      <c r="F123" s="92"/>
      <c r="G123" s="92"/>
      <c r="H123" s="92"/>
      <c r="I123" s="92"/>
      <c r="J123" s="92"/>
      <c r="K123" s="92"/>
      <c r="L123" s="92"/>
      <c r="M123" s="92"/>
      <c r="N123" s="92"/>
      <c r="O123" s="92"/>
      <c r="P123" s="92"/>
      <c r="Q123" s="91"/>
      <c r="R123" s="91"/>
      <c r="S123" s="91"/>
      <c r="T123" s="91"/>
      <c r="U123" s="91"/>
      <c r="V123" s="91"/>
      <c r="W123" s="91"/>
      <c r="X123" s="91"/>
      <c r="Y123" s="91"/>
      <c r="Z123" s="91"/>
      <c r="AA123" s="91"/>
    </row>
    <row r="124" spans="1:27" ht="15.75" customHeight="1">
      <c r="A124" s="91"/>
      <c r="B124" s="91"/>
      <c r="C124" s="91"/>
      <c r="D124" s="92"/>
      <c r="E124" s="92"/>
      <c r="F124" s="92"/>
      <c r="G124" s="92"/>
      <c r="H124" s="92"/>
      <c r="I124" s="92"/>
      <c r="J124" s="92"/>
      <c r="K124" s="92"/>
      <c r="L124" s="92"/>
      <c r="M124" s="92"/>
      <c r="N124" s="92"/>
      <c r="O124" s="92"/>
      <c r="P124" s="92"/>
      <c r="Q124" s="91"/>
      <c r="R124" s="91"/>
      <c r="S124" s="91"/>
      <c r="T124" s="91"/>
      <c r="U124" s="91"/>
      <c r="V124" s="91"/>
      <c r="W124" s="91"/>
      <c r="X124" s="91"/>
      <c r="Y124" s="91"/>
      <c r="Z124" s="91"/>
      <c r="AA124" s="91"/>
    </row>
    <row r="125" spans="1:27" ht="15.75" customHeight="1">
      <c r="A125" s="91"/>
      <c r="B125" s="91"/>
      <c r="C125" s="91"/>
      <c r="D125" s="92"/>
      <c r="E125" s="92"/>
      <c r="F125" s="92"/>
      <c r="G125" s="92"/>
      <c r="H125" s="92"/>
      <c r="I125" s="92"/>
      <c r="J125" s="92"/>
      <c r="K125" s="92"/>
      <c r="L125" s="92"/>
      <c r="M125" s="92"/>
      <c r="N125" s="92"/>
      <c r="O125" s="92"/>
      <c r="P125" s="92"/>
      <c r="Q125" s="91"/>
      <c r="R125" s="91"/>
      <c r="S125" s="91"/>
      <c r="T125" s="91"/>
      <c r="U125" s="91"/>
      <c r="V125" s="91"/>
      <c r="W125" s="91"/>
      <c r="X125" s="91"/>
      <c r="Y125" s="91"/>
      <c r="Z125" s="91"/>
      <c r="AA125" s="91"/>
    </row>
    <row r="126" spans="1:27" ht="15.75" customHeight="1">
      <c r="A126" s="91"/>
      <c r="B126" s="91"/>
      <c r="C126" s="91"/>
      <c r="D126" s="92"/>
      <c r="E126" s="92"/>
      <c r="F126" s="92"/>
      <c r="G126" s="92"/>
      <c r="H126" s="92"/>
      <c r="I126" s="92"/>
      <c r="J126" s="92"/>
      <c r="K126" s="92"/>
      <c r="L126" s="92"/>
      <c r="M126" s="92"/>
      <c r="N126" s="92"/>
      <c r="O126" s="92"/>
      <c r="P126" s="92"/>
      <c r="Q126" s="91"/>
      <c r="R126" s="91"/>
      <c r="S126" s="91"/>
      <c r="T126" s="91"/>
      <c r="U126" s="91"/>
      <c r="V126" s="91"/>
      <c r="W126" s="91"/>
      <c r="X126" s="91"/>
      <c r="Y126" s="91"/>
      <c r="Z126" s="91"/>
      <c r="AA126" s="91"/>
    </row>
    <row r="127" spans="1:27" ht="15.75" customHeight="1">
      <c r="A127" s="91"/>
      <c r="B127" s="91"/>
      <c r="C127" s="91"/>
      <c r="D127" s="92"/>
      <c r="E127" s="92"/>
      <c r="F127" s="92"/>
      <c r="G127" s="92"/>
      <c r="H127" s="92"/>
      <c r="I127" s="92"/>
      <c r="J127" s="92"/>
      <c r="K127" s="92"/>
      <c r="L127" s="92"/>
      <c r="M127" s="92"/>
      <c r="N127" s="92"/>
      <c r="O127" s="92"/>
      <c r="P127" s="92"/>
      <c r="Q127" s="91"/>
      <c r="R127" s="91"/>
      <c r="S127" s="91"/>
      <c r="T127" s="91"/>
      <c r="U127" s="91"/>
      <c r="V127" s="91"/>
      <c r="W127" s="91"/>
      <c r="X127" s="91"/>
      <c r="Y127" s="91"/>
      <c r="Z127" s="91"/>
      <c r="AA127" s="91"/>
    </row>
    <row r="128" spans="1:27" ht="15.75" customHeight="1">
      <c r="A128" s="91"/>
      <c r="B128" s="91"/>
      <c r="C128" s="91"/>
      <c r="D128" s="92"/>
      <c r="E128" s="92"/>
      <c r="F128" s="92"/>
      <c r="G128" s="92"/>
      <c r="H128" s="92"/>
      <c r="I128" s="92"/>
      <c r="J128" s="92"/>
      <c r="K128" s="92"/>
      <c r="L128" s="92"/>
      <c r="M128" s="92"/>
      <c r="N128" s="92"/>
      <c r="O128" s="92"/>
      <c r="P128" s="92"/>
      <c r="Q128" s="91"/>
      <c r="R128" s="91"/>
      <c r="S128" s="91"/>
      <c r="T128" s="91"/>
      <c r="U128" s="91"/>
      <c r="V128" s="91"/>
      <c r="W128" s="91"/>
      <c r="X128" s="91"/>
      <c r="Y128" s="91"/>
      <c r="Z128" s="91"/>
      <c r="AA128" s="91"/>
    </row>
    <row r="129" spans="1:27" ht="15.75" customHeight="1">
      <c r="A129" s="91"/>
      <c r="B129" s="91"/>
      <c r="C129" s="91"/>
      <c r="D129" s="92"/>
      <c r="E129" s="92"/>
      <c r="F129" s="92"/>
      <c r="G129" s="92"/>
      <c r="H129" s="92"/>
      <c r="I129" s="92"/>
      <c r="J129" s="92"/>
      <c r="K129" s="92"/>
      <c r="L129" s="92"/>
      <c r="M129" s="92"/>
      <c r="N129" s="92"/>
      <c r="O129" s="92"/>
      <c r="P129" s="92"/>
      <c r="Q129" s="91"/>
      <c r="R129" s="91"/>
      <c r="S129" s="91"/>
      <c r="T129" s="91"/>
      <c r="U129" s="91"/>
      <c r="V129" s="91"/>
      <c r="W129" s="91"/>
      <c r="X129" s="91"/>
      <c r="Y129" s="91"/>
      <c r="Z129" s="91"/>
      <c r="AA129" s="91"/>
    </row>
    <row r="130" spans="1:27" ht="15.75" customHeight="1">
      <c r="A130" s="91"/>
      <c r="B130" s="91"/>
      <c r="C130" s="91"/>
      <c r="D130" s="92"/>
      <c r="E130" s="92"/>
      <c r="F130" s="92"/>
      <c r="G130" s="92"/>
      <c r="H130" s="92"/>
      <c r="I130" s="92"/>
      <c r="J130" s="92"/>
      <c r="K130" s="92"/>
      <c r="L130" s="92"/>
      <c r="M130" s="92"/>
      <c r="N130" s="92"/>
      <c r="O130" s="92"/>
      <c r="P130" s="92"/>
      <c r="Q130" s="91"/>
      <c r="R130" s="91"/>
      <c r="S130" s="91"/>
      <c r="T130" s="91"/>
      <c r="U130" s="91"/>
      <c r="V130" s="91"/>
      <c r="W130" s="91"/>
      <c r="X130" s="91"/>
      <c r="Y130" s="91"/>
      <c r="Z130" s="91"/>
      <c r="AA130" s="91"/>
    </row>
    <row r="131" spans="1:27" ht="15.75" customHeight="1">
      <c r="A131" s="91"/>
      <c r="B131" s="91"/>
      <c r="C131" s="91"/>
      <c r="D131" s="92"/>
      <c r="E131" s="92"/>
      <c r="F131" s="92"/>
      <c r="G131" s="92"/>
      <c r="H131" s="92"/>
      <c r="I131" s="92"/>
      <c r="J131" s="92"/>
      <c r="K131" s="92"/>
      <c r="L131" s="92"/>
      <c r="M131" s="92"/>
      <c r="N131" s="92"/>
      <c r="O131" s="92"/>
      <c r="P131" s="92"/>
      <c r="Q131" s="91"/>
      <c r="R131" s="91"/>
      <c r="S131" s="91"/>
      <c r="T131" s="91"/>
      <c r="U131" s="91"/>
      <c r="V131" s="91"/>
      <c r="W131" s="91"/>
      <c r="X131" s="91"/>
      <c r="Y131" s="91"/>
      <c r="Z131" s="91"/>
      <c r="AA131" s="91"/>
    </row>
    <row r="132" spans="1:27" ht="15.75" customHeight="1">
      <c r="A132" s="91"/>
      <c r="B132" s="91"/>
      <c r="C132" s="91"/>
      <c r="D132" s="92"/>
      <c r="E132" s="92"/>
      <c r="F132" s="92"/>
      <c r="G132" s="92"/>
      <c r="H132" s="92"/>
      <c r="I132" s="92"/>
      <c r="J132" s="92"/>
      <c r="K132" s="92"/>
      <c r="L132" s="92"/>
      <c r="M132" s="92"/>
      <c r="N132" s="92"/>
      <c r="O132" s="92"/>
      <c r="P132" s="92"/>
      <c r="Q132" s="91"/>
      <c r="R132" s="91"/>
      <c r="S132" s="91"/>
      <c r="T132" s="91"/>
      <c r="U132" s="91"/>
      <c r="V132" s="91"/>
      <c r="W132" s="91"/>
      <c r="X132" s="91"/>
      <c r="Y132" s="91"/>
      <c r="Z132" s="91"/>
      <c r="AA132" s="91"/>
    </row>
    <row r="133" spans="1:27" ht="15.75" customHeight="1">
      <c r="A133" s="91"/>
      <c r="B133" s="91"/>
      <c r="C133" s="91"/>
      <c r="D133" s="92"/>
      <c r="E133" s="92"/>
      <c r="F133" s="92"/>
      <c r="G133" s="92"/>
      <c r="H133" s="92"/>
      <c r="I133" s="92"/>
      <c r="J133" s="92"/>
      <c r="K133" s="92"/>
      <c r="L133" s="92"/>
      <c r="M133" s="92"/>
      <c r="N133" s="92"/>
      <c r="O133" s="92"/>
      <c r="P133" s="92"/>
      <c r="Q133" s="91"/>
      <c r="R133" s="91"/>
      <c r="S133" s="91"/>
      <c r="T133" s="91"/>
      <c r="U133" s="91"/>
      <c r="V133" s="91"/>
      <c r="W133" s="91"/>
      <c r="X133" s="91"/>
      <c r="Y133" s="91"/>
      <c r="Z133" s="91"/>
      <c r="AA133" s="91"/>
    </row>
    <row r="134" spans="1:27" ht="15.75" customHeight="1">
      <c r="A134" s="91"/>
      <c r="B134" s="91"/>
      <c r="C134" s="91"/>
      <c r="D134" s="92"/>
      <c r="E134" s="92"/>
      <c r="F134" s="92"/>
      <c r="G134" s="92"/>
      <c r="H134" s="92"/>
      <c r="I134" s="92"/>
      <c r="J134" s="92"/>
      <c r="K134" s="92"/>
      <c r="L134" s="92"/>
      <c r="M134" s="92"/>
      <c r="N134" s="92"/>
      <c r="O134" s="92"/>
      <c r="P134" s="92"/>
      <c r="Q134" s="91"/>
      <c r="R134" s="91"/>
      <c r="S134" s="91"/>
      <c r="T134" s="91"/>
      <c r="U134" s="91"/>
      <c r="V134" s="91"/>
      <c r="W134" s="91"/>
      <c r="X134" s="91"/>
      <c r="Y134" s="91"/>
      <c r="Z134" s="91"/>
      <c r="AA134" s="91"/>
    </row>
    <row r="135" spans="1:27" ht="15.75" customHeight="1">
      <c r="A135" s="91"/>
      <c r="B135" s="91"/>
      <c r="C135" s="91"/>
      <c r="D135" s="92"/>
      <c r="E135" s="92"/>
      <c r="F135" s="92"/>
      <c r="G135" s="92"/>
      <c r="H135" s="92"/>
      <c r="I135" s="92"/>
      <c r="J135" s="92"/>
      <c r="K135" s="92"/>
      <c r="L135" s="92"/>
      <c r="M135" s="92"/>
      <c r="N135" s="92"/>
      <c r="O135" s="92"/>
      <c r="P135" s="92"/>
      <c r="Q135" s="91"/>
      <c r="R135" s="91"/>
      <c r="S135" s="91"/>
      <c r="T135" s="91"/>
      <c r="U135" s="91"/>
      <c r="V135" s="91"/>
      <c r="W135" s="91"/>
      <c r="X135" s="91"/>
      <c r="Y135" s="91"/>
      <c r="Z135" s="91"/>
      <c r="AA135" s="91"/>
    </row>
    <row r="136" spans="1:27" ht="15.75" customHeight="1">
      <c r="A136" s="91"/>
      <c r="B136" s="91"/>
      <c r="C136" s="91"/>
      <c r="D136" s="92"/>
      <c r="E136" s="92"/>
      <c r="F136" s="92"/>
      <c r="G136" s="92"/>
      <c r="H136" s="92"/>
      <c r="I136" s="92"/>
      <c r="J136" s="92"/>
      <c r="K136" s="92"/>
      <c r="L136" s="92"/>
      <c r="M136" s="92"/>
      <c r="N136" s="92"/>
      <c r="O136" s="92"/>
      <c r="P136" s="92"/>
      <c r="Q136" s="91"/>
      <c r="R136" s="91"/>
      <c r="S136" s="91"/>
      <c r="T136" s="91"/>
      <c r="U136" s="91"/>
      <c r="V136" s="91"/>
      <c r="W136" s="91"/>
      <c r="X136" s="91"/>
      <c r="Y136" s="91"/>
      <c r="Z136" s="91"/>
      <c r="AA136" s="91"/>
    </row>
    <row r="137" spans="1:27" ht="15.75" customHeight="1">
      <c r="A137" s="91"/>
      <c r="B137" s="91"/>
      <c r="C137" s="91"/>
      <c r="D137" s="92"/>
      <c r="E137" s="92"/>
      <c r="F137" s="92"/>
      <c r="G137" s="92"/>
      <c r="H137" s="92"/>
      <c r="I137" s="92"/>
      <c r="J137" s="92"/>
      <c r="K137" s="92"/>
      <c r="L137" s="92"/>
      <c r="M137" s="92"/>
      <c r="N137" s="92"/>
      <c r="O137" s="92"/>
      <c r="P137" s="92"/>
      <c r="Q137" s="91"/>
      <c r="R137" s="91"/>
      <c r="S137" s="91"/>
      <c r="T137" s="91"/>
      <c r="U137" s="91"/>
      <c r="V137" s="91"/>
      <c r="W137" s="91"/>
      <c r="X137" s="91"/>
      <c r="Y137" s="91"/>
      <c r="Z137" s="91"/>
      <c r="AA137" s="91"/>
    </row>
    <row r="138" spans="1:27" ht="15.75" customHeight="1">
      <c r="A138" s="91"/>
      <c r="B138" s="91"/>
      <c r="C138" s="91"/>
      <c r="D138" s="92"/>
      <c r="E138" s="92"/>
      <c r="F138" s="92"/>
      <c r="G138" s="92"/>
      <c r="H138" s="92"/>
      <c r="I138" s="92"/>
      <c r="J138" s="92"/>
      <c r="K138" s="92"/>
      <c r="L138" s="92"/>
      <c r="M138" s="92"/>
      <c r="N138" s="92"/>
      <c r="O138" s="92"/>
      <c r="P138" s="92"/>
      <c r="Q138" s="91"/>
      <c r="R138" s="91"/>
      <c r="S138" s="91"/>
      <c r="T138" s="91"/>
      <c r="U138" s="91"/>
      <c r="V138" s="91"/>
      <c r="W138" s="91"/>
      <c r="X138" s="91"/>
      <c r="Y138" s="91"/>
      <c r="Z138" s="91"/>
      <c r="AA138" s="91"/>
    </row>
    <row r="139" spans="1:27" ht="15.75" customHeight="1">
      <c r="A139" s="91"/>
      <c r="B139" s="91"/>
      <c r="C139" s="91"/>
      <c r="D139" s="92"/>
      <c r="E139" s="92"/>
      <c r="F139" s="92"/>
      <c r="G139" s="92"/>
      <c r="H139" s="92"/>
      <c r="I139" s="92"/>
      <c r="J139" s="92"/>
      <c r="K139" s="92"/>
      <c r="L139" s="92"/>
      <c r="M139" s="92"/>
      <c r="N139" s="92"/>
      <c r="O139" s="92"/>
      <c r="P139" s="92"/>
      <c r="Q139" s="91"/>
      <c r="R139" s="91"/>
      <c r="S139" s="91"/>
      <c r="T139" s="91"/>
      <c r="U139" s="91"/>
      <c r="V139" s="91"/>
      <c r="W139" s="91"/>
      <c r="X139" s="91"/>
      <c r="Y139" s="91"/>
      <c r="Z139" s="91"/>
      <c r="AA139" s="91"/>
    </row>
    <row r="140" spans="1:27" ht="15.75" customHeight="1">
      <c r="A140" s="91"/>
      <c r="B140" s="91"/>
      <c r="C140" s="91"/>
      <c r="D140" s="92"/>
      <c r="E140" s="92"/>
      <c r="F140" s="92"/>
      <c r="G140" s="92"/>
      <c r="H140" s="92"/>
      <c r="I140" s="92"/>
      <c r="J140" s="92"/>
      <c r="K140" s="92"/>
      <c r="L140" s="92"/>
      <c r="M140" s="92"/>
      <c r="N140" s="92"/>
      <c r="O140" s="92"/>
      <c r="P140" s="92"/>
      <c r="Q140" s="91"/>
      <c r="R140" s="91"/>
      <c r="S140" s="91"/>
      <c r="T140" s="91"/>
      <c r="U140" s="91"/>
      <c r="V140" s="91"/>
      <c r="W140" s="91"/>
      <c r="X140" s="91"/>
      <c r="Y140" s="91"/>
      <c r="Z140" s="91"/>
      <c r="AA140" s="91"/>
    </row>
    <row r="141" spans="1:27" ht="15.75" customHeight="1">
      <c r="A141" s="91"/>
      <c r="B141" s="91"/>
      <c r="C141" s="91"/>
      <c r="D141" s="92"/>
      <c r="E141" s="92"/>
      <c r="F141" s="92"/>
      <c r="G141" s="92"/>
      <c r="H141" s="92"/>
      <c r="I141" s="92"/>
      <c r="J141" s="92"/>
      <c r="K141" s="92"/>
      <c r="L141" s="92"/>
      <c r="M141" s="92"/>
      <c r="N141" s="92"/>
      <c r="O141" s="92"/>
      <c r="P141" s="92"/>
      <c r="Q141" s="91"/>
      <c r="R141" s="91"/>
      <c r="S141" s="91"/>
      <c r="T141" s="91"/>
      <c r="U141" s="91"/>
      <c r="V141" s="91"/>
      <c r="W141" s="91"/>
      <c r="X141" s="91"/>
      <c r="Y141" s="91"/>
      <c r="Z141" s="91"/>
      <c r="AA141" s="91"/>
    </row>
    <row r="142" spans="1:27" ht="15.75" customHeight="1">
      <c r="A142" s="91"/>
      <c r="B142" s="91"/>
      <c r="C142" s="91"/>
      <c r="D142" s="92"/>
      <c r="E142" s="92"/>
      <c r="F142" s="92"/>
      <c r="G142" s="92"/>
      <c r="H142" s="92"/>
      <c r="I142" s="92"/>
      <c r="J142" s="92"/>
      <c r="K142" s="92"/>
      <c r="L142" s="92"/>
      <c r="M142" s="92"/>
      <c r="N142" s="92"/>
      <c r="O142" s="92"/>
      <c r="P142" s="92"/>
      <c r="Q142" s="91"/>
      <c r="R142" s="91"/>
      <c r="S142" s="91"/>
      <c r="T142" s="91"/>
      <c r="U142" s="91"/>
      <c r="V142" s="91"/>
      <c r="W142" s="91"/>
      <c r="X142" s="91"/>
      <c r="Y142" s="91"/>
      <c r="Z142" s="91"/>
      <c r="AA142" s="91"/>
    </row>
    <row r="143" spans="1:27" ht="15.75" customHeight="1">
      <c r="A143" s="91"/>
      <c r="B143" s="91"/>
      <c r="C143" s="91"/>
      <c r="D143" s="92"/>
      <c r="E143" s="92"/>
      <c r="F143" s="92"/>
      <c r="G143" s="92"/>
      <c r="H143" s="92"/>
      <c r="I143" s="92"/>
      <c r="J143" s="92"/>
      <c r="K143" s="92"/>
      <c r="L143" s="92"/>
      <c r="M143" s="92"/>
      <c r="N143" s="92"/>
      <c r="O143" s="92"/>
      <c r="P143" s="92"/>
      <c r="Q143" s="91"/>
      <c r="R143" s="91"/>
      <c r="S143" s="91"/>
      <c r="T143" s="91"/>
      <c r="U143" s="91"/>
      <c r="V143" s="91"/>
      <c r="W143" s="91"/>
      <c r="X143" s="91"/>
      <c r="Y143" s="91"/>
      <c r="Z143" s="91"/>
      <c r="AA143" s="91"/>
    </row>
    <row r="144" spans="1:27" ht="15.75" customHeight="1">
      <c r="A144" s="91"/>
      <c r="B144" s="91"/>
      <c r="C144" s="91"/>
      <c r="D144" s="92"/>
      <c r="E144" s="92"/>
      <c r="F144" s="92"/>
      <c r="G144" s="92"/>
      <c r="H144" s="92"/>
      <c r="I144" s="92"/>
      <c r="J144" s="92"/>
      <c r="K144" s="92"/>
      <c r="L144" s="92"/>
      <c r="M144" s="92"/>
      <c r="N144" s="92"/>
      <c r="O144" s="92"/>
      <c r="P144" s="92"/>
      <c r="Q144" s="91"/>
      <c r="R144" s="91"/>
      <c r="S144" s="91"/>
      <c r="T144" s="91"/>
      <c r="U144" s="91"/>
      <c r="V144" s="91"/>
      <c r="W144" s="91"/>
      <c r="X144" s="91"/>
      <c r="Y144" s="91"/>
      <c r="Z144" s="91"/>
      <c r="AA144" s="91"/>
    </row>
    <row r="145" spans="1:27" ht="15.75" customHeight="1">
      <c r="A145" s="91"/>
      <c r="B145" s="91"/>
      <c r="C145" s="91"/>
      <c r="D145" s="92"/>
      <c r="E145" s="92"/>
      <c r="F145" s="92"/>
      <c r="G145" s="92"/>
      <c r="H145" s="92"/>
      <c r="I145" s="92"/>
      <c r="J145" s="92"/>
      <c r="K145" s="92"/>
      <c r="L145" s="92"/>
      <c r="M145" s="92"/>
      <c r="N145" s="92"/>
      <c r="O145" s="92"/>
      <c r="P145" s="92"/>
      <c r="Q145" s="91"/>
      <c r="R145" s="91"/>
      <c r="S145" s="91"/>
      <c r="T145" s="91"/>
      <c r="U145" s="91"/>
      <c r="V145" s="91"/>
      <c r="W145" s="91"/>
      <c r="X145" s="91"/>
      <c r="Y145" s="91"/>
      <c r="Z145" s="91"/>
      <c r="AA145" s="91"/>
    </row>
    <row r="146" spans="1:27" ht="15.75" customHeight="1">
      <c r="A146" s="91"/>
      <c r="B146" s="91"/>
      <c r="C146" s="91"/>
      <c r="D146" s="92"/>
      <c r="E146" s="92"/>
      <c r="F146" s="92"/>
      <c r="G146" s="92"/>
      <c r="H146" s="92"/>
      <c r="I146" s="92"/>
      <c r="J146" s="92"/>
      <c r="K146" s="92"/>
      <c r="L146" s="92"/>
      <c r="M146" s="92"/>
      <c r="N146" s="92"/>
      <c r="O146" s="92"/>
      <c r="P146" s="92"/>
      <c r="Q146" s="91"/>
      <c r="R146" s="91"/>
      <c r="S146" s="91"/>
      <c r="T146" s="91"/>
      <c r="U146" s="91"/>
      <c r="V146" s="91"/>
      <c r="W146" s="91"/>
      <c r="X146" s="91"/>
      <c r="Y146" s="91"/>
      <c r="Z146" s="91"/>
      <c r="AA146" s="91"/>
    </row>
    <row r="147" spans="1:27" ht="15.75" customHeight="1">
      <c r="A147" s="91"/>
      <c r="B147" s="91"/>
      <c r="C147" s="91"/>
      <c r="D147" s="92"/>
      <c r="E147" s="92"/>
      <c r="F147" s="92"/>
      <c r="G147" s="92"/>
      <c r="H147" s="92"/>
      <c r="I147" s="92"/>
      <c r="J147" s="92"/>
      <c r="K147" s="92"/>
      <c r="L147" s="92"/>
      <c r="M147" s="92"/>
      <c r="N147" s="92"/>
      <c r="O147" s="92"/>
      <c r="P147" s="92"/>
      <c r="Q147" s="91"/>
      <c r="R147" s="91"/>
      <c r="S147" s="91"/>
      <c r="T147" s="91"/>
      <c r="U147" s="91"/>
      <c r="V147" s="91"/>
      <c r="W147" s="91"/>
      <c r="X147" s="91"/>
      <c r="Y147" s="91"/>
      <c r="Z147" s="91"/>
      <c r="AA147" s="91"/>
    </row>
    <row r="148" spans="1:27" ht="15.75" customHeight="1">
      <c r="A148" s="91"/>
      <c r="B148" s="91"/>
      <c r="C148" s="91"/>
      <c r="D148" s="92"/>
      <c r="E148" s="92"/>
      <c r="F148" s="92"/>
      <c r="G148" s="92"/>
      <c r="H148" s="92"/>
      <c r="I148" s="92"/>
      <c r="J148" s="92"/>
      <c r="K148" s="92"/>
      <c r="L148" s="92"/>
      <c r="M148" s="92"/>
      <c r="N148" s="92"/>
      <c r="O148" s="92"/>
      <c r="P148" s="92"/>
      <c r="Q148" s="91"/>
      <c r="R148" s="91"/>
      <c r="S148" s="91"/>
      <c r="T148" s="91"/>
      <c r="U148" s="91"/>
      <c r="V148" s="91"/>
      <c r="W148" s="91"/>
      <c r="X148" s="91"/>
      <c r="Y148" s="91"/>
      <c r="Z148" s="91"/>
      <c r="AA148" s="91"/>
    </row>
    <row r="149" spans="1:27" ht="15.75" customHeight="1">
      <c r="A149" s="91"/>
      <c r="B149" s="91"/>
      <c r="C149" s="91"/>
      <c r="D149" s="92"/>
      <c r="E149" s="92"/>
      <c r="F149" s="92"/>
      <c r="G149" s="92"/>
      <c r="H149" s="92"/>
      <c r="I149" s="92"/>
      <c r="J149" s="92"/>
      <c r="K149" s="92"/>
      <c r="L149" s="92"/>
      <c r="M149" s="92"/>
      <c r="N149" s="92"/>
      <c r="O149" s="92"/>
      <c r="P149" s="92"/>
      <c r="Q149" s="91"/>
      <c r="R149" s="91"/>
      <c r="S149" s="91"/>
      <c r="T149" s="91"/>
      <c r="U149" s="91"/>
      <c r="V149" s="91"/>
      <c r="W149" s="91"/>
      <c r="X149" s="91"/>
      <c r="Y149" s="91"/>
      <c r="Z149" s="91"/>
      <c r="AA149" s="91"/>
    </row>
    <row r="150" spans="1:27" ht="15.75" customHeight="1">
      <c r="A150" s="91"/>
      <c r="B150" s="91"/>
      <c r="C150" s="91"/>
      <c r="D150" s="92"/>
      <c r="E150" s="92"/>
      <c r="F150" s="92"/>
      <c r="G150" s="92"/>
      <c r="H150" s="92"/>
      <c r="I150" s="92"/>
      <c r="J150" s="92"/>
      <c r="K150" s="92"/>
      <c r="L150" s="92"/>
      <c r="M150" s="92"/>
      <c r="N150" s="92"/>
      <c r="O150" s="92"/>
      <c r="P150" s="92"/>
      <c r="Q150" s="91"/>
      <c r="R150" s="91"/>
      <c r="S150" s="91"/>
      <c r="T150" s="91"/>
      <c r="U150" s="91"/>
      <c r="V150" s="91"/>
      <c r="W150" s="91"/>
      <c r="X150" s="91"/>
      <c r="Y150" s="91"/>
      <c r="Z150" s="91"/>
      <c r="AA150" s="91"/>
    </row>
    <row r="151" spans="1:27" ht="15.75" customHeight="1">
      <c r="A151" s="91"/>
      <c r="B151" s="91"/>
      <c r="C151" s="91"/>
      <c r="D151" s="92"/>
      <c r="E151" s="92"/>
      <c r="F151" s="92"/>
      <c r="G151" s="92"/>
      <c r="H151" s="92"/>
      <c r="I151" s="92"/>
      <c r="J151" s="92"/>
      <c r="K151" s="92"/>
      <c r="L151" s="92"/>
      <c r="M151" s="92"/>
      <c r="N151" s="92"/>
      <c r="O151" s="92"/>
      <c r="P151" s="92"/>
      <c r="Q151" s="91"/>
      <c r="R151" s="91"/>
      <c r="S151" s="91"/>
      <c r="T151" s="91"/>
      <c r="U151" s="91"/>
      <c r="V151" s="91"/>
      <c r="W151" s="91"/>
      <c r="X151" s="91"/>
      <c r="Y151" s="91"/>
      <c r="Z151" s="91"/>
      <c r="AA151" s="91"/>
    </row>
    <row r="152" spans="1:27" ht="15.75" customHeight="1">
      <c r="A152" s="91"/>
      <c r="B152" s="91"/>
      <c r="C152" s="91"/>
      <c r="D152" s="92"/>
      <c r="E152" s="92"/>
      <c r="F152" s="92"/>
      <c r="G152" s="92"/>
      <c r="H152" s="92"/>
      <c r="I152" s="92"/>
      <c r="J152" s="92"/>
      <c r="K152" s="92"/>
      <c r="L152" s="92"/>
      <c r="M152" s="92"/>
      <c r="N152" s="92"/>
      <c r="O152" s="92"/>
      <c r="P152" s="92"/>
      <c r="Q152" s="91"/>
      <c r="R152" s="91"/>
      <c r="S152" s="91"/>
      <c r="T152" s="91"/>
      <c r="U152" s="91"/>
      <c r="V152" s="91"/>
      <c r="W152" s="91"/>
      <c r="X152" s="91"/>
      <c r="Y152" s="91"/>
      <c r="Z152" s="91"/>
      <c r="AA152" s="91"/>
    </row>
    <row r="153" spans="1:27" ht="15.75" customHeight="1">
      <c r="A153" s="91"/>
      <c r="B153" s="91"/>
      <c r="C153" s="91"/>
      <c r="D153" s="92"/>
      <c r="E153" s="92"/>
      <c r="F153" s="92"/>
      <c r="G153" s="92"/>
      <c r="H153" s="92"/>
      <c r="I153" s="92"/>
      <c r="J153" s="92"/>
      <c r="K153" s="92"/>
      <c r="L153" s="92"/>
      <c r="M153" s="92"/>
      <c r="N153" s="92"/>
      <c r="O153" s="92"/>
      <c r="P153" s="92"/>
      <c r="Q153" s="91"/>
      <c r="R153" s="91"/>
      <c r="S153" s="91"/>
      <c r="T153" s="91"/>
      <c r="U153" s="91"/>
      <c r="V153" s="91"/>
      <c r="W153" s="91"/>
      <c r="X153" s="91"/>
      <c r="Y153" s="91"/>
      <c r="Z153" s="91"/>
      <c r="AA153" s="91"/>
    </row>
    <row r="154" spans="1:27" ht="15.75" customHeight="1">
      <c r="A154" s="91"/>
      <c r="B154" s="91"/>
      <c r="C154" s="91"/>
      <c r="D154" s="92"/>
      <c r="E154" s="92"/>
      <c r="F154" s="92"/>
      <c r="G154" s="92"/>
      <c r="H154" s="92"/>
      <c r="I154" s="92"/>
      <c r="J154" s="92"/>
      <c r="K154" s="92"/>
      <c r="L154" s="92"/>
      <c r="M154" s="92"/>
      <c r="N154" s="92"/>
      <c r="O154" s="92"/>
      <c r="P154" s="92"/>
      <c r="Q154" s="91"/>
      <c r="R154" s="91"/>
      <c r="S154" s="91"/>
      <c r="T154" s="91"/>
      <c r="U154" s="91"/>
      <c r="V154" s="91"/>
      <c r="W154" s="91"/>
      <c r="X154" s="91"/>
      <c r="Y154" s="91"/>
      <c r="Z154" s="91"/>
      <c r="AA154" s="91"/>
    </row>
    <row r="155" spans="1:27" ht="15.75" customHeight="1">
      <c r="A155" s="91"/>
      <c r="B155" s="91"/>
      <c r="C155" s="91"/>
      <c r="D155" s="92"/>
      <c r="E155" s="92"/>
      <c r="F155" s="92"/>
      <c r="G155" s="92"/>
      <c r="H155" s="92"/>
      <c r="I155" s="92"/>
      <c r="J155" s="92"/>
      <c r="K155" s="92"/>
      <c r="L155" s="92"/>
      <c r="M155" s="92"/>
      <c r="N155" s="92"/>
      <c r="O155" s="92"/>
      <c r="P155" s="92"/>
      <c r="Q155" s="91"/>
      <c r="R155" s="91"/>
      <c r="S155" s="91"/>
      <c r="T155" s="91"/>
      <c r="U155" s="91"/>
      <c r="V155" s="91"/>
      <c r="W155" s="91"/>
      <c r="X155" s="91"/>
      <c r="Y155" s="91"/>
      <c r="Z155" s="91"/>
      <c r="AA155" s="91"/>
    </row>
    <row r="156" spans="1:27" ht="15.75" customHeight="1">
      <c r="A156" s="91"/>
      <c r="B156" s="91"/>
      <c r="C156" s="91"/>
      <c r="D156" s="92"/>
      <c r="E156" s="92"/>
      <c r="F156" s="92"/>
      <c r="G156" s="92"/>
      <c r="H156" s="92"/>
      <c r="I156" s="92"/>
      <c r="J156" s="92"/>
      <c r="K156" s="92"/>
      <c r="L156" s="92"/>
      <c r="M156" s="92"/>
      <c r="N156" s="92"/>
      <c r="O156" s="92"/>
      <c r="P156" s="92"/>
      <c r="Q156" s="91"/>
      <c r="R156" s="91"/>
      <c r="S156" s="91"/>
      <c r="T156" s="91"/>
      <c r="U156" s="91"/>
      <c r="V156" s="91"/>
      <c r="W156" s="91"/>
      <c r="X156" s="91"/>
      <c r="Y156" s="91"/>
      <c r="Z156" s="91"/>
      <c r="AA156" s="91"/>
    </row>
    <row r="157" spans="1:27" ht="15.75" customHeight="1">
      <c r="A157" s="91"/>
      <c r="B157" s="91"/>
      <c r="C157" s="91"/>
      <c r="D157" s="92"/>
      <c r="E157" s="92"/>
      <c r="F157" s="92"/>
      <c r="G157" s="92"/>
      <c r="H157" s="92"/>
      <c r="I157" s="92"/>
      <c r="J157" s="92"/>
      <c r="K157" s="92"/>
      <c r="L157" s="92"/>
      <c r="M157" s="92"/>
      <c r="N157" s="92"/>
      <c r="O157" s="92"/>
      <c r="P157" s="92"/>
      <c r="Q157" s="91"/>
      <c r="R157" s="91"/>
      <c r="S157" s="91"/>
      <c r="T157" s="91"/>
      <c r="U157" s="91"/>
      <c r="V157" s="91"/>
      <c r="W157" s="91"/>
      <c r="X157" s="91"/>
      <c r="Y157" s="91"/>
      <c r="Z157" s="91"/>
      <c r="AA157" s="91"/>
    </row>
    <row r="158" spans="1:27" ht="15.75" customHeight="1">
      <c r="A158" s="91"/>
      <c r="B158" s="91"/>
      <c r="C158" s="91"/>
      <c r="D158" s="92"/>
      <c r="E158" s="92"/>
      <c r="F158" s="92"/>
      <c r="G158" s="92"/>
      <c r="H158" s="92"/>
      <c r="I158" s="92"/>
      <c r="J158" s="92"/>
      <c r="K158" s="92"/>
      <c r="L158" s="92"/>
      <c r="M158" s="92"/>
      <c r="N158" s="92"/>
      <c r="O158" s="92"/>
      <c r="P158" s="92"/>
      <c r="Q158" s="91"/>
      <c r="R158" s="91"/>
      <c r="S158" s="91"/>
      <c r="T158" s="91"/>
      <c r="U158" s="91"/>
      <c r="V158" s="91"/>
      <c r="W158" s="91"/>
      <c r="X158" s="91"/>
      <c r="Y158" s="91"/>
      <c r="Z158" s="91"/>
      <c r="AA158" s="91"/>
    </row>
    <row r="159" spans="1:27" ht="15.75" customHeight="1">
      <c r="A159" s="91"/>
      <c r="B159" s="91"/>
      <c r="C159" s="91"/>
      <c r="D159" s="92"/>
      <c r="E159" s="92"/>
      <c r="F159" s="92"/>
      <c r="G159" s="92"/>
      <c r="H159" s="92"/>
      <c r="I159" s="92"/>
      <c r="J159" s="92"/>
      <c r="K159" s="92"/>
      <c r="L159" s="92"/>
      <c r="M159" s="92"/>
      <c r="N159" s="92"/>
      <c r="O159" s="92"/>
      <c r="P159" s="92"/>
      <c r="Q159" s="91"/>
      <c r="R159" s="91"/>
      <c r="S159" s="91"/>
      <c r="T159" s="91"/>
      <c r="U159" s="91"/>
      <c r="V159" s="91"/>
      <c r="W159" s="91"/>
      <c r="X159" s="91"/>
      <c r="Y159" s="91"/>
      <c r="Z159" s="91"/>
      <c r="AA159" s="91"/>
    </row>
    <row r="160" spans="1:27" ht="15.75" customHeight="1">
      <c r="A160" s="91"/>
      <c r="B160" s="91"/>
      <c r="C160" s="91"/>
      <c r="D160" s="92"/>
      <c r="E160" s="92"/>
      <c r="F160" s="92"/>
      <c r="G160" s="92"/>
      <c r="H160" s="92"/>
      <c r="I160" s="92"/>
      <c r="J160" s="92"/>
      <c r="K160" s="92"/>
      <c r="L160" s="92"/>
      <c r="M160" s="92"/>
      <c r="N160" s="92"/>
      <c r="O160" s="92"/>
      <c r="P160" s="92"/>
      <c r="Q160" s="91"/>
      <c r="R160" s="91"/>
      <c r="S160" s="91"/>
      <c r="T160" s="91"/>
      <c r="U160" s="91"/>
      <c r="V160" s="91"/>
      <c r="W160" s="91"/>
      <c r="X160" s="91"/>
      <c r="Y160" s="91"/>
      <c r="Z160" s="91"/>
      <c r="AA160" s="91"/>
    </row>
    <row r="161" spans="1:27" ht="15.75" customHeight="1">
      <c r="A161" s="91"/>
      <c r="B161" s="91"/>
      <c r="C161" s="91"/>
      <c r="D161" s="92"/>
      <c r="E161" s="92"/>
      <c r="F161" s="92"/>
      <c r="G161" s="92"/>
      <c r="H161" s="92"/>
      <c r="I161" s="92"/>
      <c r="J161" s="92"/>
      <c r="K161" s="92"/>
      <c r="L161" s="92"/>
      <c r="M161" s="92"/>
      <c r="N161" s="92"/>
      <c r="O161" s="92"/>
      <c r="P161" s="92"/>
      <c r="Q161" s="91"/>
      <c r="R161" s="91"/>
      <c r="S161" s="91"/>
      <c r="T161" s="91"/>
      <c r="U161" s="91"/>
      <c r="V161" s="91"/>
      <c r="W161" s="91"/>
      <c r="X161" s="91"/>
      <c r="Y161" s="91"/>
      <c r="Z161" s="91"/>
      <c r="AA161" s="91"/>
    </row>
    <row r="162" spans="1:27" ht="15.75" customHeight="1">
      <c r="A162" s="91"/>
      <c r="B162" s="91"/>
      <c r="C162" s="91"/>
      <c r="D162" s="92"/>
      <c r="E162" s="92"/>
      <c r="F162" s="92"/>
      <c r="G162" s="92"/>
      <c r="H162" s="92"/>
      <c r="I162" s="92"/>
      <c r="J162" s="92"/>
      <c r="K162" s="92"/>
      <c r="L162" s="92"/>
      <c r="M162" s="92"/>
      <c r="N162" s="92"/>
      <c r="O162" s="92"/>
      <c r="P162" s="92"/>
      <c r="Q162" s="91"/>
      <c r="R162" s="91"/>
      <c r="S162" s="91"/>
      <c r="T162" s="91"/>
      <c r="U162" s="91"/>
      <c r="V162" s="91"/>
      <c r="W162" s="91"/>
      <c r="X162" s="91"/>
      <c r="Y162" s="91"/>
      <c r="Z162" s="91"/>
      <c r="AA162" s="91"/>
    </row>
    <row r="163" spans="1:27" ht="15.75" customHeight="1">
      <c r="A163" s="91"/>
      <c r="B163" s="91"/>
      <c r="C163" s="91"/>
      <c r="D163" s="92"/>
      <c r="E163" s="92"/>
      <c r="F163" s="92"/>
      <c r="G163" s="92"/>
      <c r="H163" s="92"/>
      <c r="I163" s="92"/>
      <c r="J163" s="92"/>
      <c r="K163" s="92"/>
      <c r="L163" s="92"/>
      <c r="M163" s="92"/>
      <c r="N163" s="92"/>
      <c r="O163" s="92"/>
      <c r="P163" s="92"/>
      <c r="Q163" s="91"/>
      <c r="R163" s="91"/>
      <c r="S163" s="91"/>
      <c r="T163" s="91"/>
      <c r="U163" s="91"/>
      <c r="V163" s="91"/>
      <c r="W163" s="91"/>
      <c r="X163" s="91"/>
      <c r="Y163" s="91"/>
      <c r="Z163" s="91"/>
      <c r="AA163" s="91"/>
    </row>
    <row r="164" spans="1:27" ht="15.75" customHeight="1">
      <c r="A164" s="91"/>
      <c r="B164" s="91"/>
      <c r="C164" s="91"/>
      <c r="D164" s="92"/>
      <c r="E164" s="92"/>
      <c r="F164" s="92"/>
      <c r="G164" s="92"/>
      <c r="H164" s="92"/>
      <c r="I164" s="92"/>
      <c r="J164" s="92"/>
      <c r="K164" s="92"/>
      <c r="L164" s="92"/>
      <c r="M164" s="92"/>
      <c r="N164" s="92"/>
      <c r="O164" s="92"/>
      <c r="P164" s="92"/>
      <c r="Q164" s="91"/>
      <c r="R164" s="91"/>
      <c r="S164" s="91"/>
      <c r="T164" s="91"/>
      <c r="U164" s="91"/>
      <c r="V164" s="91"/>
      <c r="W164" s="91"/>
      <c r="X164" s="91"/>
      <c r="Y164" s="91"/>
      <c r="Z164" s="91"/>
      <c r="AA164" s="91"/>
    </row>
    <row r="165" spans="1:27" ht="15.75" customHeight="1">
      <c r="A165" s="91"/>
      <c r="B165" s="91"/>
      <c r="C165" s="91"/>
      <c r="D165" s="92"/>
      <c r="E165" s="92"/>
      <c r="F165" s="92"/>
      <c r="G165" s="92"/>
      <c r="H165" s="92"/>
      <c r="I165" s="92"/>
      <c r="J165" s="92"/>
      <c r="K165" s="92"/>
      <c r="L165" s="92"/>
      <c r="M165" s="92"/>
      <c r="N165" s="92"/>
      <c r="O165" s="92"/>
      <c r="P165" s="92"/>
      <c r="Q165" s="91"/>
      <c r="R165" s="91"/>
      <c r="S165" s="91"/>
      <c r="T165" s="91"/>
      <c r="U165" s="91"/>
      <c r="V165" s="91"/>
      <c r="W165" s="91"/>
      <c r="X165" s="91"/>
      <c r="Y165" s="91"/>
      <c r="Z165" s="91"/>
      <c r="AA165" s="91"/>
    </row>
    <row r="166" spans="1:27" ht="15.75" customHeight="1">
      <c r="A166" s="91"/>
      <c r="B166" s="91"/>
      <c r="C166" s="91"/>
      <c r="D166" s="92"/>
      <c r="E166" s="92"/>
      <c r="F166" s="92"/>
      <c r="G166" s="92"/>
      <c r="H166" s="92"/>
      <c r="I166" s="92"/>
      <c r="J166" s="92"/>
      <c r="K166" s="92"/>
      <c r="L166" s="92"/>
      <c r="M166" s="92"/>
      <c r="N166" s="92"/>
      <c r="O166" s="92"/>
      <c r="P166" s="92"/>
      <c r="Q166" s="91"/>
      <c r="R166" s="91"/>
      <c r="S166" s="91"/>
      <c r="T166" s="91"/>
      <c r="U166" s="91"/>
      <c r="V166" s="91"/>
      <c r="W166" s="91"/>
      <c r="X166" s="91"/>
      <c r="Y166" s="91"/>
      <c r="Z166" s="91"/>
      <c r="AA166" s="91"/>
    </row>
    <row r="167" spans="1:27" ht="15.75" customHeight="1">
      <c r="A167" s="91"/>
      <c r="B167" s="91"/>
      <c r="C167" s="91"/>
      <c r="D167" s="92"/>
      <c r="E167" s="92"/>
      <c r="F167" s="92"/>
      <c r="G167" s="92"/>
      <c r="H167" s="92"/>
      <c r="I167" s="92"/>
      <c r="J167" s="92"/>
      <c r="K167" s="92"/>
      <c r="L167" s="92"/>
      <c r="M167" s="92"/>
      <c r="N167" s="92"/>
      <c r="O167" s="92"/>
      <c r="P167" s="92"/>
      <c r="Q167" s="91"/>
      <c r="R167" s="91"/>
      <c r="S167" s="91"/>
      <c r="T167" s="91"/>
      <c r="U167" s="91"/>
      <c r="V167" s="91"/>
      <c r="W167" s="91"/>
      <c r="X167" s="91"/>
      <c r="Y167" s="91"/>
      <c r="Z167" s="91"/>
      <c r="AA167" s="91"/>
    </row>
    <row r="168" spans="1:27" ht="15.75" customHeight="1">
      <c r="A168" s="91"/>
      <c r="B168" s="91"/>
      <c r="C168" s="91"/>
      <c r="D168" s="92"/>
      <c r="E168" s="92"/>
      <c r="F168" s="92"/>
      <c r="G168" s="92"/>
      <c r="H168" s="92"/>
      <c r="I168" s="92"/>
      <c r="J168" s="92"/>
      <c r="K168" s="92"/>
      <c r="L168" s="92"/>
      <c r="M168" s="92"/>
      <c r="N168" s="92"/>
      <c r="O168" s="92"/>
      <c r="P168" s="92"/>
      <c r="Q168" s="91"/>
      <c r="R168" s="91"/>
      <c r="S168" s="91"/>
      <c r="T168" s="91"/>
      <c r="U168" s="91"/>
      <c r="V168" s="91"/>
      <c r="W168" s="91"/>
      <c r="X168" s="91"/>
      <c r="Y168" s="91"/>
      <c r="Z168" s="91"/>
      <c r="AA168" s="91"/>
    </row>
    <row r="169" spans="1:27" ht="15.75" customHeight="1">
      <c r="A169" s="91"/>
      <c r="B169" s="91"/>
      <c r="C169" s="91"/>
      <c r="D169" s="92"/>
      <c r="E169" s="92"/>
      <c r="F169" s="92"/>
      <c r="G169" s="92"/>
      <c r="H169" s="92"/>
      <c r="I169" s="92"/>
      <c r="J169" s="92"/>
      <c r="K169" s="92"/>
      <c r="L169" s="92"/>
      <c r="M169" s="92"/>
      <c r="N169" s="92"/>
      <c r="O169" s="92"/>
      <c r="P169" s="92"/>
      <c r="Q169" s="91"/>
      <c r="R169" s="91"/>
      <c r="S169" s="91"/>
      <c r="T169" s="91"/>
      <c r="U169" s="91"/>
      <c r="V169" s="91"/>
      <c r="W169" s="91"/>
      <c r="X169" s="91"/>
      <c r="Y169" s="91"/>
      <c r="Z169" s="91"/>
      <c r="AA169" s="91"/>
    </row>
    <row r="170" spans="1:27" ht="15.75" customHeight="1">
      <c r="A170" s="91"/>
      <c r="B170" s="91"/>
      <c r="C170" s="91"/>
      <c r="D170" s="92"/>
      <c r="E170" s="92"/>
      <c r="F170" s="92"/>
      <c r="G170" s="92"/>
      <c r="H170" s="92"/>
      <c r="I170" s="92"/>
      <c r="J170" s="92"/>
      <c r="K170" s="92"/>
      <c r="L170" s="92"/>
      <c r="M170" s="92"/>
      <c r="N170" s="92"/>
      <c r="O170" s="92"/>
      <c r="P170" s="92"/>
      <c r="Q170" s="91"/>
      <c r="R170" s="91"/>
      <c r="S170" s="91"/>
      <c r="T170" s="91"/>
      <c r="U170" s="91"/>
      <c r="V170" s="91"/>
      <c r="W170" s="91"/>
      <c r="X170" s="91"/>
      <c r="Y170" s="91"/>
      <c r="Z170" s="91"/>
      <c r="AA170" s="91"/>
    </row>
    <row r="171" spans="1:27" ht="15.75" customHeight="1">
      <c r="A171" s="91"/>
      <c r="B171" s="91"/>
      <c r="C171" s="91"/>
      <c r="D171" s="92"/>
      <c r="E171" s="92"/>
      <c r="F171" s="92"/>
      <c r="G171" s="92"/>
      <c r="H171" s="92"/>
      <c r="I171" s="92"/>
      <c r="J171" s="92"/>
      <c r="K171" s="92"/>
      <c r="L171" s="92"/>
      <c r="M171" s="92"/>
      <c r="N171" s="92"/>
      <c r="O171" s="92"/>
      <c r="P171" s="92"/>
      <c r="Q171" s="91"/>
      <c r="R171" s="91"/>
      <c r="S171" s="91"/>
      <c r="T171" s="91"/>
      <c r="U171" s="91"/>
      <c r="V171" s="91"/>
      <c r="W171" s="91"/>
      <c r="X171" s="91"/>
      <c r="Y171" s="91"/>
      <c r="Z171" s="91"/>
      <c r="AA171" s="91"/>
    </row>
    <row r="172" spans="1:27" ht="15.75" customHeight="1">
      <c r="A172" s="91"/>
      <c r="B172" s="91"/>
      <c r="C172" s="91"/>
      <c r="D172" s="92"/>
      <c r="E172" s="92"/>
      <c r="F172" s="92"/>
      <c r="G172" s="92"/>
      <c r="H172" s="92"/>
      <c r="I172" s="92"/>
      <c r="J172" s="92"/>
      <c r="K172" s="92"/>
      <c r="L172" s="92"/>
      <c r="M172" s="92"/>
      <c r="N172" s="92"/>
      <c r="O172" s="92"/>
      <c r="P172" s="92"/>
      <c r="Q172" s="91"/>
      <c r="R172" s="91"/>
      <c r="S172" s="91"/>
      <c r="T172" s="91"/>
      <c r="U172" s="91"/>
      <c r="V172" s="91"/>
      <c r="W172" s="91"/>
      <c r="X172" s="91"/>
      <c r="Y172" s="91"/>
      <c r="Z172" s="91"/>
      <c r="AA172" s="91"/>
    </row>
    <row r="173" spans="1:27" ht="15.75" customHeight="1">
      <c r="A173" s="91"/>
      <c r="B173" s="91"/>
      <c r="C173" s="91"/>
      <c r="D173" s="92"/>
      <c r="E173" s="92"/>
      <c r="F173" s="92"/>
      <c r="G173" s="92"/>
      <c r="H173" s="92"/>
      <c r="I173" s="92"/>
      <c r="J173" s="92"/>
      <c r="K173" s="92"/>
      <c r="L173" s="92"/>
      <c r="M173" s="92"/>
      <c r="N173" s="92"/>
      <c r="O173" s="92"/>
      <c r="P173" s="92"/>
      <c r="Q173" s="91"/>
      <c r="R173" s="91"/>
      <c r="S173" s="91"/>
      <c r="T173" s="91"/>
      <c r="U173" s="91"/>
      <c r="V173" s="91"/>
      <c r="W173" s="91"/>
      <c r="X173" s="91"/>
      <c r="Y173" s="91"/>
      <c r="Z173" s="91"/>
      <c r="AA173" s="91"/>
    </row>
    <row r="174" spans="1:27" ht="15.75" customHeight="1">
      <c r="A174" s="91"/>
      <c r="B174" s="91"/>
      <c r="C174" s="91"/>
      <c r="D174" s="92"/>
      <c r="E174" s="92"/>
      <c r="F174" s="92"/>
      <c r="G174" s="92"/>
      <c r="H174" s="92"/>
      <c r="I174" s="92"/>
      <c r="J174" s="92"/>
      <c r="K174" s="92"/>
      <c r="L174" s="92"/>
      <c r="M174" s="92"/>
      <c r="N174" s="92"/>
      <c r="O174" s="92"/>
      <c r="P174" s="92"/>
      <c r="Q174" s="91"/>
      <c r="R174" s="91"/>
      <c r="S174" s="91"/>
      <c r="T174" s="91"/>
      <c r="U174" s="91"/>
      <c r="V174" s="91"/>
      <c r="W174" s="91"/>
      <c r="X174" s="91"/>
      <c r="Y174" s="91"/>
      <c r="Z174" s="91"/>
      <c r="AA174" s="91"/>
    </row>
    <row r="175" spans="1:27" ht="15.75" customHeight="1">
      <c r="A175" s="91"/>
      <c r="B175" s="91"/>
      <c r="C175" s="91"/>
      <c r="D175" s="92"/>
      <c r="E175" s="92"/>
      <c r="F175" s="92"/>
      <c r="G175" s="92"/>
      <c r="H175" s="92"/>
      <c r="I175" s="92"/>
      <c r="J175" s="92"/>
      <c r="K175" s="92"/>
      <c r="L175" s="92"/>
      <c r="M175" s="92"/>
      <c r="N175" s="92"/>
      <c r="O175" s="92"/>
      <c r="P175" s="92"/>
      <c r="Q175" s="91"/>
      <c r="R175" s="91"/>
      <c r="S175" s="91"/>
      <c r="T175" s="91"/>
      <c r="U175" s="91"/>
      <c r="V175" s="91"/>
      <c r="W175" s="91"/>
      <c r="X175" s="91"/>
      <c r="Y175" s="91"/>
      <c r="Z175" s="91"/>
      <c r="AA175" s="91"/>
    </row>
    <row r="176" spans="1:27" ht="15.75" customHeight="1">
      <c r="A176" s="91"/>
      <c r="B176" s="91"/>
      <c r="C176" s="91"/>
      <c r="D176" s="92"/>
      <c r="E176" s="92"/>
      <c r="F176" s="92"/>
      <c r="G176" s="92"/>
      <c r="H176" s="92"/>
      <c r="I176" s="92"/>
      <c r="J176" s="92"/>
      <c r="K176" s="92"/>
      <c r="L176" s="92"/>
      <c r="M176" s="92"/>
      <c r="N176" s="92"/>
      <c r="O176" s="92"/>
      <c r="P176" s="92"/>
      <c r="Q176" s="91"/>
      <c r="R176" s="91"/>
      <c r="S176" s="91"/>
      <c r="T176" s="91"/>
      <c r="U176" s="91"/>
      <c r="V176" s="91"/>
      <c r="W176" s="91"/>
      <c r="X176" s="91"/>
      <c r="Y176" s="91"/>
      <c r="Z176" s="91"/>
      <c r="AA176" s="91"/>
    </row>
    <row r="177" spans="1:27" ht="15.75" customHeight="1">
      <c r="A177" s="91"/>
      <c r="B177" s="91"/>
      <c r="C177" s="91"/>
      <c r="D177" s="92"/>
      <c r="E177" s="92"/>
      <c r="F177" s="92"/>
      <c r="G177" s="92"/>
      <c r="H177" s="92"/>
      <c r="I177" s="92"/>
      <c r="J177" s="92"/>
      <c r="K177" s="92"/>
      <c r="L177" s="92"/>
      <c r="M177" s="92"/>
      <c r="N177" s="92"/>
      <c r="O177" s="92"/>
      <c r="P177" s="92"/>
      <c r="Q177" s="91"/>
      <c r="R177" s="91"/>
      <c r="S177" s="91"/>
      <c r="T177" s="91"/>
      <c r="U177" s="91"/>
      <c r="V177" s="91"/>
      <c r="W177" s="91"/>
      <c r="X177" s="91"/>
      <c r="Y177" s="91"/>
      <c r="Z177" s="91"/>
      <c r="AA177" s="91"/>
    </row>
    <row r="178" spans="1:27" ht="15.75" customHeight="1">
      <c r="A178" s="91"/>
      <c r="B178" s="91"/>
      <c r="C178" s="91"/>
      <c r="D178" s="92"/>
      <c r="E178" s="92"/>
      <c r="F178" s="92"/>
      <c r="G178" s="92"/>
      <c r="H178" s="92"/>
      <c r="I178" s="92"/>
      <c r="J178" s="92"/>
      <c r="K178" s="92"/>
      <c r="L178" s="92"/>
      <c r="M178" s="92"/>
      <c r="N178" s="92"/>
      <c r="O178" s="92"/>
      <c r="P178" s="92"/>
      <c r="Q178" s="91"/>
      <c r="R178" s="91"/>
      <c r="S178" s="91"/>
      <c r="T178" s="91"/>
      <c r="U178" s="91"/>
      <c r="V178" s="91"/>
      <c r="W178" s="91"/>
      <c r="X178" s="91"/>
      <c r="Y178" s="91"/>
      <c r="Z178" s="91"/>
      <c r="AA178" s="91"/>
    </row>
    <row r="179" spans="1:27" ht="15.75" customHeight="1">
      <c r="A179" s="91"/>
      <c r="B179" s="91"/>
      <c r="C179" s="91"/>
      <c r="D179" s="92"/>
      <c r="E179" s="92"/>
      <c r="F179" s="92"/>
      <c r="G179" s="92"/>
      <c r="H179" s="92"/>
      <c r="I179" s="92"/>
      <c r="J179" s="92"/>
      <c r="K179" s="92"/>
      <c r="L179" s="92"/>
      <c r="M179" s="92"/>
      <c r="N179" s="92"/>
      <c r="O179" s="92"/>
      <c r="P179" s="92"/>
      <c r="Q179" s="91"/>
      <c r="R179" s="91"/>
      <c r="S179" s="91"/>
      <c r="T179" s="91"/>
      <c r="U179" s="91"/>
      <c r="V179" s="91"/>
      <c r="W179" s="91"/>
      <c r="X179" s="91"/>
      <c r="Y179" s="91"/>
      <c r="Z179" s="91"/>
      <c r="AA179" s="91"/>
    </row>
    <row r="180" spans="1:27" ht="15.75" customHeight="1">
      <c r="A180" s="91"/>
      <c r="B180" s="91"/>
      <c r="C180" s="91"/>
      <c r="D180" s="92"/>
      <c r="E180" s="92"/>
      <c r="F180" s="92"/>
      <c r="G180" s="92"/>
      <c r="H180" s="92"/>
      <c r="I180" s="92"/>
      <c r="J180" s="92"/>
      <c r="K180" s="92"/>
      <c r="L180" s="92"/>
      <c r="M180" s="92"/>
      <c r="N180" s="92"/>
      <c r="O180" s="92"/>
      <c r="P180" s="92"/>
      <c r="Q180" s="91"/>
      <c r="R180" s="91"/>
      <c r="S180" s="91"/>
      <c r="T180" s="91"/>
      <c r="U180" s="91"/>
      <c r="V180" s="91"/>
      <c r="W180" s="91"/>
      <c r="X180" s="91"/>
      <c r="Y180" s="91"/>
      <c r="Z180" s="91"/>
      <c r="AA180" s="91"/>
    </row>
    <row r="181" spans="1:27" ht="15.75" customHeight="1">
      <c r="A181" s="91"/>
      <c r="B181" s="91"/>
      <c r="C181" s="91"/>
      <c r="D181" s="92"/>
      <c r="E181" s="92"/>
      <c r="F181" s="92"/>
      <c r="G181" s="92"/>
      <c r="H181" s="92"/>
      <c r="I181" s="92"/>
      <c r="J181" s="92"/>
      <c r="K181" s="92"/>
      <c r="L181" s="92"/>
      <c r="M181" s="92"/>
      <c r="N181" s="92"/>
      <c r="O181" s="92"/>
      <c r="P181" s="92"/>
      <c r="Q181" s="91"/>
      <c r="R181" s="91"/>
      <c r="S181" s="91"/>
      <c r="T181" s="91"/>
      <c r="U181" s="91"/>
      <c r="V181" s="91"/>
      <c r="W181" s="91"/>
      <c r="X181" s="91"/>
      <c r="Y181" s="91"/>
      <c r="Z181" s="91"/>
      <c r="AA181" s="91"/>
    </row>
    <row r="182" spans="1:27" ht="15.75" customHeight="1">
      <c r="A182" s="91"/>
      <c r="B182" s="91"/>
      <c r="C182" s="91"/>
      <c r="D182" s="92"/>
      <c r="E182" s="92"/>
      <c r="F182" s="92"/>
      <c r="G182" s="92"/>
      <c r="H182" s="92"/>
      <c r="I182" s="92"/>
      <c r="J182" s="92"/>
      <c r="K182" s="92"/>
      <c r="L182" s="92"/>
      <c r="M182" s="92"/>
      <c r="N182" s="92"/>
      <c r="O182" s="92"/>
      <c r="P182" s="92"/>
      <c r="Q182" s="91"/>
      <c r="R182" s="91"/>
      <c r="S182" s="91"/>
      <c r="T182" s="91"/>
      <c r="U182" s="91"/>
      <c r="V182" s="91"/>
      <c r="W182" s="91"/>
      <c r="X182" s="91"/>
      <c r="Y182" s="91"/>
      <c r="Z182" s="91"/>
      <c r="AA182" s="91"/>
    </row>
    <row r="183" spans="1:27" ht="15.75" customHeight="1">
      <c r="A183" s="91"/>
      <c r="B183" s="91"/>
      <c r="C183" s="91"/>
      <c r="D183" s="92"/>
      <c r="E183" s="92"/>
      <c r="F183" s="92"/>
      <c r="G183" s="92"/>
      <c r="H183" s="92"/>
      <c r="I183" s="92"/>
      <c r="J183" s="92"/>
      <c r="K183" s="92"/>
      <c r="L183" s="92"/>
      <c r="M183" s="92"/>
      <c r="N183" s="92"/>
      <c r="O183" s="92"/>
      <c r="P183" s="92"/>
      <c r="Q183" s="91"/>
      <c r="R183" s="91"/>
      <c r="S183" s="91"/>
      <c r="T183" s="91"/>
      <c r="U183" s="91"/>
      <c r="V183" s="91"/>
      <c r="W183" s="91"/>
      <c r="X183" s="91"/>
      <c r="Y183" s="91"/>
      <c r="Z183" s="91"/>
      <c r="AA183" s="91"/>
    </row>
    <row r="184" spans="1:27" ht="15.75" customHeight="1">
      <c r="A184" s="91"/>
      <c r="B184" s="91"/>
      <c r="C184" s="91"/>
      <c r="D184" s="92"/>
      <c r="E184" s="92"/>
      <c r="F184" s="92"/>
      <c r="G184" s="92"/>
      <c r="H184" s="92"/>
      <c r="I184" s="92"/>
      <c r="J184" s="92"/>
      <c r="K184" s="92"/>
      <c r="L184" s="92"/>
      <c r="M184" s="92"/>
      <c r="N184" s="92"/>
      <c r="O184" s="92"/>
      <c r="P184" s="92"/>
      <c r="Q184" s="91"/>
      <c r="R184" s="91"/>
      <c r="S184" s="91"/>
      <c r="T184" s="91"/>
      <c r="U184" s="91"/>
      <c r="V184" s="91"/>
      <c r="W184" s="91"/>
      <c r="X184" s="91"/>
      <c r="Y184" s="91"/>
      <c r="Z184" s="91"/>
      <c r="AA184" s="91"/>
    </row>
    <row r="185" spans="1:27" ht="15.75" customHeight="1">
      <c r="A185" s="91"/>
      <c r="B185" s="91"/>
      <c r="C185" s="91"/>
      <c r="D185" s="92"/>
      <c r="E185" s="92"/>
      <c r="F185" s="92"/>
      <c r="G185" s="92"/>
      <c r="H185" s="92"/>
      <c r="I185" s="92"/>
      <c r="J185" s="92"/>
      <c r="K185" s="92"/>
      <c r="L185" s="92"/>
      <c r="M185" s="92"/>
      <c r="N185" s="92"/>
      <c r="O185" s="92"/>
      <c r="P185" s="92"/>
      <c r="Q185" s="91"/>
      <c r="R185" s="91"/>
      <c r="S185" s="91"/>
      <c r="T185" s="91"/>
      <c r="U185" s="91"/>
      <c r="V185" s="91"/>
      <c r="W185" s="91"/>
      <c r="X185" s="91"/>
      <c r="Y185" s="91"/>
      <c r="Z185" s="91"/>
      <c r="AA185" s="91"/>
    </row>
    <row r="186" spans="1:27" ht="15.75" customHeight="1">
      <c r="A186" s="91"/>
      <c r="B186" s="91"/>
      <c r="C186" s="91"/>
      <c r="D186" s="92"/>
      <c r="E186" s="92"/>
      <c r="F186" s="92"/>
      <c r="G186" s="92"/>
      <c r="H186" s="92"/>
      <c r="I186" s="92"/>
      <c r="J186" s="92"/>
      <c r="K186" s="92"/>
      <c r="L186" s="92"/>
      <c r="M186" s="92"/>
      <c r="N186" s="92"/>
      <c r="O186" s="92"/>
      <c r="P186" s="92"/>
      <c r="Q186" s="91"/>
      <c r="R186" s="91"/>
      <c r="S186" s="91"/>
      <c r="T186" s="91"/>
      <c r="U186" s="91"/>
      <c r="V186" s="91"/>
      <c r="W186" s="91"/>
      <c r="X186" s="91"/>
      <c r="Y186" s="91"/>
      <c r="Z186" s="91"/>
      <c r="AA186" s="91"/>
    </row>
    <row r="187" spans="1:27" ht="15.75" customHeight="1">
      <c r="A187" s="91"/>
      <c r="B187" s="91"/>
      <c r="C187" s="91"/>
      <c r="D187" s="92"/>
      <c r="E187" s="92"/>
      <c r="F187" s="92"/>
      <c r="G187" s="92"/>
      <c r="H187" s="92"/>
      <c r="I187" s="92"/>
      <c r="J187" s="92"/>
      <c r="K187" s="92"/>
      <c r="L187" s="92"/>
      <c r="M187" s="92"/>
      <c r="N187" s="92"/>
      <c r="O187" s="92"/>
      <c r="P187" s="92"/>
      <c r="Q187" s="91"/>
      <c r="R187" s="91"/>
      <c r="S187" s="91"/>
      <c r="T187" s="91"/>
      <c r="U187" s="91"/>
      <c r="V187" s="91"/>
      <c r="W187" s="91"/>
      <c r="X187" s="91"/>
      <c r="Y187" s="91"/>
      <c r="Z187" s="91"/>
      <c r="AA187" s="91"/>
    </row>
    <row r="188" spans="1:27" ht="15.75" customHeight="1">
      <c r="A188" s="91"/>
      <c r="B188" s="91"/>
      <c r="C188" s="91"/>
      <c r="D188" s="92"/>
      <c r="E188" s="92"/>
      <c r="F188" s="92"/>
      <c r="G188" s="92"/>
      <c r="H188" s="92"/>
      <c r="I188" s="92"/>
      <c r="J188" s="92"/>
      <c r="K188" s="92"/>
      <c r="L188" s="92"/>
      <c r="M188" s="92"/>
      <c r="N188" s="92"/>
      <c r="O188" s="92"/>
      <c r="P188" s="92"/>
      <c r="Q188" s="91"/>
      <c r="R188" s="91"/>
      <c r="S188" s="91"/>
      <c r="T188" s="91"/>
      <c r="U188" s="91"/>
      <c r="V188" s="91"/>
      <c r="W188" s="91"/>
      <c r="X188" s="91"/>
      <c r="Y188" s="91"/>
      <c r="Z188" s="91"/>
      <c r="AA188" s="91"/>
    </row>
    <row r="189" spans="1:27" ht="15.75" customHeight="1">
      <c r="A189" s="91"/>
      <c r="B189" s="91"/>
      <c r="C189" s="91"/>
      <c r="D189" s="92"/>
      <c r="E189" s="92"/>
      <c r="F189" s="92"/>
      <c r="G189" s="92"/>
      <c r="H189" s="92"/>
      <c r="I189" s="92"/>
      <c r="J189" s="92"/>
      <c r="K189" s="92"/>
      <c r="L189" s="92"/>
      <c r="M189" s="92"/>
      <c r="N189" s="92"/>
      <c r="O189" s="92"/>
      <c r="P189" s="92"/>
      <c r="Q189" s="91"/>
      <c r="R189" s="91"/>
      <c r="S189" s="91"/>
      <c r="T189" s="91"/>
      <c r="U189" s="91"/>
      <c r="V189" s="91"/>
      <c r="W189" s="91"/>
      <c r="X189" s="91"/>
      <c r="Y189" s="91"/>
      <c r="Z189" s="91"/>
      <c r="AA189" s="91"/>
    </row>
    <row r="190" spans="1:27" ht="15.75" customHeight="1">
      <c r="A190" s="91"/>
      <c r="B190" s="91"/>
      <c r="C190" s="91"/>
      <c r="D190" s="92"/>
      <c r="E190" s="92"/>
      <c r="F190" s="92"/>
      <c r="G190" s="92"/>
      <c r="H190" s="92"/>
      <c r="I190" s="92"/>
      <c r="J190" s="92"/>
      <c r="K190" s="92"/>
      <c r="L190" s="92"/>
      <c r="M190" s="92"/>
      <c r="N190" s="92"/>
      <c r="O190" s="92"/>
      <c r="P190" s="92"/>
      <c r="Q190" s="91"/>
      <c r="R190" s="91"/>
      <c r="S190" s="91"/>
      <c r="T190" s="91"/>
      <c r="U190" s="91"/>
      <c r="V190" s="91"/>
      <c r="W190" s="91"/>
      <c r="X190" s="91"/>
      <c r="Y190" s="91"/>
      <c r="Z190" s="91"/>
      <c r="AA190" s="91"/>
    </row>
    <row r="191" spans="1:27" ht="15.75" customHeight="1">
      <c r="A191" s="91"/>
      <c r="B191" s="91"/>
      <c r="C191" s="91"/>
      <c r="D191" s="92"/>
      <c r="E191" s="92"/>
      <c r="F191" s="92"/>
      <c r="G191" s="92"/>
      <c r="H191" s="92"/>
      <c r="I191" s="92"/>
      <c r="J191" s="92"/>
      <c r="K191" s="92"/>
      <c r="L191" s="92"/>
      <c r="M191" s="92"/>
      <c r="N191" s="92"/>
      <c r="O191" s="92"/>
      <c r="P191" s="92"/>
      <c r="Q191" s="91"/>
      <c r="R191" s="91"/>
      <c r="S191" s="91"/>
      <c r="T191" s="91"/>
      <c r="U191" s="91"/>
      <c r="V191" s="91"/>
      <c r="W191" s="91"/>
      <c r="X191" s="91"/>
      <c r="Y191" s="91"/>
      <c r="Z191" s="91"/>
      <c r="AA191" s="91"/>
    </row>
    <row r="192" spans="1:27" ht="15.75" customHeight="1">
      <c r="A192" s="91"/>
      <c r="B192" s="91"/>
      <c r="C192" s="91"/>
      <c r="D192" s="92"/>
      <c r="E192" s="92"/>
      <c r="F192" s="92"/>
      <c r="G192" s="92"/>
      <c r="H192" s="92"/>
      <c r="I192" s="92"/>
      <c r="J192" s="92"/>
      <c r="K192" s="92"/>
      <c r="L192" s="92"/>
      <c r="M192" s="92"/>
      <c r="N192" s="92"/>
      <c r="O192" s="92"/>
      <c r="P192" s="92"/>
      <c r="Q192" s="91"/>
      <c r="R192" s="91"/>
      <c r="S192" s="91"/>
      <c r="T192" s="91"/>
      <c r="U192" s="91"/>
      <c r="V192" s="91"/>
      <c r="W192" s="91"/>
      <c r="X192" s="91"/>
      <c r="Y192" s="91"/>
      <c r="Z192" s="91"/>
      <c r="AA192" s="91"/>
    </row>
    <row r="193" spans="1:27" ht="15.75" customHeight="1">
      <c r="A193" s="91"/>
      <c r="B193" s="91"/>
      <c r="C193" s="91"/>
      <c r="D193" s="92"/>
      <c r="E193" s="92"/>
      <c r="F193" s="92"/>
      <c r="G193" s="92"/>
      <c r="H193" s="92"/>
      <c r="I193" s="92"/>
      <c r="J193" s="92"/>
      <c r="K193" s="92"/>
      <c r="L193" s="92"/>
      <c r="M193" s="92"/>
      <c r="N193" s="92"/>
      <c r="O193" s="92"/>
      <c r="P193" s="92"/>
      <c r="Q193" s="91"/>
      <c r="R193" s="91"/>
      <c r="S193" s="91"/>
      <c r="T193" s="91"/>
      <c r="U193" s="91"/>
      <c r="V193" s="91"/>
      <c r="W193" s="91"/>
      <c r="X193" s="91"/>
      <c r="Y193" s="91"/>
      <c r="Z193" s="91"/>
      <c r="AA193" s="91"/>
    </row>
    <row r="194" spans="1:27" ht="15.75" customHeight="1">
      <c r="A194" s="91"/>
      <c r="B194" s="91"/>
      <c r="C194" s="91"/>
      <c r="D194" s="92"/>
      <c r="E194" s="92"/>
      <c r="F194" s="92"/>
      <c r="G194" s="92"/>
      <c r="H194" s="92"/>
      <c r="I194" s="92"/>
      <c r="J194" s="92"/>
      <c r="K194" s="92"/>
      <c r="L194" s="92"/>
      <c r="M194" s="92"/>
      <c r="N194" s="92"/>
      <c r="O194" s="92"/>
      <c r="P194" s="92"/>
      <c r="Q194" s="91"/>
      <c r="R194" s="91"/>
      <c r="S194" s="91"/>
      <c r="T194" s="91"/>
      <c r="U194" s="91"/>
      <c r="V194" s="91"/>
      <c r="W194" s="91"/>
      <c r="X194" s="91"/>
      <c r="Y194" s="91"/>
      <c r="Z194" s="91"/>
      <c r="AA194" s="91"/>
    </row>
    <row r="195" spans="1:27" ht="15.75" customHeight="1">
      <c r="A195" s="91"/>
      <c r="B195" s="91"/>
      <c r="C195" s="91"/>
      <c r="D195" s="92"/>
      <c r="E195" s="92"/>
      <c r="F195" s="92"/>
      <c r="G195" s="92"/>
      <c r="H195" s="92"/>
      <c r="I195" s="92"/>
      <c r="J195" s="92"/>
      <c r="K195" s="92"/>
      <c r="L195" s="92"/>
      <c r="M195" s="92"/>
      <c r="N195" s="92"/>
      <c r="O195" s="92"/>
      <c r="P195" s="92"/>
      <c r="Q195" s="91"/>
      <c r="R195" s="91"/>
      <c r="S195" s="91"/>
      <c r="T195" s="91"/>
      <c r="U195" s="91"/>
      <c r="V195" s="91"/>
      <c r="W195" s="91"/>
      <c r="X195" s="91"/>
      <c r="Y195" s="91"/>
      <c r="Z195" s="91"/>
      <c r="AA195" s="91"/>
    </row>
    <row r="196" spans="1:27" ht="15.75" customHeight="1">
      <c r="A196" s="91"/>
      <c r="B196" s="91"/>
      <c r="C196" s="91"/>
      <c r="D196" s="92"/>
      <c r="E196" s="92"/>
      <c r="F196" s="92"/>
      <c r="G196" s="92"/>
      <c r="H196" s="92"/>
      <c r="I196" s="92"/>
      <c r="J196" s="92"/>
      <c r="K196" s="92"/>
      <c r="L196" s="92"/>
      <c r="M196" s="92"/>
      <c r="N196" s="92"/>
      <c r="O196" s="92"/>
      <c r="P196" s="92"/>
      <c r="Q196" s="91"/>
      <c r="R196" s="91"/>
      <c r="S196" s="91"/>
      <c r="T196" s="91"/>
      <c r="U196" s="91"/>
      <c r="V196" s="91"/>
      <c r="W196" s="91"/>
      <c r="X196" s="91"/>
      <c r="Y196" s="91"/>
      <c r="Z196" s="91"/>
      <c r="AA196" s="91"/>
    </row>
    <row r="197" spans="1:27" ht="15.75" customHeight="1">
      <c r="A197" s="91"/>
      <c r="B197" s="91"/>
      <c r="C197" s="91"/>
      <c r="D197" s="92"/>
      <c r="E197" s="92"/>
      <c r="F197" s="92"/>
      <c r="G197" s="92"/>
      <c r="H197" s="92"/>
      <c r="I197" s="92"/>
      <c r="J197" s="92"/>
      <c r="K197" s="92"/>
      <c r="L197" s="92"/>
      <c r="M197" s="92"/>
      <c r="N197" s="92"/>
      <c r="O197" s="92"/>
      <c r="P197" s="92"/>
      <c r="Q197" s="91"/>
      <c r="R197" s="91"/>
      <c r="S197" s="91"/>
      <c r="T197" s="91"/>
      <c r="U197" s="91"/>
      <c r="V197" s="91"/>
      <c r="W197" s="91"/>
      <c r="X197" s="91"/>
      <c r="Y197" s="91"/>
      <c r="Z197" s="91"/>
      <c r="AA197" s="91"/>
    </row>
    <row r="198" spans="1:27" ht="15.75" customHeight="1">
      <c r="A198" s="91"/>
      <c r="B198" s="91"/>
      <c r="C198" s="91"/>
      <c r="D198" s="92"/>
      <c r="E198" s="92"/>
      <c r="F198" s="92"/>
      <c r="G198" s="92"/>
      <c r="H198" s="92"/>
      <c r="I198" s="92"/>
      <c r="J198" s="92"/>
      <c r="K198" s="92"/>
      <c r="L198" s="92"/>
      <c r="M198" s="92"/>
      <c r="N198" s="92"/>
      <c r="O198" s="92"/>
      <c r="P198" s="92"/>
      <c r="Q198" s="91"/>
      <c r="R198" s="91"/>
      <c r="S198" s="91"/>
      <c r="T198" s="91"/>
      <c r="U198" s="91"/>
      <c r="V198" s="91"/>
      <c r="W198" s="91"/>
      <c r="X198" s="91"/>
      <c r="Y198" s="91"/>
      <c r="Z198" s="91"/>
      <c r="AA198" s="91"/>
    </row>
    <row r="199" spans="1:27" ht="15.75" customHeight="1">
      <c r="A199" s="91"/>
      <c r="B199" s="91"/>
      <c r="C199" s="91"/>
      <c r="D199" s="92"/>
      <c r="E199" s="92"/>
      <c r="F199" s="92"/>
      <c r="G199" s="92"/>
      <c r="H199" s="92"/>
      <c r="I199" s="92"/>
      <c r="J199" s="92"/>
      <c r="K199" s="92"/>
      <c r="L199" s="92"/>
      <c r="M199" s="92"/>
      <c r="N199" s="92"/>
      <c r="O199" s="92"/>
      <c r="P199" s="92"/>
      <c r="Q199" s="91"/>
      <c r="R199" s="91"/>
      <c r="S199" s="91"/>
      <c r="T199" s="91"/>
      <c r="U199" s="91"/>
      <c r="V199" s="91"/>
      <c r="W199" s="91"/>
      <c r="X199" s="91"/>
      <c r="Y199" s="91"/>
      <c r="Z199" s="91"/>
      <c r="AA199" s="91"/>
    </row>
    <row r="200" spans="1:27" ht="15.75" customHeight="1">
      <c r="A200" s="91"/>
      <c r="B200" s="91"/>
      <c r="C200" s="91"/>
      <c r="D200" s="92"/>
      <c r="E200" s="92"/>
      <c r="F200" s="92"/>
      <c r="G200" s="92"/>
      <c r="H200" s="92"/>
      <c r="I200" s="92"/>
      <c r="J200" s="92"/>
      <c r="K200" s="92"/>
      <c r="L200" s="92"/>
      <c r="M200" s="92"/>
      <c r="N200" s="92"/>
      <c r="O200" s="92"/>
      <c r="P200" s="92"/>
      <c r="Q200" s="91"/>
      <c r="R200" s="91"/>
      <c r="S200" s="91"/>
      <c r="T200" s="91"/>
      <c r="U200" s="91"/>
      <c r="V200" s="91"/>
      <c r="W200" s="91"/>
      <c r="X200" s="91"/>
      <c r="Y200" s="91"/>
      <c r="Z200" s="91"/>
      <c r="AA200" s="91"/>
    </row>
    <row r="201" spans="1:27" ht="15.75" customHeight="1">
      <c r="A201" s="91"/>
      <c r="B201" s="91"/>
      <c r="C201" s="91"/>
      <c r="D201" s="92"/>
      <c r="E201" s="92"/>
      <c r="F201" s="92"/>
      <c r="G201" s="92"/>
      <c r="H201" s="92"/>
      <c r="I201" s="92"/>
      <c r="J201" s="92"/>
      <c r="K201" s="92"/>
      <c r="L201" s="92"/>
      <c r="M201" s="92"/>
      <c r="N201" s="92"/>
      <c r="O201" s="92"/>
      <c r="P201" s="92"/>
      <c r="Q201" s="91"/>
      <c r="R201" s="91"/>
      <c r="S201" s="91"/>
      <c r="T201" s="91"/>
      <c r="U201" s="91"/>
      <c r="V201" s="91"/>
      <c r="W201" s="91"/>
      <c r="X201" s="91"/>
      <c r="Y201" s="91"/>
      <c r="Z201" s="91"/>
      <c r="AA201" s="91"/>
    </row>
    <row r="202" spans="1:27" ht="15.75" customHeight="1">
      <c r="A202" s="91"/>
      <c r="B202" s="91"/>
      <c r="C202" s="91"/>
      <c r="D202" s="92"/>
      <c r="E202" s="92"/>
      <c r="F202" s="92"/>
      <c r="G202" s="92"/>
      <c r="H202" s="92"/>
      <c r="I202" s="92"/>
      <c r="J202" s="92"/>
      <c r="K202" s="92"/>
      <c r="L202" s="92"/>
      <c r="M202" s="92"/>
      <c r="N202" s="92"/>
      <c r="O202" s="92"/>
      <c r="P202" s="92"/>
      <c r="Q202" s="91"/>
      <c r="R202" s="91"/>
      <c r="S202" s="91"/>
      <c r="T202" s="91"/>
      <c r="U202" s="91"/>
      <c r="V202" s="91"/>
      <c r="W202" s="91"/>
      <c r="X202" s="91"/>
      <c r="Y202" s="91"/>
      <c r="Z202" s="91"/>
      <c r="AA202" s="91"/>
    </row>
    <row r="203" spans="1:27" ht="15.75" customHeight="1">
      <c r="A203" s="91"/>
      <c r="B203" s="91"/>
      <c r="C203" s="91"/>
      <c r="D203" s="92"/>
      <c r="E203" s="92"/>
      <c r="F203" s="92"/>
      <c r="G203" s="92"/>
      <c r="H203" s="92"/>
      <c r="I203" s="92"/>
      <c r="J203" s="92"/>
      <c r="K203" s="92"/>
      <c r="L203" s="92"/>
      <c r="M203" s="92"/>
      <c r="N203" s="92"/>
      <c r="O203" s="92"/>
      <c r="P203" s="92"/>
      <c r="Q203" s="91"/>
      <c r="R203" s="91"/>
      <c r="S203" s="91"/>
      <c r="T203" s="91"/>
      <c r="U203" s="91"/>
      <c r="V203" s="91"/>
      <c r="W203" s="91"/>
      <c r="X203" s="91"/>
      <c r="Y203" s="91"/>
      <c r="Z203" s="91"/>
      <c r="AA203" s="91"/>
    </row>
    <row r="204" spans="1:27" ht="15.75" customHeight="1">
      <c r="A204" s="91"/>
      <c r="B204" s="91"/>
      <c r="C204" s="91"/>
      <c r="D204" s="92"/>
      <c r="E204" s="92"/>
      <c r="F204" s="92"/>
      <c r="G204" s="92"/>
      <c r="H204" s="92"/>
      <c r="I204" s="92"/>
      <c r="J204" s="92"/>
      <c r="K204" s="92"/>
      <c r="L204" s="92"/>
      <c r="M204" s="92"/>
      <c r="N204" s="92"/>
      <c r="O204" s="92"/>
      <c r="P204" s="92"/>
      <c r="Q204" s="91"/>
      <c r="R204" s="91"/>
      <c r="S204" s="91"/>
      <c r="T204" s="91"/>
      <c r="U204" s="91"/>
      <c r="V204" s="91"/>
      <c r="W204" s="91"/>
      <c r="X204" s="91"/>
      <c r="Y204" s="91"/>
      <c r="Z204" s="91"/>
      <c r="AA204" s="91"/>
    </row>
    <row r="205" spans="1:27" ht="15.75" customHeight="1">
      <c r="A205" s="91"/>
      <c r="B205" s="91"/>
      <c r="C205" s="91"/>
      <c r="D205" s="92"/>
      <c r="E205" s="92"/>
      <c r="F205" s="92"/>
      <c r="G205" s="92"/>
      <c r="H205" s="92"/>
      <c r="I205" s="92"/>
      <c r="J205" s="92"/>
      <c r="K205" s="92"/>
      <c r="L205" s="92"/>
      <c r="M205" s="92"/>
      <c r="N205" s="92"/>
      <c r="O205" s="92"/>
      <c r="P205" s="92"/>
      <c r="Q205" s="91"/>
      <c r="R205" s="91"/>
      <c r="S205" s="91"/>
      <c r="T205" s="91"/>
      <c r="U205" s="91"/>
      <c r="V205" s="91"/>
      <c r="W205" s="91"/>
      <c r="X205" s="91"/>
      <c r="Y205" s="91"/>
      <c r="Z205" s="91"/>
      <c r="AA205" s="91"/>
    </row>
    <row r="206" spans="1:27" ht="15.75" customHeight="1">
      <c r="A206" s="91"/>
      <c r="B206" s="91"/>
      <c r="C206" s="91"/>
      <c r="D206" s="92"/>
      <c r="E206" s="92"/>
      <c r="F206" s="92"/>
      <c r="G206" s="92"/>
      <c r="H206" s="92"/>
      <c r="I206" s="92"/>
      <c r="J206" s="92"/>
      <c r="K206" s="92"/>
      <c r="L206" s="92"/>
      <c r="M206" s="92"/>
      <c r="N206" s="92"/>
      <c r="O206" s="92"/>
      <c r="P206" s="92"/>
      <c r="Q206" s="91"/>
      <c r="R206" s="91"/>
      <c r="S206" s="91"/>
      <c r="T206" s="91"/>
      <c r="U206" s="91"/>
      <c r="V206" s="91"/>
      <c r="W206" s="91"/>
      <c r="X206" s="91"/>
      <c r="Y206" s="91"/>
      <c r="Z206" s="91"/>
      <c r="AA206" s="91"/>
    </row>
    <row r="207" spans="1:27" ht="15.75" customHeight="1">
      <c r="A207" s="91"/>
      <c r="B207" s="91"/>
      <c r="C207" s="91"/>
      <c r="D207" s="92"/>
      <c r="E207" s="92"/>
      <c r="F207" s="92"/>
      <c r="G207" s="92"/>
      <c r="H207" s="92"/>
      <c r="I207" s="92"/>
      <c r="J207" s="92"/>
      <c r="K207" s="92"/>
      <c r="L207" s="92"/>
      <c r="M207" s="92"/>
      <c r="N207" s="92"/>
      <c r="O207" s="92"/>
      <c r="P207" s="92"/>
      <c r="Q207" s="91"/>
      <c r="R207" s="91"/>
      <c r="S207" s="91"/>
      <c r="T207" s="91"/>
      <c r="U207" s="91"/>
      <c r="V207" s="91"/>
      <c r="W207" s="91"/>
      <c r="X207" s="91"/>
      <c r="Y207" s="91"/>
      <c r="Z207" s="91"/>
      <c r="AA207" s="91"/>
    </row>
    <row r="208" spans="1:27" ht="15.75" customHeight="1">
      <c r="A208" s="91"/>
      <c r="B208" s="91"/>
      <c r="C208" s="91"/>
      <c r="D208" s="92"/>
      <c r="E208" s="92"/>
      <c r="F208" s="92"/>
      <c r="G208" s="92"/>
      <c r="H208" s="92"/>
      <c r="I208" s="92"/>
      <c r="J208" s="92"/>
      <c r="K208" s="92"/>
      <c r="L208" s="92"/>
      <c r="M208" s="92"/>
      <c r="N208" s="92"/>
      <c r="O208" s="92"/>
      <c r="P208" s="92"/>
      <c r="Q208" s="91"/>
      <c r="R208" s="91"/>
      <c r="S208" s="91"/>
      <c r="T208" s="91"/>
      <c r="U208" s="91"/>
      <c r="V208" s="91"/>
      <c r="W208" s="91"/>
      <c r="X208" s="91"/>
      <c r="Y208" s="91"/>
      <c r="Z208" s="91"/>
      <c r="AA208" s="91"/>
    </row>
    <row r="209" spans="1:27" ht="15.75" customHeight="1">
      <c r="A209" s="91"/>
      <c r="B209" s="91"/>
      <c r="C209" s="91"/>
      <c r="D209" s="92"/>
      <c r="E209" s="92"/>
      <c r="F209" s="92"/>
      <c r="G209" s="92"/>
      <c r="H209" s="92"/>
      <c r="I209" s="92"/>
      <c r="J209" s="92"/>
      <c r="K209" s="92"/>
      <c r="L209" s="92"/>
      <c r="M209" s="92"/>
      <c r="N209" s="92"/>
      <c r="O209" s="92"/>
      <c r="P209" s="92"/>
      <c r="Q209" s="91"/>
      <c r="R209" s="91"/>
      <c r="S209" s="91"/>
      <c r="T209" s="91"/>
      <c r="U209" s="91"/>
      <c r="V209" s="91"/>
      <c r="W209" s="91"/>
      <c r="X209" s="91"/>
      <c r="Y209" s="91"/>
      <c r="Z209" s="91"/>
      <c r="AA209" s="91"/>
    </row>
    <row r="210" spans="1:27" ht="15.75" customHeight="1">
      <c r="A210" s="91"/>
      <c r="B210" s="91"/>
      <c r="C210" s="91"/>
      <c r="D210" s="92"/>
      <c r="E210" s="92"/>
      <c r="F210" s="92"/>
      <c r="G210" s="92"/>
      <c r="H210" s="92"/>
      <c r="I210" s="92"/>
      <c r="J210" s="92"/>
      <c r="K210" s="92"/>
      <c r="L210" s="92"/>
      <c r="M210" s="92"/>
      <c r="N210" s="92"/>
      <c r="O210" s="92"/>
      <c r="P210" s="92"/>
      <c r="Q210" s="91"/>
      <c r="R210" s="91"/>
      <c r="S210" s="91"/>
      <c r="T210" s="91"/>
      <c r="U210" s="91"/>
      <c r="V210" s="91"/>
      <c r="W210" s="91"/>
      <c r="X210" s="91"/>
      <c r="Y210" s="91"/>
      <c r="Z210" s="91"/>
      <c r="AA210" s="91"/>
    </row>
    <row r="211" spans="1:27" ht="15.75" customHeight="1">
      <c r="A211" s="91"/>
      <c r="B211" s="91"/>
      <c r="C211" s="91"/>
      <c r="D211" s="92"/>
      <c r="E211" s="92"/>
      <c r="F211" s="92"/>
      <c r="G211" s="92"/>
      <c r="H211" s="92"/>
      <c r="I211" s="92"/>
      <c r="J211" s="92"/>
      <c r="K211" s="92"/>
      <c r="L211" s="92"/>
      <c r="M211" s="92"/>
      <c r="N211" s="92"/>
      <c r="O211" s="92"/>
      <c r="P211" s="92"/>
      <c r="Q211" s="91"/>
      <c r="R211" s="91"/>
      <c r="S211" s="91"/>
      <c r="T211" s="91"/>
      <c r="U211" s="91"/>
      <c r="V211" s="91"/>
      <c r="W211" s="91"/>
      <c r="X211" s="91"/>
      <c r="Y211" s="91"/>
      <c r="Z211" s="91"/>
      <c r="AA211" s="91"/>
    </row>
    <row r="212" spans="1:27" ht="15.75" customHeight="1">
      <c r="A212" s="91"/>
      <c r="B212" s="91"/>
      <c r="C212" s="91"/>
      <c r="D212" s="92"/>
      <c r="E212" s="92"/>
      <c r="F212" s="92"/>
      <c r="G212" s="92"/>
      <c r="H212" s="92"/>
      <c r="I212" s="92"/>
      <c r="J212" s="92"/>
      <c r="K212" s="92"/>
      <c r="L212" s="92"/>
      <c r="M212" s="92"/>
      <c r="N212" s="92"/>
      <c r="O212" s="92"/>
      <c r="P212" s="92"/>
      <c r="Q212" s="91"/>
      <c r="R212" s="91"/>
      <c r="S212" s="91"/>
      <c r="T212" s="91"/>
      <c r="U212" s="91"/>
      <c r="V212" s="91"/>
      <c r="W212" s="91"/>
      <c r="X212" s="91"/>
      <c r="Y212" s="91"/>
      <c r="Z212" s="91"/>
      <c r="AA212" s="91"/>
    </row>
    <row r="213" spans="1:27" ht="15.75" customHeight="1">
      <c r="A213" s="91"/>
      <c r="B213" s="91"/>
      <c r="C213" s="91"/>
      <c r="D213" s="92"/>
      <c r="E213" s="92"/>
      <c r="F213" s="92"/>
      <c r="G213" s="92"/>
      <c r="H213" s="92"/>
      <c r="I213" s="92"/>
      <c r="J213" s="92"/>
      <c r="K213" s="92"/>
      <c r="L213" s="92"/>
      <c r="M213" s="92"/>
      <c r="N213" s="92"/>
      <c r="O213" s="92"/>
      <c r="P213" s="92"/>
      <c r="Q213" s="91"/>
      <c r="R213" s="91"/>
      <c r="S213" s="91"/>
      <c r="T213" s="91"/>
      <c r="U213" s="91"/>
      <c r="V213" s="91"/>
      <c r="W213" s="91"/>
      <c r="X213" s="91"/>
      <c r="Y213" s="91"/>
      <c r="Z213" s="91"/>
      <c r="AA213" s="91"/>
    </row>
    <row r="214" spans="1:27" ht="15.75" customHeight="1">
      <c r="A214" s="91"/>
      <c r="B214" s="91"/>
      <c r="C214" s="91"/>
      <c r="D214" s="92"/>
      <c r="E214" s="92"/>
      <c r="F214" s="92"/>
      <c r="G214" s="92"/>
      <c r="H214" s="92"/>
      <c r="I214" s="92"/>
      <c r="J214" s="92"/>
      <c r="K214" s="92"/>
      <c r="L214" s="92"/>
      <c r="M214" s="92"/>
      <c r="N214" s="92"/>
      <c r="O214" s="92"/>
      <c r="P214" s="92"/>
      <c r="Q214" s="91"/>
      <c r="R214" s="91"/>
      <c r="S214" s="91"/>
      <c r="T214" s="91"/>
      <c r="U214" s="91"/>
      <c r="V214" s="91"/>
      <c r="W214" s="91"/>
      <c r="X214" s="91"/>
      <c r="Y214" s="91"/>
      <c r="Z214" s="91"/>
      <c r="AA214" s="91"/>
    </row>
    <row r="215" spans="1:27" ht="15.75" customHeight="1">
      <c r="A215" s="91"/>
      <c r="B215" s="91"/>
      <c r="C215" s="91"/>
      <c r="D215" s="92"/>
      <c r="E215" s="92"/>
      <c r="F215" s="92"/>
      <c r="G215" s="92"/>
      <c r="H215" s="92"/>
      <c r="I215" s="92"/>
      <c r="J215" s="92"/>
      <c r="K215" s="92"/>
      <c r="L215" s="92"/>
      <c r="M215" s="92"/>
      <c r="N215" s="92"/>
      <c r="O215" s="92"/>
      <c r="P215" s="92"/>
      <c r="Q215" s="91"/>
      <c r="R215" s="91"/>
      <c r="S215" s="91"/>
      <c r="T215" s="91"/>
      <c r="U215" s="91"/>
      <c r="V215" s="91"/>
      <c r="W215" s="91"/>
      <c r="X215" s="91"/>
      <c r="Y215" s="91"/>
      <c r="Z215" s="91"/>
      <c r="AA215" s="91"/>
    </row>
    <row r="216" spans="1:27" ht="15.75" customHeight="1">
      <c r="A216" s="91"/>
      <c r="B216" s="91"/>
      <c r="C216" s="91"/>
      <c r="D216" s="92"/>
      <c r="E216" s="92"/>
      <c r="F216" s="92"/>
      <c r="G216" s="92"/>
      <c r="H216" s="92"/>
      <c r="I216" s="92"/>
      <c r="J216" s="92"/>
      <c r="K216" s="92"/>
      <c r="L216" s="92"/>
      <c r="M216" s="92"/>
      <c r="N216" s="92"/>
      <c r="O216" s="92"/>
      <c r="P216" s="92"/>
      <c r="Q216" s="91"/>
      <c r="R216" s="91"/>
      <c r="S216" s="91"/>
      <c r="T216" s="91"/>
      <c r="U216" s="91"/>
      <c r="V216" s="91"/>
      <c r="W216" s="91"/>
      <c r="X216" s="91"/>
      <c r="Y216" s="91"/>
      <c r="Z216" s="91"/>
      <c r="AA216" s="91"/>
    </row>
    <row r="217" spans="1:27" ht="15.75" customHeight="1">
      <c r="A217" s="91"/>
      <c r="B217" s="91"/>
      <c r="C217" s="91"/>
      <c r="D217" s="92"/>
      <c r="E217" s="92"/>
      <c r="F217" s="92"/>
      <c r="G217" s="92"/>
      <c r="H217" s="92"/>
      <c r="I217" s="92"/>
      <c r="J217" s="92"/>
      <c r="K217" s="92"/>
      <c r="L217" s="92"/>
      <c r="M217" s="92"/>
      <c r="N217" s="92"/>
      <c r="O217" s="92"/>
      <c r="P217" s="92"/>
      <c r="Q217" s="91"/>
      <c r="R217" s="91"/>
      <c r="S217" s="91"/>
      <c r="T217" s="91"/>
      <c r="U217" s="91"/>
      <c r="V217" s="91"/>
      <c r="W217" s="91"/>
      <c r="X217" s="91"/>
      <c r="Y217" s="91"/>
      <c r="Z217" s="91"/>
      <c r="AA217" s="91"/>
    </row>
    <row r="218" spans="1:27" ht="15.75" customHeight="1">
      <c r="A218" s="91"/>
      <c r="B218" s="91"/>
      <c r="C218" s="91"/>
      <c r="D218" s="92"/>
      <c r="E218" s="92"/>
      <c r="F218" s="92"/>
      <c r="G218" s="92"/>
      <c r="H218" s="92"/>
      <c r="I218" s="92"/>
      <c r="J218" s="92"/>
      <c r="K218" s="92"/>
      <c r="L218" s="92"/>
      <c r="M218" s="92"/>
      <c r="N218" s="92"/>
      <c r="O218" s="92"/>
      <c r="P218" s="92"/>
      <c r="Q218" s="91"/>
      <c r="R218" s="91"/>
      <c r="S218" s="91"/>
      <c r="T218" s="91"/>
      <c r="U218" s="91"/>
      <c r="V218" s="91"/>
      <c r="W218" s="91"/>
      <c r="X218" s="91"/>
      <c r="Y218" s="91"/>
      <c r="Z218" s="91"/>
      <c r="AA218" s="91"/>
    </row>
    <row r="219" spans="1:27" ht="15.75" customHeight="1">
      <c r="A219" s="91"/>
      <c r="B219" s="91"/>
      <c r="C219" s="91"/>
      <c r="D219" s="92"/>
      <c r="E219" s="92"/>
      <c r="F219" s="92"/>
      <c r="G219" s="92"/>
      <c r="H219" s="92"/>
      <c r="I219" s="92"/>
      <c r="J219" s="92"/>
      <c r="K219" s="92"/>
      <c r="L219" s="92"/>
      <c r="M219" s="92"/>
      <c r="N219" s="92"/>
      <c r="O219" s="92"/>
      <c r="P219" s="92"/>
      <c r="Q219" s="91"/>
      <c r="R219" s="91"/>
      <c r="S219" s="91"/>
      <c r="T219" s="91"/>
      <c r="U219" s="91"/>
      <c r="V219" s="91"/>
      <c r="W219" s="91"/>
      <c r="X219" s="91"/>
      <c r="Y219" s="91"/>
      <c r="Z219" s="91"/>
      <c r="AA219" s="91"/>
    </row>
    <row r="220" spans="1:27" ht="15.75" customHeight="1">
      <c r="A220" s="91"/>
      <c r="B220" s="91"/>
      <c r="C220" s="91"/>
      <c r="D220" s="92"/>
      <c r="E220" s="92"/>
      <c r="F220" s="92"/>
      <c r="G220" s="92"/>
      <c r="H220" s="92"/>
      <c r="I220" s="92"/>
      <c r="J220" s="92"/>
      <c r="K220" s="92"/>
      <c r="L220" s="92"/>
      <c r="M220" s="92"/>
      <c r="N220" s="92"/>
      <c r="O220" s="92"/>
      <c r="P220" s="92"/>
      <c r="Q220" s="91"/>
      <c r="R220" s="91"/>
      <c r="S220" s="91"/>
      <c r="T220" s="91"/>
      <c r="U220" s="91"/>
      <c r="V220" s="91"/>
      <c r="W220" s="91"/>
      <c r="X220" s="91"/>
      <c r="Y220" s="91"/>
      <c r="Z220" s="91"/>
      <c r="AA220" s="91"/>
    </row>
    <row r="221" spans="1:27" ht="15.75" customHeight="1">
      <c r="A221" s="91"/>
      <c r="B221" s="91"/>
      <c r="C221" s="91"/>
      <c r="D221" s="92"/>
      <c r="E221" s="92"/>
      <c r="F221" s="92"/>
      <c r="G221" s="92"/>
      <c r="H221" s="92"/>
      <c r="I221" s="92"/>
      <c r="J221" s="92"/>
      <c r="K221" s="92"/>
      <c r="L221" s="92"/>
      <c r="M221" s="92"/>
      <c r="N221" s="92"/>
      <c r="O221" s="92"/>
      <c r="P221" s="92"/>
      <c r="Q221" s="91"/>
      <c r="R221" s="91"/>
      <c r="S221" s="91"/>
      <c r="T221" s="91"/>
      <c r="U221" s="91"/>
      <c r="V221" s="91"/>
      <c r="W221" s="91"/>
      <c r="X221" s="91"/>
      <c r="Y221" s="91"/>
      <c r="Z221" s="91"/>
      <c r="AA221" s="91"/>
    </row>
    <row r="222" spans="1:27" ht="15.75" customHeight="1">
      <c r="A222" s="91"/>
      <c r="B222" s="91"/>
      <c r="C222" s="91"/>
      <c r="D222" s="92"/>
      <c r="E222" s="92"/>
      <c r="F222" s="92"/>
      <c r="G222" s="92"/>
      <c r="H222" s="92"/>
      <c r="I222" s="92"/>
      <c r="J222" s="92"/>
      <c r="K222" s="92"/>
      <c r="L222" s="92"/>
      <c r="M222" s="92"/>
      <c r="N222" s="92"/>
      <c r="O222" s="92"/>
      <c r="P222" s="92"/>
      <c r="Q222" s="91"/>
      <c r="R222" s="91"/>
      <c r="S222" s="91"/>
      <c r="T222" s="91"/>
      <c r="U222" s="91"/>
      <c r="V222" s="91"/>
      <c r="W222" s="91"/>
      <c r="X222" s="91"/>
      <c r="Y222" s="91"/>
      <c r="Z222" s="91"/>
      <c r="AA222" s="91"/>
    </row>
    <row r="223" spans="1:27" ht="15.75" customHeight="1">
      <c r="A223" s="91"/>
      <c r="B223" s="91"/>
      <c r="C223" s="91"/>
      <c r="D223" s="92"/>
      <c r="E223" s="92"/>
      <c r="F223" s="92"/>
      <c r="G223" s="92"/>
      <c r="H223" s="92"/>
      <c r="I223" s="92"/>
      <c r="J223" s="92"/>
      <c r="K223" s="92"/>
      <c r="L223" s="92"/>
      <c r="M223" s="92"/>
      <c r="N223" s="92"/>
      <c r="O223" s="92"/>
      <c r="P223" s="92"/>
      <c r="Q223" s="91"/>
      <c r="R223" s="91"/>
      <c r="S223" s="91"/>
      <c r="T223" s="91"/>
      <c r="U223" s="91"/>
      <c r="V223" s="91"/>
      <c r="W223" s="91"/>
      <c r="X223" s="91"/>
      <c r="Y223" s="91"/>
      <c r="Z223" s="91"/>
      <c r="AA223" s="91"/>
    </row>
    <row r="224" spans="1:27" ht="15.75" customHeight="1">
      <c r="A224" s="91"/>
      <c r="B224" s="91"/>
      <c r="C224" s="91"/>
      <c r="D224" s="92"/>
      <c r="E224" s="92"/>
      <c r="F224" s="92"/>
      <c r="G224" s="92"/>
      <c r="H224" s="92"/>
      <c r="I224" s="92"/>
      <c r="J224" s="92"/>
      <c r="K224" s="92"/>
      <c r="L224" s="92"/>
      <c r="M224" s="92"/>
      <c r="N224" s="92"/>
      <c r="O224" s="92"/>
      <c r="P224" s="92"/>
      <c r="Q224" s="91"/>
      <c r="R224" s="91"/>
      <c r="S224" s="91"/>
      <c r="T224" s="91"/>
      <c r="U224" s="91"/>
      <c r="V224" s="91"/>
      <c r="W224" s="91"/>
      <c r="X224" s="91"/>
      <c r="Y224" s="91"/>
      <c r="Z224" s="91"/>
      <c r="AA224" s="91"/>
    </row>
    <row r="225" spans="1:27" ht="15.75" customHeight="1">
      <c r="A225" s="91"/>
      <c r="B225" s="91"/>
      <c r="C225" s="91"/>
      <c r="D225" s="92"/>
      <c r="E225" s="92"/>
      <c r="F225" s="92"/>
      <c r="G225" s="92"/>
      <c r="H225" s="92"/>
      <c r="I225" s="92"/>
      <c r="J225" s="92"/>
      <c r="K225" s="92"/>
      <c r="L225" s="92"/>
      <c r="M225" s="92"/>
      <c r="N225" s="92"/>
      <c r="O225" s="92"/>
      <c r="P225" s="92"/>
      <c r="Q225" s="91"/>
      <c r="R225" s="91"/>
      <c r="S225" s="91"/>
      <c r="T225" s="91"/>
      <c r="U225" s="91"/>
      <c r="V225" s="91"/>
      <c r="W225" s="91"/>
      <c r="X225" s="91"/>
      <c r="Y225" s="91"/>
      <c r="Z225" s="91"/>
      <c r="AA225" s="91"/>
    </row>
    <row r="226" spans="1:27" ht="15.75" customHeight="1">
      <c r="A226" s="91"/>
      <c r="B226" s="91"/>
      <c r="C226" s="91"/>
      <c r="D226" s="92"/>
      <c r="E226" s="92"/>
      <c r="F226" s="92"/>
      <c r="G226" s="92"/>
      <c r="H226" s="92"/>
      <c r="I226" s="92"/>
      <c r="J226" s="92"/>
      <c r="K226" s="92"/>
      <c r="L226" s="92"/>
      <c r="M226" s="92"/>
      <c r="N226" s="92"/>
      <c r="O226" s="92"/>
      <c r="P226" s="92"/>
      <c r="Q226" s="91"/>
      <c r="R226" s="91"/>
      <c r="S226" s="91"/>
      <c r="T226" s="91"/>
      <c r="U226" s="91"/>
      <c r="V226" s="91"/>
      <c r="W226" s="91"/>
      <c r="X226" s="91"/>
      <c r="Y226" s="91"/>
      <c r="Z226" s="91"/>
      <c r="AA226" s="91"/>
    </row>
    <row r="227" spans="1:27" ht="15.75" customHeight="1">
      <c r="A227" s="91"/>
      <c r="B227" s="91"/>
      <c r="C227" s="91"/>
      <c r="D227" s="92"/>
      <c r="E227" s="92"/>
      <c r="F227" s="92"/>
      <c r="G227" s="92"/>
      <c r="H227" s="92"/>
      <c r="I227" s="92"/>
      <c r="J227" s="92"/>
      <c r="K227" s="92"/>
      <c r="L227" s="92"/>
      <c r="M227" s="92"/>
      <c r="N227" s="92"/>
      <c r="O227" s="92"/>
      <c r="P227" s="92"/>
      <c r="Q227" s="91"/>
      <c r="R227" s="91"/>
      <c r="S227" s="91"/>
      <c r="T227" s="91"/>
      <c r="U227" s="91"/>
      <c r="V227" s="91"/>
      <c r="W227" s="91"/>
      <c r="X227" s="91"/>
      <c r="Y227" s="91"/>
      <c r="Z227" s="91"/>
      <c r="AA227" s="91"/>
    </row>
    <row r="228" spans="1:27" ht="15.75" customHeight="1">
      <c r="A228" s="91"/>
      <c r="B228" s="91"/>
      <c r="C228" s="91"/>
      <c r="D228" s="92"/>
      <c r="E228" s="92"/>
      <c r="F228" s="92"/>
      <c r="G228" s="92"/>
      <c r="H228" s="92"/>
      <c r="I228" s="92"/>
      <c r="J228" s="92"/>
      <c r="K228" s="92"/>
      <c r="L228" s="92"/>
      <c r="M228" s="92"/>
      <c r="N228" s="92"/>
      <c r="O228" s="92"/>
      <c r="P228" s="92"/>
      <c r="Q228" s="91"/>
      <c r="R228" s="91"/>
      <c r="S228" s="91"/>
      <c r="T228" s="91"/>
      <c r="U228" s="91"/>
      <c r="V228" s="91"/>
      <c r="W228" s="91"/>
      <c r="X228" s="91"/>
      <c r="Y228" s="91"/>
      <c r="Z228" s="91"/>
      <c r="AA228" s="91"/>
    </row>
    <row r="229" spans="1:27" ht="15.75" customHeight="1">
      <c r="A229" s="91"/>
      <c r="B229" s="91"/>
      <c r="C229" s="91"/>
      <c r="D229" s="92"/>
      <c r="E229" s="92"/>
      <c r="F229" s="92"/>
      <c r="G229" s="92"/>
      <c r="H229" s="92"/>
      <c r="I229" s="92"/>
      <c r="J229" s="92"/>
      <c r="K229" s="92"/>
      <c r="L229" s="92"/>
      <c r="M229" s="92"/>
      <c r="N229" s="92"/>
      <c r="O229" s="92"/>
      <c r="P229" s="92"/>
      <c r="Q229" s="91"/>
      <c r="R229" s="91"/>
      <c r="S229" s="91"/>
      <c r="T229" s="91"/>
      <c r="U229" s="91"/>
      <c r="V229" s="91"/>
      <c r="W229" s="91"/>
      <c r="X229" s="91"/>
      <c r="Y229" s="91"/>
      <c r="Z229" s="91"/>
      <c r="AA229" s="91"/>
    </row>
    <row r="230" spans="1:27" ht="15.75" customHeight="1">
      <c r="A230" s="91"/>
      <c r="B230" s="91"/>
      <c r="C230" s="91"/>
      <c r="D230" s="92"/>
      <c r="E230" s="92"/>
      <c r="F230" s="92"/>
      <c r="G230" s="92"/>
      <c r="H230" s="92"/>
      <c r="I230" s="92"/>
      <c r="J230" s="92"/>
      <c r="K230" s="92"/>
      <c r="L230" s="92"/>
      <c r="M230" s="92"/>
      <c r="N230" s="92"/>
      <c r="O230" s="92"/>
      <c r="P230" s="92"/>
      <c r="Q230" s="91"/>
      <c r="R230" s="91"/>
      <c r="S230" s="91"/>
      <c r="T230" s="91"/>
      <c r="U230" s="91"/>
      <c r="V230" s="91"/>
      <c r="W230" s="91"/>
      <c r="X230" s="91"/>
      <c r="Y230" s="91"/>
      <c r="Z230" s="91"/>
      <c r="AA230" s="91"/>
    </row>
    <row r="231" spans="1:27" ht="15.75" customHeight="1">
      <c r="A231" s="91"/>
      <c r="B231" s="91"/>
      <c r="C231" s="91"/>
      <c r="D231" s="92"/>
      <c r="E231" s="92"/>
      <c r="F231" s="92"/>
      <c r="G231" s="92"/>
      <c r="H231" s="92"/>
      <c r="I231" s="92"/>
      <c r="J231" s="92"/>
      <c r="K231" s="92"/>
      <c r="L231" s="92"/>
      <c r="M231" s="92"/>
      <c r="N231" s="92"/>
      <c r="O231" s="92"/>
      <c r="P231" s="92"/>
      <c r="Q231" s="91"/>
      <c r="R231" s="91"/>
      <c r="S231" s="91"/>
      <c r="T231" s="91"/>
      <c r="U231" s="91"/>
      <c r="V231" s="91"/>
      <c r="W231" s="91"/>
      <c r="X231" s="91"/>
      <c r="Y231" s="91"/>
      <c r="Z231" s="91"/>
      <c r="AA231" s="91"/>
    </row>
    <row r="232" spans="1:27" ht="15.75" customHeight="1">
      <c r="A232" s="91"/>
      <c r="B232" s="91"/>
      <c r="C232" s="91"/>
      <c r="D232" s="92"/>
      <c r="E232" s="92"/>
      <c r="F232" s="92"/>
      <c r="G232" s="92"/>
      <c r="H232" s="92"/>
      <c r="I232" s="92"/>
      <c r="J232" s="92"/>
      <c r="K232" s="92"/>
      <c r="L232" s="92"/>
      <c r="M232" s="92"/>
      <c r="N232" s="92"/>
      <c r="O232" s="92"/>
      <c r="P232" s="92"/>
      <c r="Q232" s="91"/>
      <c r="R232" s="91"/>
      <c r="S232" s="91"/>
      <c r="T232" s="91"/>
      <c r="U232" s="91"/>
      <c r="V232" s="91"/>
      <c r="W232" s="91"/>
      <c r="X232" s="91"/>
      <c r="Y232" s="91"/>
      <c r="Z232" s="91"/>
      <c r="AA232" s="91"/>
    </row>
    <row r="233" spans="1:27" ht="15.75" customHeight="1">
      <c r="A233" s="91"/>
      <c r="B233" s="91"/>
      <c r="C233" s="91"/>
      <c r="D233" s="92"/>
      <c r="E233" s="92"/>
      <c r="F233" s="92"/>
      <c r="G233" s="92"/>
      <c r="H233" s="92"/>
      <c r="I233" s="92"/>
      <c r="J233" s="92"/>
      <c r="K233" s="92"/>
      <c r="L233" s="92"/>
      <c r="M233" s="92"/>
      <c r="N233" s="92"/>
      <c r="O233" s="92"/>
      <c r="P233" s="92"/>
      <c r="Q233" s="91"/>
      <c r="R233" s="91"/>
      <c r="S233" s="91"/>
      <c r="T233" s="91"/>
      <c r="U233" s="91"/>
      <c r="V233" s="91"/>
      <c r="W233" s="91"/>
      <c r="X233" s="91"/>
      <c r="Y233" s="91"/>
      <c r="Z233" s="91"/>
      <c r="AA233" s="91"/>
    </row>
    <row r="234" spans="1:27" ht="15.75" customHeight="1">
      <c r="A234" s="91"/>
      <c r="B234" s="91"/>
      <c r="C234" s="91"/>
      <c r="D234" s="92"/>
      <c r="E234" s="92"/>
      <c r="F234" s="92"/>
      <c r="G234" s="92"/>
      <c r="H234" s="92"/>
      <c r="I234" s="92"/>
      <c r="J234" s="92"/>
      <c r="K234" s="92"/>
      <c r="L234" s="92"/>
      <c r="M234" s="92"/>
      <c r="N234" s="92"/>
      <c r="O234" s="92"/>
      <c r="P234" s="92"/>
      <c r="Q234" s="91"/>
      <c r="R234" s="91"/>
      <c r="S234" s="91"/>
      <c r="T234" s="91"/>
      <c r="U234" s="91"/>
      <c r="V234" s="91"/>
      <c r="W234" s="91"/>
      <c r="X234" s="91"/>
      <c r="Y234" s="91"/>
      <c r="Z234" s="91"/>
      <c r="AA234" s="91"/>
    </row>
    <row r="235" spans="1:27" ht="15.75" customHeight="1">
      <c r="A235" s="91"/>
      <c r="B235" s="91"/>
      <c r="C235" s="91"/>
      <c r="D235" s="92"/>
      <c r="E235" s="92"/>
      <c r="F235" s="92"/>
      <c r="G235" s="92"/>
      <c r="H235" s="92"/>
      <c r="I235" s="92"/>
      <c r="J235" s="92"/>
      <c r="K235" s="92"/>
      <c r="L235" s="92"/>
      <c r="M235" s="92"/>
      <c r="N235" s="92"/>
      <c r="O235" s="92"/>
      <c r="P235" s="92"/>
      <c r="Q235" s="91"/>
      <c r="R235" s="91"/>
      <c r="S235" s="91"/>
      <c r="T235" s="91"/>
      <c r="U235" s="91"/>
      <c r="V235" s="91"/>
      <c r="W235" s="91"/>
      <c r="X235" s="91"/>
      <c r="Y235" s="91"/>
      <c r="Z235" s="91"/>
      <c r="AA235" s="91"/>
    </row>
    <row r="236" spans="1:27" ht="15.75" customHeight="1">
      <c r="A236" s="91"/>
      <c r="B236" s="91"/>
      <c r="C236" s="91"/>
      <c r="D236" s="92"/>
      <c r="E236" s="92"/>
      <c r="F236" s="92"/>
      <c r="G236" s="92"/>
      <c r="H236" s="92"/>
      <c r="I236" s="92"/>
      <c r="J236" s="92"/>
      <c r="K236" s="92"/>
      <c r="L236" s="92"/>
      <c r="M236" s="92"/>
      <c r="N236" s="92"/>
      <c r="O236" s="92"/>
      <c r="P236" s="92"/>
      <c r="Q236" s="91"/>
      <c r="R236" s="91"/>
      <c r="S236" s="91"/>
      <c r="T236" s="91"/>
      <c r="U236" s="91"/>
      <c r="V236" s="91"/>
      <c r="W236" s="91"/>
      <c r="X236" s="91"/>
      <c r="Y236" s="91"/>
      <c r="Z236" s="91"/>
      <c r="AA236" s="91"/>
    </row>
    <row r="237" spans="1:27" ht="15.75" customHeight="1">
      <c r="A237" s="91"/>
      <c r="B237" s="91"/>
      <c r="C237" s="91"/>
      <c r="D237" s="92"/>
      <c r="E237" s="92"/>
      <c r="F237" s="92"/>
      <c r="G237" s="92"/>
      <c r="H237" s="92"/>
      <c r="I237" s="92"/>
      <c r="J237" s="92"/>
      <c r="K237" s="92"/>
      <c r="L237" s="92"/>
      <c r="M237" s="92"/>
      <c r="N237" s="92"/>
      <c r="O237" s="92"/>
      <c r="P237" s="92"/>
      <c r="Q237" s="91"/>
      <c r="R237" s="91"/>
      <c r="S237" s="91"/>
      <c r="T237" s="91"/>
      <c r="U237" s="91"/>
      <c r="V237" s="91"/>
      <c r="W237" s="91"/>
      <c r="X237" s="91"/>
      <c r="Y237" s="91"/>
      <c r="Z237" s="91"/>
      <c r="AA237" s="91"/>
    </row>
    <row r="238" spans="1:27" ht="15.75" customHeight="1">
      <c r="A238" s="91"/>
      <c r="B238" s="91"/>
      <c r="C238" s="91"/>
      <c r="D238" s="92"/>
      <c r="E238" s="92"/>
      <c r="F238" s="92"/>
      <c r="G238" s="92"/>
      <c r="H238" s="92"/>
      <c r="I238" s="92"/>
      <c r="J238" s="92"/>
      <c r="K238" s="92"/>
      <c r="L238" s="92"/>
      <c r="M238" s="92"/>
      <c r="N238" s="92"/>
      <c r="O238" s="92"/>
      <c r="P238" s="92"/>
      <c r="Q238" s="91"/>
      <c r="R238" s="91"/>
      <c r="S238" s="91"/>
      <c r="T238" s="91"/>
      <c r="U238" s="91"/>
      <c r="V238" s="91"/>
      <c r="W238" s="91"/>
      <c r="X238" s="91"/>
      <c r="Y238" s="91"/>
      <c r="Z238" s="91"/>
      <c r="AA238" s="91"/>
    </row>
    <row r="239" spans="1:27" ht="15.75" customHeight="1">
      <c r="A239" s="91"/>
      <c r="B239" s="91"/>
      <c r="C239" s="91"/>
      <c r="D239" s="92"/>
      <c r="E239" s="92"/>
      <c r="F239" s="92"/>
      <c r="G239" s="92"/>
      <c r="H239" s="92"/>
      <c r="I239" s="92"/>
      <c r="J239" s="92"/>
      <c r="K239" s="92"/>
      <c r="L239" s="92"/>
      <c r="M239" s="92"/>
      <c r="N239" s="92"/>
      <c r="O239" s="92"/>
      <c r="P239" s="92"/>
      <c r="Q239" s="91"/>
      <c r="R239" s="91"/>
      <c r="S239" s="91"/>
      <c r="T239" s="91"/>
      <c r="U239" s="91"/>
      <c r="V239" s="91"/>
      <c r="W239" s="91"/>
      <c r="X239" s="91"/>
      <c r="Y239" s="91"/>
      <c r="Z239" s="91"/>
      <c r="AA239" s="91"/>
    </row>
    <row r="240" spans="1:27" ht="15.75" customHeight="1">
      <c r="A240" s="91"/>
      <c r="B240" s="91"/>
      <c r="C240" s="91"/>
      <c r="D240" s="92"/>
      <c r="E240" s="92"/>
      <c r="F240" s="92"/>
      <c r="G240" s="92"/>
      <c r="H240" s="92"/>
      <c r="I240" s="92"/>
      <c r="J240" s="92"/>
      <c r="K240" s="92"/>
      <c r="L240" s="92"/>
      <c r="M240" s="92"/>
      <c r="N240" s="92"/>
      <c r="O240" s="92"/>
      <c r="P240" s="92"/>
      <c r="Q240" s="91"/>
      <c r="R240" s="91"/>
      <c r="S240" s="91"/>
      <c r="T240" s="91"/>
      <c r="U240" s="91"/>
      <c r="V240" s="91"/>
      <c r="W240" s="91"/>
      <c r="X240" s="91"/>
      <c r="Y240" s="91"/>
      <c r="Z240" s="91"/>
      <c r="AA240" s="91"/>
    </row>
    <row r="241" spans="1:27" ht="15.75" customHeight="1">
      <c r="A241" s="91"/>
      <c r="B241" s="91"/>
      <c r="C241" s="91"/>
      <c r="D241" s="92"/>
      <c r="E241" s="92"/>
      <c r="F241" s="92"/>
      <c r="G241" s="92"/>
      <c r="H241" s="92"/>
      <c r="I241" s="92"/>
      <c r="J241" s="92"/>
      <c r="K241" s="92"/>
      <c r="L241" s="92"/>
      <c r="M241" s="92"/>
      <c r="N241" s="92"/>
      <c r="O241" s="92"/>
      <c r="P241" s="92"/>
      <c r="Q241" s="91"/>
      <c r="R241" s="91"/>
      <c r="S241" s="91"/>
      <c r="T241" s="91"/>
      <c r="U241" s="91"/>
      <c r="V241" s="91"/>
      <c r="W241" s="91"/>
      <c r="X241" s="91"/>
      <c r="Y241" s="91"/>
      <c r="Z241" s="91"/>
      <c r="AA241" s="91"/>
    </row>
    <row r="242" spans="1:27" ht="15.75" customHeight="1">
      <c r="A242" s="91"/>
      <c r="B242" s="91"/>
      <c r="C242" s="91"/>
      <c r="D242" s="92"/>
      <c r="E242" s="92"/>
      <c r="F242" s="92"/>
      <c r="G242" s="92"/>
      <c r="H242" s="92"/>
      <c r="I242" s="92"/>
      <c r="J242" s="92"/>
      <c r="K242" s="92"/>
      <c r="L242" s="92"/>
      <c r="M242" s="92"/>
      <c r="N242" s="92"/>
      <c r="O242" s="92"/>
      <c r="P242" s="92"/>
      <c r="Q242" s="91"/>
      <c r="R242" s="91"/>
      <c r="S242" s="91"/>
      <c r="T242" s="91"/>
      <c r="U242" s="91"/>
      <c r="V242" s="91"/>
      <c r="W242" s="91"/>
      <c r="X242" s="91"/>
      <c r="Y242" s="91"/>
      <c r="Z242" s="91"/>
      <c r="AA242" s="91"/>
    </row>
    <row r="243" spans="1:27" ht="15.75" customHeight="1">
      <c r="A243" s="91"/>
      <c r="B243" s="91"/>
      <c r="C243" s="91"/>
      <c r="D243" s="92"/>
      <c r="E243" s="92"/>
      <c r="F243" s="92"/>
      <c r="G243" s="92"/>
      <c r="H243" s="92"/>
      <c r="I243" s="92"/>
      <c r="J243" s="92"/>
      <c r="K243" s="92"/>
      <c r="L243" s="92"/>
      <c r="M243" s="92"/>
      <c r="N243" s="92"/>
      <c r="O243" s="92"/>
      <c r="P243" s="92"/>
      <c r="Q243" s="91"/>
      <c r="R243" s="91"/>
      <c r="S243" s="91"/>
      <c r="T243" s="91"/>
      <c r="U243" s="91"/>
      <c r="V243" s="91"/>
      <c r="W243" s="91"/>
      <c r="X243" s="91"/>
      <c r="Y243" s="91"/>
      <c r="Z243" s="91"/>
      <c r="AA243" s="91"/>
    </row>
    <row r="244" spans="1:27" ht="15.75" customHeight="1">
      <c r="A244" s="91"/>
      <c r="B244" s="91"/>
      <c r="C244" s="91"/>
      <c r="D244" s="92"/>
      <c r="E244" s="92"/>
      <c r="F244" s="92"/>
      <c r="G244" s="92"/>
      <c r="H244" s="92"/>
      <c r="I244" s="92"/>
      <c r="J244" s="92"/>
      <c r="K244" s="92"/>
      <c r="L244" s="92"/>
      <c r="M244" s="92"/>
      <c r="N244" s="92"/>
      <c r="O244" s="92"/>
      <c r="P244" s="92"/>
      <c r="Q244" s="91"/>
      <c r="R244" s="91"/>
      <c r="S244" s="91"/>
      <c r="T244" s="91"/>
      <c r="U244" s="91"/>
      <c r="V244" s="91"/>
      <c r="W244" s="91"/>
      <c r="X244" s="91"/>
      <c r="Y244" s="91"/>
      <c r="Z244" s="91"/>
      <c r="AA244" s="91"/>
    </row>
    <row r="245" spans="1:27" ht="15.75" customHeight="1">
      <c r="A245" s="91"/>
      <c r="B245" s="91"/>
      <c r="C245" s="91"/>
      <c r="D245" s="92"/>
      <c r="E245" s="92"/>
      <c r="F245" s="92"/>
      <c r="G245" s="92"/>
      <c r="H245" s="92"/>
      <c r="I245" s="92"/>
      <c r="J245" s="92"/>
      <c r="K245" s="92"/>
      <c r="L245" s="92"/>
      <c r="M245" s="92"/>
      <c r="N245" s="92"/>
      <c r="O245" s="92"/>
      <c r="P245" s="92"/>
      <c r="Q245" s="91"/>
      <c r="R245" s="91"/>
      <c r="S245" s="91"/>
      <c r="T245" s="91"/>
      <c r="U245" s="91"/>
      <c r="V245" s="91"/>
      <c r="W245" s="91"/>
      <c r="X245" s="91"/>
      <c r="Y245" s="91"/>
      <c r="Z245" s="91"/>
      <c r="AA245" s="91"/>
    </row>
    <row r="246" spans="1:27" ht="15.75" customHeight="1">
      <c r="A246" s="91"/>
      <c r="B246" s="91"/>
      <c r="C246" s="91"/>
      <c r="D246" s="92"/>
      <c r="E246" s="92"/>
      <c r="F246" s="92"/>
      <c r="G246" s="92"/>
      <c r="H246" s="92"/>
      <c r="I246" s="92"/>
      <c r="J246" s="92"/>
      <c r="K246" s="92"/>
      <c r="L246" s="92"/>
      <c r="M246" s="92"/>
      <c r="N246" s="92"/>
      <c r="O246" s="92"/>
      <c r="P246" s="92"/>
      <c r="Q246" s="91"/>
      <c r="R246" s="91"/>
      <c r="S246" s="91"/>
      <c r="T246" s="91"/>
      <c r="U246" s="91"/>
      <c r="V246" s="91"/>
      <c r="W246" s="91"/>
      <c r="X246" s="91"/>
      <c r="Y246" s="91"/>
      <c r="Z246" s="91"/>
      <c r="AA246" s="91"/>
    </row>
    <row r="247" spans="1:27" ht="15.75" customHeight="1">
      <c r="A247" s="91"/>
      <c r="B247" s="91"/>
      <c r="C247" s="91"/>
      <c r="D247" s="92"/>
      <c r="E247" s="92"/>
      <c r="F247" s="92"/>
      <c r="G247" s="92"/>
      <c r="H247" s="92"/>
      <c r="I247" s="92"/>
      <c r="J247" s="92"/>
      <c r="K247" s="92"/>
      <c r="L247" s="92"/>
      <c r="M247" s="92"/>
      <c r="N247" s="92"/>
      <c r="O247" s="92"/>
      <c r="P247" s="92"/>
      <c r="Q247" s="91"/>
      <c r="R247" s="91"/>
      <c r="S247" s="91"/>
      <c r="T247" s="91"/>
      <c r="U247" s="91"/>
      <c r="V247" s="91"/>
      <c r="W247" s="91"/>
      <c r="X247" s="91"/>
      <c r="Y247" s="91"/>
      <c r="Z247" s="91"/>
      <c r="AA247" s="91"/>
    </row>
    <row r="248" spans="1:27" ht="15.75" customHeight="1">
      <c r="A248" s="91"/>
      <c r="B248" s="91"/>
      <c r="C248" s="91"/>
      <c r="D248" s="92"/>
      <c r="E248" s="92"/>
      <c r="F248" s="92"/>
      <c r="G248" s="92"/>
      <c r="H248" s="92"/>
      <c r="I248" s="92"/>
      <c r="J248" s="92"/>
      <c r="K248" s="92"/>
      <c r="L248" s="92"/>
      <c r="M248" s="92"/>
      <c r="N248" s="92"/>
      <c r="O248" s="92"/>
      <c r="P248" s="92"/>
      <c r="Q248" s="91"/>
      <c r="R248" s="91"/>
      <c r="S248" s="91"/>
      <c r="T248" s="91"/>
      <c r="U248" s="91"/>
      <c r="V248" s="91"/>
      <c r="W248" s="91"/>
      <c r="X248" s="91"/>
      <c r="Y248" s="91"/>
      <c r="Z248" s="91"/>
      <c r="AA248" s="91"/>
    </row>
    <row r="249" spans="1:27" ht="15.75" customHeight="1">
      <c r="A249" s="91"/>
      <c r="B249" s="91"/>
      <c r="C249" s="91"/>
      <c r="D249" s="92"/>
      <c r="E249" s="92"/>
      <c r="F249" s="92"/>
      <c r="G249" s="92"/>
      <c r="H249" s="92"/>
      <c r="I249" s="92"/>
      <c r="J249" s="92"/>
      <c r="K249" s="92"/>
      <c r="L249" s="92"/>
      <c r="M249" s="92"/>
      <c r="N249" s="92"/>
      <c r="O249" s="92"/>
      <c r="P249" s="92"/>
      <c r="Q249" s="91"/>
      <c r="R249" s="91"/>
      <c r="S249" s="91"/>
      <c r="T249" s="91"/>
      <c r="U249" s="91"/>
      <c r="V249" s="91"/>
      <c r="W249" s="91"/>
      <c r="X249" s="91"/>
      <c r="Y249" s="91"/>
      <c r="Z249" s="91"/>
      <c r="AA249" s="91"/>
    </row>
    <row r="250" spans="1:27" ht="15.75" customHeight="1">
      <c r="A250" s="91"/>
      <c r="B250" s="91"/>
      <c r="C250" s="91"/>
      <c r="D250" s="92"/>
      <c r="E250" s="92"/>
      <c r="F250" s="92"/>
      <c r="G250" s="92"/>
      <c r="H250" s="92"/>
      <c r="I250" s="92"/>
      <c r="J250" s="92"/>
      <c r="K250" s="92"/>
      <c r="L250" s="92"/>
      <c r="M250" s="92"/>
      <c r="N250" s="92"/>
      <c r="O250" s="92"/>
      <c r="P250" s="92"/>
      <c r="Q250" s="91"/>
      <c r="R250" s="91"/>
      <c r="S250" s="91"/>
      <c r="T250" s="91"/>
      <c r="U250" s="91"/>
      <c r="V250" s="91"/>
      <c r="W250" s="91"/>
      <c r="X250" s="91"/>
      <c r="Y250" s="91"/>
      <c r="Z250" s="91"/>
      <c r="AA250" s="91"/>
    </row>
    <row r="251" spans="1:27" ht="15.75" customHeight="1">
      <c r="A251" s="91"/>
      <c r="B251" s="91"/>
      <c r="C251" s="91"/>
      <c r="D251" s="92"/>
      <c r="E251" s="92"/>
      <c r="F251" s="92"/>
      <c r="G251" s="92"/>
      <c r="H251" s="92"/>
      <c r="I251" s="92"/>
      <c r="J251" s="92"/>
      <c r="K251" s="92"/>
      <c r="L251" s="92"/>
      <c r="M251" s="92"/>
      <c r="N251" s="92"/>
      <c r="O251" s="92"/>
      <c r="P251" s="92"/>
      <c r="Q251" s="91"/>
      <c r="R251" s="91"/>
      <c r="S251" s="91"/>
      <c r="T251" s="91"/>
      <c r="U251" s="91"/>
      <c r="V251" s="91"/>
      <c r="W251" s="91"/>
      <c r="X251" s="91"/>
      <c r="Y251" s="91"/>
      <c r="Z251" s="91"/>
      <c r="AA251" s="91"/>
    </row>
    <row r="252" spans="1:27" ht="15.75" customHeight="1">
      <c r="A252" s="91"/>
      <c r="B252" s="91"/>
      <c r="C252" s="91"/>
      <c r="D252" s="92"/>
      <c r="E252" s="92"/>
      <c r="F252" s="92"/>
      <c r="G252" s="92"/>
      <c r="H252" s="92"/>
      <c r="I252" s="92"/>
      <c r="J252" s="92"/>
      <c r="K252" s="92"/>
      <c r="L252" s="92"/>
      <c r="M252" s="92"/>
      <c r="N252" s="92"/>
      <c r="O252" s="92"/>
      <c r="P252" s="92"/>
      <c r="Q252" s="91"/>
      <c r="R252" s="91"/>
      <c r="S252" s="91"/>
      <c r="T252" s="91"/>
      <c r="U252" s="91"/>
      <c r="V252" s="91"/>
      <c r="W252" s="91"/>
      <c r="X252" s="91"/>
      <c r="Y252" s="91"/>
      <c r="Z252" s="91"/>
      <c r="AA252" s="91"/>
    </row>
    <row r="253" spans="1:27" ht="15.75" customHeight="1">
      <c r="A253" s="91"/>
      <c r="B253" s="91"/>
      <c r="C253" s="91"/>
      <c r="D253" s="92"/>
      <c r="E253" s="92"/>
      <c r="F253" s="92"/>
      <c r="G253" s="92"/>
      <c r="H253" s="92"/>
      <c r="I253" s="92"/>
      <c r="J253" s="92"/>
      <c r="K253" s="92"/>
      <c r="L253" s="92"/>
      <c r="M253" s="92"/>
      <c r="N253" s="92"/>
      <c r="O253" s="92"/>
      <c r="P253" s="92"/>
      <c r="Q253" s="91"/>
      <c r="R253" s="91"/>
      <c r="S253" s="91"/>
      <c r="T253" s="91"/>
      <c r="U253" s="91"/>
      <c r="V253" s="91"/>
      <c r="W253" s="91"/>
      <c r="X253" s="91"/>
      <c r="Y253" s="91"/>
      <c r="Z253" s="91"/>
      <c r="AA253" s="91"/>
    </row>
    <row r="254" spans="1:27" ht="15.75" customHeight="1">
      <c r="A254" s="91"/>
      <c r="B254" s="91"/>
      <c r="C254" s="91"/>
      <c r="D254" s="92"/>
      <c r="E254" s="92"/>
      <c r="F254" s="92"/>
      <c r="G254" s="92"/>
      <c r="H254" s="92"/>
      <c r="I254" s="92"/>
      <c r="J254" s="92"/>
      <c r="K254" s="92"/>
      <c r="L254" s="92"/>
      <c r="M254" s="92"/>
      <c r="N254" s="92"/>
      <c r="O254" s="92"/>
      <c r="P254" s="92"/>
      <c r="Q254" s="91"/>
      <c r="R254" s="91"/>
      <c r="S254" s="91"/>
      <c r="T254" s="91"/>
      <c r="U254" s="91"/>
      <c r="V254" s="91"/>
      <c r="W254" s="91"/>
      <c r="X254" s="91"/>
      <c r="Y254" s="91"/>
      <c r="Z254" s="91"/>
      <c r="AA254" s="91"/>
    </row>
    <row r="255" spans="1:27" ht="15.75" customHeight="1">
      <c r="A255" s="91"/>
      <c r="B255" s="91"/>
      <c r="C255" s="91"/>
      <c r="D255" s="92"/>
      <c r="E255" s="92"/>
      <c r="F255" s="92"/>
      <c r="G255" s="92"/>
      <c r="H255" s="92"/>
      <c r="I255" s="92"/>
      <c r="J255" s="92"/>
      <c r="K255" s="92"/>
      <c r="L255" s="92"/>
      <c r="M255" s="92"/>
      <c r="N255" s="92"/>
      <c r="O255" s="92"/>
      <c r="P255" s="92"/>
      <c r="Q255" s="91"/>
      <c r="R255" s="91"/>
      <c r="S255" s="91"/>
      <c r="T255" s="91"/>
      <c r="U255" s="91"/>
      <c r="V255" s="91"/>
      <c r="W255" s="91"/>
      <c r="X255" s="91"/>
      <c r="Y255" s="91"/>
      <c r="Z255" s="91"/>
      <c r="AA255" s="91"/>
    </row>
    <row r="256" spans="1:27" ht="15.75" customHeight="1">
      <c r="A256" s="91"/>
      <c r="B256" s="91"/>
      <c r="C256" s="91"/>
      <c r="D256" s="92"/>
      <c r="E256" s="92"/>
      <c r="F256" s="92"/>
      <c r="G256" s="92"/>
      <c r="H256" s="92"/>
      <c r="I256" s="92"/>
      <c r="J256" s="92"/>
      <c r="K256" s="92"/>
      <c r="L256" s="92"/>
      <c r="M256" s="92"/>
      <c r="N256" s="92"/>
      <c r="O256" s="92"/>
      <c r="P256" s="92"/>
      <c r="Q256" s="91"/>
      <c r="R256" s="91"/>
      <c r="S256" s="91"/>
      <c r="T256" s="91"/>
      <c r="U256" s="91"/>
      <c r="V256" s="91"/>
      <c r="W256" s="91"/>
      <c r="X256" s="91"/>
      <c r="Y256" s="91"/>
      <c r="Z256" s="91"/>
      <c r="AA256" s="91"/>
    </row>
    <row r="257" spans="1:27" ht="15.75" customHeight="1">
      <c r="A257" s="91"/>
      <c r="B257" s="91"/>
      <c r="C257" s="91"/>
      <c r="D257" s="92"/>
      <c r="E257" s="92"/>
      <c r="F257" s="92"/>
      <c r="G257" s="92"/>
      <c r="H257" s="92"/>
      <c r="I257" s="92"/>
      <c r="J257" s="92"/>
      <c r="K257" s="92"/>
      <c r="L257" s="92"/>
      <c r="M257" s="92"/>
      <c r="N257" s="92"/>
      <c r="O257" s="92"/>
      <c r="P257" s="92"/>
      <c r="Q257" s="91"/>
      <c r="R257" s="91"/>
      <c r="S257" s="91"/>
      <c r="T257" s="91"/>
      <c r="U257" s="91"/>
      <c r="V257" s="91"/>
      <c r="W257" s="91"/>
      <c r="X257" s="91"/>
      <c r="Y257" s="91"/>
      <c r="Z257" s="91"/>
      <c r="AA257" s="91"/>
    </row>
    <row r="258" spans="1:27" ht="15.75" customHeight="1">
      <c r="A258" s="91"/>
      <c r="B258" s="91"/>
      <c r="C258" s="91"/>
      <c r="D258" s="92"/>
      <c r="E258" s="92"/>
      <c r="F258" s="92"/>
      <c r="G258" s="92"/>
      <c r="H258" s="92"/>
      <c r="I258" s="92"/>
      <c r="J258" s="92"/>
      <c r="K258" s="92"/>
      <c r="L258" s="92"/>
      <c r="M258" s="92"/>
      <c r="N258" s="92"/>
      <c r="O258" s="92"/>
      <c r="P258" s="92"/>
      <c r="Q258" s="91"/>
      <c r="R258" s="91"/>
      <c r="S258" s="91"/>
      <c r="T258" s="91"/>
      <c r="U258" s="91"/>
      <c r="V258" s="91"/>
      <c r="W258" s="91"/>
      <c r="X258" s="91"/>
      <c r="Y258" s="91"/>
      <c r="Z258" s="91"/>
      <c r="AA258" s="91"/>
    </row>
    <row r="259" spans="1:27" ht="15.75" customHeight="1">
      <c r="A259" s="91"/>
      <c r="B259" s="91"/>
      <c r="C259" s="91"/>
      <c r="D259" s="92"/>
      <c r="E259" s="92"/>
      <c r="F259" s="92"/>
      <c r="G259" s="92"/>
      <c r="H259" s="92"/>
      <c r="I259" s="92"/>
      <c r="J259" s="92"/>
      <c r="K259" s="92"/>
      <c r="L259" s="92"/>
      <c r="M259" s="92"/>
      <c r="N259" s="92"/>
      <c r="O259" s="92"/>
      <c r="P259" s="92"/>
      <c r="Q259" s="91"/>
      <c r="R259" s="91"/>
      <c r="S259" s="91"/>
      <c r="T259" s="91"/>
      <c r="U259" s="91"/>
      <c r="V259" s="91"/>
      <c r="W259" s="91"/>
      <c r="X259" s="91"/>
      <c r="Y259" s="91"/>
      <c r="Z259" s="91"/>
      <c r="AA259" s="91"/>
    </row>
    <row r="260" spans="1:27" ht="15.75" customHeight="1">
      <c r="A260" s="91"/>
      <c r="B260" s="91"/>
      <c r="C260" s="91"/>
      <c r="D260" s="92"/>
      <c r="E260" s="92"/>
      <c r="F260" s="92"/>
      <c r="G260" s="92"/>
      <c r="H260" s="92"/>
      <c r="I260" s="92"/>
      <c r="J260" s="92"/>
      <c r="K260" s="92"/>
      <c r="L260" s="92"/>
      <c r="M260" s="92"/>
      <c r="N260" s="92"/>
      <c r="O260" s="92"/>
      <c r="P260" s="92"/>
      <c r="Q260" s="91"/>
      <c r="R260" s="91"/>
      <c r="S260" s="91"/>
      <c r="T260" s="91"/>
      <c r="U260" s="91"/>
      <c r="V260" s="91"/>
      <c r="W260" s="91"/>
      <c r="X260" s="91"/>
      <c r="Y260" s="91"/>
      <c r="Z260" s="91"/>
      <c r="AA260" s="91"/>
    </row>
    <row r="261" spans="1:27" ht="15.75" customHeight="1">
      <c r="A261" s="91"/>
      <c r="B261" s="91"/>
      <c r="C261" s="91"/>
      <c r="D261" s="92"/>
      <c r="E261" s="92"/>
      <c r="F261" s="92"/>
      <c r="G261" s="92"/>
      <c r="H261" s="92"/>
      <c r="I261" s="92"/>
      <c r="J261" s="92"/>
      <c r="K261" s="92"/>
      <c r="L261" s="92"/>
      <c r="M261" s="92"/>
      <c r="N261" s="92"/>
      <c r="O261" s="92"/>
      <c r="P261" s="92"/>
      <c r="Q261" s="91"/>
      <c r="R261" s="91"/>
      <c r="S261" s="91"/>
      <c r="T261" s="91"/>
      <c r="U261" s="91"/>
      <c r="V261" s="91"/>
      <c r="W261" s="91"/>
      <c r="X261" s="91"/>
      <c r="Y261" s="91"/>
      <c r="Z261" s="91"/>
      <c r="AA261" s="91"/>
    </row>
    <row r="262" spans="1:27" ht="15.75" customHeight="1">
      <c r="A262" s="91"/>
      <c r="B262" s="91"/>
      <c r="C262" s="91"/>
      <c r="D262" s="92"/>
      <c r="E262" s="92"/>
      <c r="F262" s="92"/>
      <c r="G262" s="92"/>
      <c r="H262" s="92"/>
      <c r="I262" s="92"/>
      <c r="J262" s="92"/>
      <c r="K262" s="92"/>
      <c r="L262" s="92"/>
      <c r="M262" s="92"/>
      <c r="N262" s="92"/>
      <c r="O262" s="92"/>
      <c r="P262" s="92"/>
      <c r="Q262" s="91"/>
      <c r="R262" s="91"/>
      <c r="S262" s="91"/>
      <c r="T262" s="91"/>
      <c r="U262" s="91"/>
      <c r="V262" s="91"/>
      <c r="W262" s="91"/>
      <c r="X262" s="91"/>
      <c r="Y262" s="91"/>
      <c r="Z262" s="91"/>
      <c r="AA262" s="91"/>
    </row>
    <row r="263" spans="1:27" ht="15.75" customHeight="1">
      <c r="A263" s="91"/>
      <c r="B263" s="91"/>
      <c r="C263" s="91"/>
      <c r="D263" s="92"/>
      <c r="E263" s="92"/>
      <c r="F263" s="92"/>
      <c r="G263" s="92"/>
      <c r="H263" s="92"/>
      <c r="I263" s="92"/>
      <c r="J263" s="92"/>
      <c r="K263" s="92"/>
      <c r="L263" s="92"/>
      <c r="M263" s="92"/>
      <c r="N263" s="92"/>
      <c r="O263" s="92"/>
      <c r="P263" s="92"/>
      <c r="Q263" s="91"/>
      <c r="R263" s="91"/>
      <c r="S263" s="91"/>
      <c r="T263" s="91"/>
      <c r="U263" s="91"/>
      <c r="V263" s="91"/>
      <c r="W263" s="91"/>
      <c r="X263" s="91"/>
      <c r="Y263" s="91"/>
      <c r="Z263" s="91"/>
      <c r="AA263" s="91"/>
    </row>
    <row r="264" spans="1:27" ht="15.75" customHeight="1">
      <c r="A264" s="91"/>
      <c r="B264" s="91"/>
      <c r="C264" s="91"/>
      <c r="D264" s="92"/>
      <c r="E264" s="92"/>
      <c r="F264" s="92"/>
      <c r="G264" s="92"/>
      <c r="H264" s="92"/>
      <c r="I264" s="92"/>
      <c r="J264" s="92"/>
      <c r="K264" s="92"/>
      <c r="L264" s="92"/>
      <c r="M264" s="92"/>
      <c r="N264" s="92"/>
      <c r="O264" s="92"/>
      <c r="P264" s="92"/>
      <c r="Q264" s="91"/>
      <c r="R264" s="91"/>
      <c r="S264" s="91"/>
      <c r="T264" s="91"/>
      <c r="U264" s="91"/>
      <c r="V264" s="91"/>
      <c r="W264" s="91"/>
      <c r="X264" s="91"/>
      <c r="Y264" s="91"/>
      <c r="Z264" s="91"/>
      <c r="AA264" s="91"/>
    </row>
    <row r="265" spans="1:27" ht="15.75" customHeight="1">
      <c r="A265" s="91"/>
      <c r="B265" s="91"/>
      <c r="C265" s="91"/>
      <c r="D265" s="92"/>
      <c r="E265" s="92"/>
      <c r="F265" s="92"/>
      <c r="G265" s="92"/>
      <c r="H265" s="92"/>
      <c r="I265" s="92"/>
      <c r="J265" s="92"/>
      <c r="K265" s="92"/>
      <c r="L265" s="92"/>
      <c r="M265" s="92"/>
      <c r="N265" s="92"/>
      <c r="O265" s="92"/>
      <c r="P265" s="92"/>
      <c r="Q265" s="91"/>
      <c r="R265" s="91"/>
      <c r="S265" s="91"/>
      <c r="T265" s="91"/>
      <c r="U265" s="91"/>
      <c r="V265" s="91"/>
      <c r="W265" s="91"/>
      <c r="X265" s="91"/>
      <c r="Y265" s="91"/>
      <c r="Z265" s="91"/>
      <c r="AA265" s="91"/>
    </row>
    <row r="266" spans="1:27" ht="15.75" customHeight="1">
      <c r="A266" s="91"/>
      <c r="B266" s="91"/>
      <c r="C266" s="91"/>
      <c r="D266" s="92"/>
      <c r="E266" s="92"/>
      <c r="F266" s="92"/>
      <c r="G266" s="92"/>
      <c r="H266" s="92"/>
      <c r="I266" s="92"/>
      <c r="J266" s="92"/>
      <c r="K266" s="92"/>
      <c r="L266" s="92"/>
      <c r="M266" s="92"/>
      <c r="N266" s="92"/>
      <c r="O266" s="92"/>
      <c r="P266" s="92"/>
      <c r="Q266" s="91"/>
      <c r="R266" s="91"/>
      <c r="S266" s="91"/>
      <c r="T266" s="91"/>
      <c r="U266" s="91"/>
      <c r="V266" s="91"/>
      <c r="W266" s="91"/>
      <c r="X266" s="91"/>
      <c r="Y266" s="91"/>
      <c r="Z266" s="91"/>
      <c r="AA266" s="91"/>
    </row>
    <row r="267" spans="1:27" ht="15.75" customHeight="1">
      <c r="A267" s="91"/>
      <c r="B267" s="91"/>
      <c r="C267" s="91"/>
      <c r="D267" s="92"/>
      <c r="E267" s="92"/>
      <c r="F267" s="92"/>
      <c r="G267" s="92"/>
      <c r="H267" s="92"/>
      <c r="I267" s="92"/>
      <c r="J267" s="92"/>
      <c r="K267" s="92"/>
      <c r="L267" s="92"/>
      <c r="M267" s="92"/>
      <c r="N267" s="92"/>
      <c r="O267" s="92"/>
      <c r="P267" s="92"/>
      <c r="Q267" s="91"/>
      <c r="R267" s="91"/>
      <c r="S267" s="91"/>
      <c r="T267" s="91"/>
      <c r="U267" s="91"/>
      <c r="V267" s="91"/>
      <c r="W267" s="91"/>
      <c r="X267" s="91"/>
      <c r="Y267" s="91"/>
      <c r="Z267" s="91"/>
      <c r="AA267" s="91"/>
    </row>
    <row r="268" spans="1:27" ht="15.75" customHeight="1">
      <c r="A268" s="91"/>
      <c r="B268" s="91"/>
      <c r="C268" s="91"/>
      <c r="D268" s="92"/>
      <c r="E268" s="92"/>
      <c r="F268" s="92"/>
      <c r="G268" s="92"/>
      <c r="H268" s="92"/>
      <c r="I268" s="92"/>
      <c r="J268" s="92"/>
      <c r="K268" s="92"/>
      <c r="L268" s="92"/>
      <c r="M268" s="92"/>
      <c r="N268" s="92"/>
      <c r="O268" s="92"/>
      <c r="P268" s="92"/>
      <c r="Q268" s="91"/>
      <c r="R268" s="91"/>
      <c r="S268" s="91"/>
      <c r="T268" s="91"/>
      <c r="U268" s="91"/>
      <c r="V268" s="91"/>
      <c r="W268" s="91"/>
      <c r="X268" s="91"/>
      <c r="Y268" s="91"/>
      <c r="Z268" s="91"/>
      <c r="AA268" s="91"/>
    </row>
    <row r="269" spans="1:27" ht="15.75" customHeight="1">
      <c r="A269" s="91"/>
      <c r="B269" s="91"/>
      <c r="C269" s="91"/>
      <c r="D269" s="92"/>
      <c r="E269" s="92"/>
      <c r="F269" s="92"/>
      <c r="G269" s="92"/>
      <c r="H269" s="92"/>
      <c r="I269" s="92"/>
      <c r="J269" s="92"/>
      <c r="K269" s="92"/>
      <c r="L269" s="92"/>
      <c r="M269" s="92"/>
      <c r="N269" s="92"/>
      <c r="O269" s="92"/>
      <c r="P269" s="92"/>
      <c r="Q269" s="91"/>
      <c r="R269" s="91"/>
      <c r="S269" s="91"/>
      <c r="T269" s="91"/>
      <c r="U269" s="91"/>
      <c r="V269" s="91"/>
      <c r="W269" s="91"/>
      <c r="X269" s="91"/>
      <c r="Y269" s="91"/>
      <c r="Z269" s="91"/>
      <c r="AA269" s="91"/>
    </row>
    <row r="270" spans="1:27" ht="15.75" customHeight="1">
      <c r="A270" s="91"/>
      <c r="B270" s="91"/>
      <c r="C270" s="91"/>
      <c r="D270" s="92"/>
      <c r="E270" s="92"/>
      <c r="F270" s="92"/>
      <c r="G270" s="92"/>
      <c r="H270" s="92"/>
      <c r="I270" s="92"/>
      <c r="J270" s="92"/>
      <c r="K270" s="92"/>
      <c r="L270" s="92"/>
      <c r="M270" s="92"/>
      <c r="N270" s="92"/>
      <c r="O270" s="92"/>
      <c r="P270" s="92"/>
      <c r="Q270" s="91"/>
      <c r="R270" s="91"/>
      <c r="S270" s="91"/>
      <c r="T270" s="91"/>
      <c r="U270" s="91"/>
      <c r="V270" s="91"/>
      <c r="W270" s="91"/>
      <c r="X270" s="91"/>
      <c r="Y270" s="91"/>
      <c r="Z270" s="91"/>
      <c r="AA270" s="91"/>
    </row>
    <row r="271" spans="1:27" ht="15.75" customHeight="1">
      <c r="A271" s="91"/>
      <c r="B271" s="91"/>
      <c r="C271" s="91"/>
      <c r="D271" s="92"/>
      <c r="E271" s="92"/>
      <c r="F271" s="92"/>
      <c r="G271" s="92"/>
      <c r="H271" s="92"/>
      <c r="I271" s="92"/>
      <c r="J271" s="92"/>
      <c r="K271" s="92"/>
      <c r="L271" s="92"/>
      <c r="M271" s="92"/>
      <c r="N271" s="92"/>
      <c r="O271" s="92"/>
      <c r="P271" s="92"/>
      <c r="Q271" s="91"/>
      <c r="R271" s="91"/>
      <c r="S271" s="91"/>
      <c r="T271" s="91"/>
      <c r="U271" s="91"/>
      <c r="V271" s="91"/>
      <c r="W271" s="91"/>
      <c r="X271" s="91"/>
      <c r="Y271" s="91"/>
      <c r="Z271" s="91"/>
      <c r="AA271" s="91"/>
    </row>
    <row r="272" spans="1:27" ht="15.75" customHeight="1">
      <c r="A272" s="91"/>
      <c r="B272" s="91"/>
      <c r="C272" s="91"/>
      <c r="D272" s="92"/>
      <c r="E272" s="92"/>
      <c r="F272" s="92"/>
      <c r="G272" s="92"/>
      <c r="H272" s="92"/>
      <c r="I272" s="92"/>
      <c r="J272" s="92"/>
      <c r="K272" s="92"/>
      <c r="L272" s="92"/>
      <c r="M272" s="92"/>
      <c r="N272" s="92"/>
      <c r="O272" s="92"/>
      <c r="P272" s="92"/>
      <c r="Q272" s="91"/>
      <c r="R272" s="91"/>
      <c r="S272" s="91"/>
      <c r="T272" s="91"/>
      <c r="U272" s="91"/>
      <c r="V272" s="91"/>
      <c r="W272" s="91"/>
      <c r="X272" s="91"/>
      <c r="Y272" s="91"/>
      <c r="Z272" s="91"/>
      <c r="AA272" s="91"/>
    </row>
    <row r="273" spans="1:27" ht="15.75" customHeight="1">
      <c r="A273" s="91"/>
      <c r="B273" s="91"/>
      <c r="C273" s="91"/>
      <c r="D273" s="92"/>
      <c r="E273" s="92"/>
      <c r="F273" s="92"/>
      <c r="G273" s="92"/>
      <c r="H273" s="92"/>
      <c r="I273" s="92"/>
      <c r="J273" s="92"/>
      <c r="K273" s="92"/>
      <c r="L273" s="92"/>
      <c r="M273" s="92"/>
      <c r="N273" s="92"/>
      <c r="O273" s="92"/>
      <c r="P273" s="92"/>
      <c r="Q273" s="91"/>
      <c r="R273" s="91"/>
      <c r="S273" s="91"/>
      <c r="T273" s="91"/>
      <c r="U273" s="91"/>
      <c r="V273" s="91"/>
      <c r="W273" s="91"/>
      <c r="X273" s="91"/>
      <c r="Y273" s="91"/>
      <c r="Z273" s="91"/>
      <c r="AA273" s="91"/>
    </row>
    <row r="274" spans="1:27" ht="15.75" customHeight="1">
      <c r="A274" s="91"/>
      <c r="B274" s="91"/>
      <c r="C274" s="91"/>
      <c r="D274" s="92"/>
      <c r="E274" s="92"/>
      <c r="F274" s="92"/>
      <c r="G274" s="92"/>
      <c r="H274" s="92"/>
      <c r="I274" s="92"/>
      <c r="J274" s="92"/>
      <c r="K274" s="92"/>
      <c r="L274" s="92"/>
      <c r="M274" s="92"/>
      <c r="N274" s="92"/>
      <c r="O274" s="92"/>
      <c r="P274" s="92"/>
      <c r="Q274" s="91"/>
      <c r="R274" s="91"/>
      <c r="S274" s="91"/>
      <c r="T274" s="91"/>
      <c r="U274" s="91"/>
      <c r="V274" s="91"/>
      <c r="W274" s="91"/>
      <c r="X274" s="91"/>
      <c r="Y274" s="91"/>
      <c r="Z274" s="91"/>
      <c r="AA274" s="91"/>
    </row>
    <row r="275" spans="1:27" ht="15.75" customHeight="1">
      <c r="A275" s="91"/>
      <c r="B275" s="91"/>
      <c r="C275" s="91"/>
      <c r="D275" s="92"/>
      <c r="E275" s="92"/>
      <c r="F275" s="92"/>
      <c r="G275" s="92"/>
      <c r="H275" s="92"/>
      <c r="I275" s="92"/>
      <c r="J275" s="92"/>
      <c r="K275" s="92"/>
      <c r="L275" s="92"/>
      <c r="M275" s="92"/>
      <c r="N275" s="92"/>
      <c r="O275" s="92"/>
      <c r="P275" s="92"/>
      <c r="Q275" s="91"/>
      <c r="R275" s="91"/>
      <c r="S275" s="91"/>
      <c r="T275" s="91"/>
      <c r="U275" s="91"/>
      <c r="V275" s="91"/>
      <c r="W275" s="91"/>
      <c r="X275" s="91"/>
      <c r="Y275" s="91"/>
      <c r="Z275" s="91"/>
      <c r="AA275" s="91"/>
    </row>
    <row r="276" spans="1:27" ht="15.75" customHeight="1">
      <c r="A276" s="91"/>
      <c r="B276" s="91"/>
      <c r="C276" s="91"/>
      <c r="D276" s="92"/>
      <c r="E276" s="92"/>
      <c r="F276" s="92"/>
      <c r="G276" s="92"/>
      <c r="H276" s="92"/>
      <c r="I276" s="92"/>
      <c r="J276" s="92"/>
      <c r="K276" s="92"/>
      <c r="L276" s="92"/>
      <c r="M276" s="92"/>
      <c r="N276" s="92"/>
      <c r="O276" s="92"/>
      <c r="P276" s="92"/>
      <c r="Q276" s="91"/>
      <c r="R276" s="91"/>
      <c r="S276" s="91"/>
      <c r="T276" s="91"/>
      <c r="U276" s="91"/>
      <c r="V276" s="91"/>
      <c r="W276" s="91"/>
      <c r="X276" s="91"/>
      <c r="Y276" s="91"/>
      <c r="Z276" s="91"/>
      <c r="AA276" s="91"/>
    </row>
    <row r="277" spans="1:27" ht="15.75" customHeight="1">
      <c r="A277" s="91"/>
      <c r="B277" s="91"/>
      <c r="C277" s="91"/>
      <c r="D277" s="92"/>
      <c r="E277" s="92"/>
      <c r="F277" s="92"/>
      <c r="G277" s="92"/>
      <c r="H277" s="92"/>
      <c r="I277" s="92"/>
      <c r="J277" s="92"/>
      <c r="K277" s="92"/>
      <c r="L277" s="92"/>
      <c r="M277" s="92"/>
      <c r="N277" s="92"/>
      <c r="O277" s="92"/>
      <c r="P277" s="92"/>
      <c r="Q277" s="91"/>
      <c r="R277" s="91"/>
      <c r="S277" s="91"/>
      <c r="T277" s="91"/>
      <c r="U277" s="91"/>
      <c r="V277" s="91"/>
      <c r="W277" s="91"/>
      <c r="X277" s="91"/>
      <c r="Y277" s="91"/>
      <c r="Z277" s="91"/>
      <c r="AA277" s="91"/>
    </row>
    <row r="278" spans="1:27" ht="15.75" customHeight="1">
      <c r="A278" s="91"/>
      <c r="B278" s="91"/>
      <c r="C278" s="91"/>
      <c r="D278" s="92"/>
      <c r="E278" s="92"/>
      <c r="F278" s="92"/>
      <c r="G278" s="92"/>
      <c r="H278" s="92"/>
      <c r="I278" s="92"/>
      <c r="J278" s="92"/>
      <c r="K278" s="92"/>
      <c r="L278" s="92"/>
      <c r="M278" s="92"/>
      <c r="N278" s="92"/>
      <c r="O278" s="92"/>
      <c r="P278" s="92"/>
      <c r="Q278" s="91"/>
      <c r="R278" s="91"/>
      <c r="S278" s="91"/>
      <c r="T278" s="91"/>
      <c r="U278" s="91"/>
      <c r="V278" s="91"/>
      <c r="W278" s="91"/>
      <c r="X278" s="91"/>
      <c r="Y278" s="91"/>
      <c r="Z278" s="91"/>
      <c r="AA278" s="91"/>
    </row>
    <row r="279" spans="1:27" ht="15.75" customHeight="1">
      <c r="A279" s="91"/>
      <c r="B279" s="91"/>
      <c r="C279" s="91"/>
      <c r="D279" s="92"/>
      <c r="E279" s="92"/>
      <c r="F279" s="92"/>
      <c r="G279" s="92"/>
      <c r="H279" s="92"/>
      <c r="I279" s="92"/>
      <c r="J279" s="92"/>
      <c r="K279" s="92"/>
      <c r="L279" s="92"/>
      <c r="M279" s="92"/>
      <c r="N279" s="92"/>
      <c r="O279" s="92"/>
      <c r="P279" s="92"/>
      <c r="Q279" s="91"/>
      <c r="R279" s="91"/>
      <c r="S279" s="91"/>
      <c r="T279" s="91"/>
      <c r="U279" s="91"/>
      <c r="V279" s="91"/>
      <c r="W279" s="91"/>
      <c r="X279" s="91"/>
      <c r="Y279" s="91"/>
      <c r="Z279" s="91"/>
      <c r="AA279" s="91"/>
    </row>
    <row r="280" spans="1:27" ht="15.75" customHeight="1">
      <c r="A280" s="91"/>
      <c r="B280" s="91"/>
      <c r="C280" s="91"/>
      <c r="D280" s="92"/>
      <c r="E280" s="92"/>
      <c r="F280" s="92"/>
      <c r="G280" s="92"/>
      <c r="H280" s="92"/>
      <c r="I280" s="92"/>
      <c r="J280" s="92"/>
      <c r="K280" s="92"/>
      <c r="L280" s="92"/>
      <c r="M280" s="92"/>
      <c r="N280" s="92"/>
      <c r="O280" s="92"/>
      <c r="P280" s="92"/>
      <c r="Q280" s="91"/>
      <c r="R280" s="91"/>
      <c r="S280" s="91"/>
      <c r="T280" s="91"/>
      <c r="U280" s="91"/>
      <c r="V280" s="91"/>
      <c r="W280" s="91"/>
      <c r="X280" s="91"/>
      <c r="Y280" s="91"/>
      <c r="Z280" s="91"/>
      <c r="AA280" s="91"/>
    </row>
    <row r="281" spans="1:27" ht="15.75" customHeight="1">
      <c r="A281" s="91"/>
      <c r="B281" s="91"/>
      <c r="C281" s="91"/>
      <c r="D281" s="92"/>
      <c r="E281" s="92"/>
      <c r="F281" s="92"/>
      <c r="G281" s="92"/>
      <c r="H281" s="92"/>
      <c r="I281" s="92"/>
      <c r="J281" s="92"/>
      <c r="K281" s="92"/>
      <c r="L281" s="92"/>
      <c r="M281" s="92"/>
      <c r="N281" s="92"/>
      <c r="O281" s="92"/>
      <c r="P281" s="92"/>
      <c r="Q281" s="91"/>
      <c r="R281" s="91"/>
      <c r="S281" s="91"/>
      <c r="T281" s="91"/>
      <c r="U281" s="91"/>
      <c r="V281" s="91"/>
      <c r="W281" s="91"/>
      <c r="X281" s="91"/>
      <c r="Y281" s="91"/>
      <c r="Z281" s="91"/>
      <c r="AA281" s="91"/>
    </row>
    <row r="282" spans="1:27" ht="15.75" customHeight="1">
      <c r="A282" s="91"/>
      <c r="B282" s="91"/>
      <c r="C282" s="91"/>
      <c r="D282" s="92"/>
      <c r="E282" s="92"/>
      <c r="F282" s="92"/>
      <c r="G282" s="92"/>
      <c r="H282" s="92"/>
      <c r="I282" s="92"/>
      <c r="J282" s="92"/>
      <c r="K282" s="92"/>
      <c r="L282" s="92"/>
      <c r="M282" s="92"/>
      <c r="N282" s="92"/>
      <c r="O282" s="92"/>
      <c r="P282" s="92"/>
      <c r="Q282" s="91"/>
      <c r="R282" s="91"/>
      <c r="S282" s="91"/>
      <c r="T282" s="91"/>
      <c r="U282" s="91"/>
      <c r="V282" s="91"/>
      <c r="W282" s="91"/>
      <c r="X282" s="91"/>
      <c r="Y282" s="91"/>
      <c r="Z282" s="91"/>
      <c r="AA282" s="91"/>
    </row>
    <row r="283" spans="1:27" ht="15.75" customHeight="1">
      <c r="A283" s="91"/>
      <c r="B283" s="91"/>
      <c r="C283" s="91"/>
      <c r="D283" s="92"/>
      <c r="E283" s="92"/>
      <c r="F283" s="92"/>
      <c r="G283" s="92"/>
      <c r="H283" s="92"/>
      <c r="I283" s="92"/>
      <c r="J283" s="92"/>
      <c r="K283" s="92"/>
      <c r="L283" s="92"/>
      <c r="M283" s="92"/>
      <c r="N283" s="92"/>
      <c r="O283" s="92"/>
      <c r="P283" s="92"/>
      <c r="Q283" s="91"/>
      <c r="R283" s="91"/>
      <c r="S283" s="91"/>
      <c r="T283" s="91"/>
      <c r="U283" s="91"/>
      <c r="V283" s="91"/>
      <c r="W283" s="91"/>
      <c r="X283" s="91"/>
      <c r="Y283" s="91"/>
      <c r="Z283" s="91"/>
      <c r="AA283" s="91"/>
    </row>
    <row r="284" spans="1:27" ht="15.75" customHeight="1">
      <c r="A284" s="91"/>
      <c r="B284" s="91"/>
      <c r="C284" s="91"/>
      <c r="D284" s="92"/>
      <c r="E284" s="92"/>
      <c r="F284" s="92"/>
      <c r="G284" s="92"/>
      <c r="H284" s="92"/>
      <c r="I284" s="92"/>
      <c r="J284" s="92"/>
      <c r="K284" s="92"/>
      <c r="L284" s="92"/>
      <c r="M284" s="92"/>
      <c r="N284" s="92"/>
      <c r="O284" s="92"/>
      <c r="P284" s="92"/>
      <c r="Q284" s="91"/>
      <c r="R284" s="91"/>
      <c r="S284" s="91"/>
      <c r="T284" s="91"/>
      <c r="U284" s="91"/>
      <c r="V284" s="91"/>
      <c r="W284" s="91"/>
      <c r="X284" s="91"/>
      <c r="Y284" s="91"/>
      <c r="Z284" s="91"/>
      <c r="AA284" s="91"/>
    </row>
    <row r="285" spans="1:27" ht="15.75" customHeight="1">
      <c r="A285" s="91"/>
      <c r="B285" s="91"/>
      <c r="C285" s="91"/>
      <c r="D285" s="92"/>
      <c r="E285" s="92"/>
      <c r="F285" s="92"/>
      <c r="G285" s="92"/>
      <c r="H285" s="92"/>
      <c r="I285" s="92"/>
      <c r="J285" s="92"/>
      <c r="K285" s="92"/>
      <c r="L285" s="92"/>
      <c r="M285" s="92"/>
      <c r="N285" s="92"/>
      <c r="O285" s="92"/>
      <c r="P285" s="92"/>
      <c r="Q285" s="91"/>
      <c r="R285" s="91"/>
      <c r="S285" s="91"/>
      <c r="T285" s="91"/>
      <c r="U285" s="91"/>
      <c r="V285" s="91"/>
      <c r="W285" s="91"/>
      <c r="X285" s="91"/>
      <c r="Y285" s="91"/>
      <c r="Z285" s="91"/>
      <c r="AA285" s="91"/>
    </row>
    <row r="286" spans="1:27" ht="15.75" customHeight="1">
      <c r="A286" s="91"/>
      <c r="B286" s="91"/>
      <c r="C286" s="91"/>
      <c r="D286" s="92"/>
      <c r="E286" s="92"/>
      <c r="F286" s="92"/>
      <c r="G286" s="92"/>
      <c r="H286" s="92"/>
      <c r="I286" s="92"/>
      <c r="J286" s="92"/>
      <c r="K286" s="92"/>
      <c r="L286" s="92"/>
      <c r="M286" s="92"/>
      <c r="N286" s="92"/>
      <c r="O286" s="92"/>
      <c r="P286" s="92"/>
      <c r="Q286" s="91"/>
      <c r="R286" s="91"/>
      <c r="S286" s="91"/>
      <c r="T286" s="91"/>
      <c r="U286" s="91"/>
      <c r="V286" s="91"/>
      <c r="W286" s="91"/>
      <c r="X286" s="91"/>
      <c r="Y286" s="91"/>
      <c r="Z286" s="91"/>
      <c r="AA286" s="91"/>
    </row>
    <row r="287" spans="1:27" ht="15.75" customHeight="1">
      <c r="A287" s="91"/>
      <c r="B287" s="91"/>
      <c r="C287" s="91"/>
      <c r="D287" s="92"/>
      <c r="E287" s="92"/>
      <c r="F287" s="92"/>
      <c r="G287" s="92"/>
      <c r="H287" s="92"/>
      <c r="I287" s="92"/>
      <c r="J287" s="92"/>
      <c r="K287" s="92"/>
      <c r="L287" s="92"/>
      <c r="M287" s="92"/>
      <c r="N287" s="92"/>
      <c r="O287" s="92"/>
      <c r="P287" s="92"/>
      <c r="Q287" s="91"/>
      <c r="R287" s="91"/>
      <c r="S287" s="91"/>
      <c r="T287" s="91"/>
      <c r="U287" s="91"/>
      <c r="V287" s="91"/>
      <c r="W287" s="91"/>
      <c r="X287" s="91"/>
      <c r="Y287" s="91"/>
      <c r="Z287" s="91"/>
      <c r="AA287" s="91"/>
    </row>
    <row r="288" spans="1:27" ht="15.75" customHeight="1">
      <c r="A288" s="91"/>
      <c r="B288" s="91"/>
      <c r="C288" s="91"/>
      <c r="D288" s="92"/>
      <c r="E288" s="92"/>
      <c r="F288" s="92"/>
      <c r="G288" s="92"/>
      <c r="H288" s="92"/>
      <c r="I288" s="92"/>
      <c r="J288" s="92"/>
      <c r="K288" s="92"/>
      <c r="L288" s="92"/>
      <c r="M288" s="92"/>
      <c r="N288" s="92"/>
      <c r="O288" s="92"/>
      <c r="P288" s="92"/>
      <c r="Q288" s="91"/>
      <c r="R288" s="91"/>
      <c r="S288" s="91"/>
      <c r="T288" s="91"/>
      <c r="U288" s="91"/>
      <c r="V288" s="91"/>
      <c r="W288" s="91"/>
      <c r="X288" s="91"/>
      <c r="Y288" s="91"/>
      <c r="Z288" s="91"/>
      <c r="AA288" s="91"/>
    </row>
    <row r="289" spans="1:27" ht="15.75" customHeight="1">
      <c r="A289" s="91"/>
      <c r="B289" s="91"/>
      <c r="C289" s="91"/>
      <c r="D289" s="92"/>
      <c r="E289" s="92"/>
      <c r="F289" s="92"/>
      <c r="G289" s="92"/>
      <c r="H289" s="92"/>
      <c r="I289" s="92"/>
      <c r="J289" s="92"/>
      <c r="K289" s="92"/>
      <c r="L289" s="92"/>
      <c r="M289" s="92"/>
      <c r="N289" s="92"/>
      <c r="O289" s="92"/>
      <c r="P289" s="92"/>
      <c r="Q289" s="91"/>
      <c r="R289" s="91"/>
      <c r="S289" s="91"/>
      <c r="T289" s="91"/>
      <c r="U289" s="91"/>
      <c r="V289" s="91"/>
      <c r="W289" s="91"/>
      <c r="X289" s="91"/>
      <c r="Y289" s="91"/>
      <c r="Z289" s="91"/>
      <c r="AA289" s="91"/>
    </row>
    <row r="290" spans="1:27" ht="15.75" customHeight="1">
      <c r="A290" s="91"/>
      <c r="B290" s="91"/>
      <c r="C290" s="91"/>
      <c r="D290" s="92"/>
      <c r="E290" s="92"/>
      <c r="F290" s="92"/>
      <c r="G290" s="92"/>
      <c r="H290" s="92"/>
      <c r="I290" s="92"/>
      <c r="J290" s="92"/>
      <c r="K290" s="92"/>
      <c r="L290" s="92"/>
      <c r="M290" s="92"/>
      <c r="N290" s="92"/>
      <c r="O290" s="92"/>
      <c r="P290" s="92"/>
      <c r="Q290" s="91"/>
      <c r="R290" s="91"/>
      <c r="S290" s="91"/>
      <c r="T290" s="91"/>
      <c r="U290" s="91"/>
      <c r="V290" s="91"/>
      <c r="W290" s="91"/>
      <c r="X290" s="91"/>
      <c r="Y290" s="91"/>
      <c r="Z290" s="91"/>
      <c r="AA290" s="91"/>
    </row>
    <row r="291" spans="1:27" ht="15.75" customHeight="1">
      <c r="A291" s="91"/>
      <c r="B291" s="91"/>
      <c r="C291" s="91"/>
      <c r="D291" s="92"/>
      <c r="E291" s="92"/>
      <c r="F291" s="92"/>
      <c r="G291" s="92"/>
      <c r="H291" s="92"/>
      <c r="I291" s="92"/>
      <c r="J291" s="92"/>
      <c r="K291" s="92"/>
      <c r="L291" s="92"/>
      <c r="M291" s="92"/>
      <c r="N291" s="92"/>
      <c r="O291" s="92"/>
      <c r="P291" s="92"/>
      <c r="Q291" s="91"/>
      <c r="R291" s="91"/>
      <c r="S291" s="91"/>
      <c r="T291" s="91"/>
      <c r="U291" s="91"/>
      <c r="V291" s="91"/>
      <c r="W291" s="91"/>
      <c r="X291" s="91"/>
      <c r="Y291" s="91"/>
      <c r="Z291" s="91"/>
      <c r="AA291" s="91"/>
    </row>
    <row r="292" spans="1:27" ht="15.75" customHeight="1">
      <c r="A292" s="91"/>
      <c r="B292" s="91"/>
      <c r="C292" s="91"/>
      <c r="D292" s="92"/>
      <c r="E292" s="92"/>
      <c r="F292" s="92"/>
      <c r="G292" s="92"/>
      <c r="H292" s="92"/>
      <c r="I292" s="92"/>
      <c r="J292" s="92"/>
      <c r="K292" s="92"/>
      <c r="L292" s="92"/>
      <c r="M292" s="92"/>
      <c r="N292" s="92"/>
      <c r="O292" s="92"/>
      <c r="P292" s="92"/>
      <c r="Q292" s="91"/>
      <c r="R292" s="91"/>
      <c r="S292" s="91"/>
      <c r="T292" s="91"/>
      <c r="U292" s="91"/>
      <c r="V292" s="91"/>
      <c r="W292" s="91"/>
      <c r="X292" s="91"/>
      <c r="Y292" s="91"/>
      <c r="Z292" s="91"/>
      <c r="AA292" s="91"/>
    </row>
    <row r="293" spans="1:27" ht="15.75" customHeight="1">
      <c r="A293" s="91"/>
      <c r="B293" s="91"/>
      <c r="C293" s="91"/>
      <c r="D293" s="92"/>
      <c r="E293" s="92"/>
      <c r="F293" s="92"/>
      <c r="G293" s="92"/>
      <c r="H293" s="92"/>
      <c r="I293" s="92"/>
      <c r="J293" s="92"/>
      <c r="K293" s="92"/>
      <c r="L293" s="92"/>
      <c r="M293" s="92"/>
      <c r="N293" s="92"/>
      <c r="O293" s="92"/>
      <c r="P293" s="92"/>
      <c r="Q293" s="91"/>
      <c r="R293" s="91"/>
      <c r="S293" s="91"/>
      <c r="T293" s="91"/>
      <c r="U293" s="91"/>
      <c r="V293" s="91"/>
      <c r="W293" s="91"/>
      <c r="X293" s="91"/>
      <c r="Y293" s="91"/>
      <c r="Z293" s="91"/>
      <c r="AA293" s="91"/>
    </row>
    <row r="294" spans="1:27" ht="15.75" customHeight="1">
      <c r="A294" s="91"/>
      <c r="B294" s="91"/>
      <c r="C294" s="91"/>
      <c r="D294" s="92"/>
      <c r="E294" s="92"/>
      <c r="F294" s="92"/>
      <c r="G294" s="92"/>
      <c r="H294" s="92"/>
      <c r="I294" s="92"/>
      <c r="J294" s="92"/>
      <c r="K294" s="92"/>
      <c r="L294" s="92"/>
      <c r="M294" s="92"/>
      <c r="N294" s="92"/>
      <c r="O294" s="92"/>
      <c r="P294" s="92"/>
      <c r="Q294" s="91"/>
      <c r="R294" s="91"/>
      <c r="S294" s="91"/>
      <c r="T294" s="91"/>
      <c r="U294" s="91"/>
      <c r="V294" s="91"/>
      <c r="W294" s="91"/>
      <c r="X294" s="91"/>
      <c r="Y294" s="91"/>
      <c r="Z294" s="91"/>
      <c r="AA294" s="91"/>
    </row>
    <row r="295" spans="1:27" ht="15.75" customHeight="1">
      <c r="A295" s="91"/>
      <c r="B295" s="91"/>
      <c r="C295" s="91"/>
      <c r="D295" s="92"/>
      <c r="E295" s="92"/>
      <c r="F295" s="92"/>
      <c r="G295" s="92"/>
      <c r="H295" s="92"/>
      <c r="I295" s="92"/>
      <c r="J295" s="92"/>
      <c r="K295" s="92"/>
      <c r="L295" s="92"/>
      <c r="M295" s="92"/>
      <c r="N295" s="92"/>
      <c r="O295" s="92"/>
      <c r="P295" s="92"/>
      <c r="Q295" s="91"/>
      <c r="R295" s="91"/>
      <c r="S295" s="91"/>
      <c r="T295" s="91"/>
      <c r="U295" s="91"/>
      <c r="V295" s="91"/>
      <c r="W295" s="91"/>
      <c r="X295" s="91"/>
      <c r="Y295" s="91"/>
      <c r="Z295" s="91"/>
      <c r="AA295" s="91"/>
    </row>
    <row r="296" spans="1:27" ht="15.75" customHeight="1">
      <c r="A296" s="91"/>
      <c r="B296" s="91"/>
      <c r="C296" s="91"/>
      <c r="D296" s="92"/>
      <c r="E296" s="92"/>
      <c r="F296" s="92"/>
      <c r="G296" s="92"/>
      <c r="H296" s="92"/>
      <c r="I296" s="92"/>
      <c r="J296" s="92"/>
      <c r="K296" s="92"/>
      <c r="L296" s="92"/>
      <c r="M296" s="92"/>
      <c r="N296" s="92"/>
      <c r="O296" s="92"/>
      <c r="P296" s="92"/>
      <c r="Q296" s="91"/>
      <c r="R296" s="91"/>
      <c r="S296" s="91"/>
      <c r="T296" s="91"/>
      <c r="U296" s="91"/>
      <c r="V296" s="91"/>
      <c r="W296" s="91"/>
      <c r="X296" s="91"/>
      <c r="Y296" s="91"/>
      <c r="Z296" s="91"/>
      <c r="AA296" s="91"/>
    </row>
    <row r="297" spans="1:27" ht="15.75" customHeight="1">
      <c r="A297" s="91"/>
      <c r="B297" s="91"/>
      <c r="C297" s="91"/>
      <c r="D297" s="92"/>
      <c r="E297" s="92"/>
      <c r="F297" s="92"/>
      <c r="G297" s="92"/>
      <c r="H297" s="92"/>
      <c r="I297" s="92"/>
      <c r="J297" s="92"/>
      <c r="K297" s="92"/>
      <c r="L297" s="92"/>
      <c r="M297" s="92"/>
      <c r="N297" s="92"/>
      <c r="O297" s="92"/>
      <c r="P297" s="92"/>
      <c r="Q297" s="91"/>
      <c r="R297" s="91"/>
      <c r="S297" s="91"/>
      <c r="T297" s="91"/>
      <c r="U297" s="91"/>
      <c r="V297" s="91"/>
      <c r="W297" s="91"/>
      <c r="X297" s="91"/>
      <c r="Y297" s="91"/>
      <c r="Z297" s="91"/>
      <c r="AA297" s="91"/>
    </row>
    <row r="298" spans="1:27" ht="15.75" customHeight="1">
      <c r="A298" s="91"/>
      <c r="B298" s="91"/>
      <c r="C298" s="91"/>
      <c r="D298" s="92"/>
      <c r="E298" s="92"/>
      <c r="F298" s="92"/>
      <c r="G298" s="92"/>
      <c r="H298" s="92"/>
      <c r="I298" s="92"/>
      <c r="J298" s="92"/>
      <c r="K298" s="92"/>
      <c r="L298" s="92"/>
      <c r="M298" s="92"/>
      <c r="N298" s="92"/>
      <c r="O298" s="92"/>
      <c r="P298" s="92"/>
      <c r="Q298" s="91"/>
      <c r="R298" s="91"/>
      <c r="S298" s="91"/>
      <c r="T298" s="91"/>
      <c r="U298" s="91"/>
      <c r="V298" s="91"/>
      <c r="W298" s="91"/>
      <c r="X298" s="91"/>
      <c r="Y298" s="91"/>
      <c r="Z298" s="91"/>
      <c r="AA298" s="91"/>
    </row>
    <row r="299" spans="1:27" ht="15.75" customHeight="1">
      <c r="A299" s="91"/>
      <c r="B299" s="91"/>
      <c r="C299" s="91"/>
      <c r="D299" s="92"/>
      <c r="E299" s="92"/>
      <c r="F299" s="92"/>
      <c r="G299" s="92"/>
      <c r="H299" s="92"/>
      <c r="I299" s="92"/>
      <c r="J299" s="92"/>
      <c r="K299" s="92"/>
      <c r="L299" s="92"/>
      <c r="M299" s="92"/>
      <c r="N299" s="92"/>
      <c r="O299" s="92"/>
      <c r="P299" s="92"/>
      <c r="Q299" s="91"/>
      <c r="R299" s="91"/>
      <c r="S299" s="91"/>
      <c r="T299" s="91"/>
      <c r="U299" s="91"/>
      <c r="V299" s="91"/>
      <c r="W299" s="91"/>
      <c r="X299" s="91"/>
      <c r="Y299" s="91"/>
      <c r="Z299" s="91"/>
      <c r="AA299" s="91"/>
    </row>
    <row r="300" spans="1:27" ht="15.75" customHeight="1">
      <c r="A300" s="91"/>
      <c r="B300" s="91"/>
      <c r="C300" s="91"/>
      <c r="D300" s="92"/>
      <c r="E300" s="92"/>
      <c r="F300" s="92"/>
      <c r="G300" s="92"/>
      <c r="H300" s="92"/>
      <c r="I300" s="92"/>
      <c r="J300" s="92"/>
      <c r="K300" s="92"/>
      <c r="L300" s="92"/>
      <c r="M300" s="92"/>
      <c r="N300" s="92"/>
      <c r="O300" s="92"/>
      <c r="P300" s="92"/>
      <c r="Q300" s="91"/>
      <c r="R300" s="91"/>
      <c r="S300" s="91"/>
      <c r="T300" s="91"/>
      <c r="U300" s="91"/>
      <c r="V300" s="91"/>
      <c r="W300" s="91"/>
      <c r="X300" s="91"/>
      <c r="Y300" s="91"/>
      <c r="Z300" s="91"/>
      <c r="AA300" s="91"/>
    </row>
    <row r="301" spans="1:27" ht="15.75" customHeight="1">
      <c r="A301" s="91"/>
      <c r="B301" s="91"/>
      <c r="C301" s="91"/>
      <c r="D301" s="92"/>
      <c r="E301" s="92"/>
      <c r="F301" s="92"/>
      <c r="G301" s="92"/>
      <c r="H301" s="92"/>
      <c r="I301" s="92"/>
      <c r="J301" s="92"/>
      <c r="K301" s="92"/>
      <c r="L301" s="92"/>
      <c r="M301" s="92"/>
      <c r="N301" s="92"/>
      <c r="O301" s="92"/>
      <c r="P301" s="92"/>
      <c r="Q301" s="91"/>
      <c r="R301" s="91"/>
      <c r="S301" s="91"/>
      <c r="T301" s="91"/>
      <c r="U301" s="91"/>
      <c r="V301" s="91"/>
      <c r="W301" s="91"/>
      <c r="X301" s="91"/>
      <c r="Y301" s="91"/>
      <c r="Z301" s="91"/>
      <c r="AA301" s="91"/>
    </row>
    <row r="302" spans="1:27" ht="15.75" customHeight="1">
      <c r="A302" s="91"/>
      <c r="B302" s="91"/>
      <c r="C302" s="91"/>
      <c r="D302" s="92"/>
      <c r="E302" s="92"/>
      <c r="F302" s="92"/>
      <c r="G302" s="92"/>
      <c r="H302" s="92"/>
      <c r="I302" s="92"/>
      <c r="J302" s="92"/>
      <c r="K302" s="92"/>
      <c r="L302" s="92"/>
      <c r="M302" s="92"/>
      <c r="N302" s="92"/>
      <c r="O302" s="92"/>
      <c r="P302" s="92"/>
      <c r="Q302" s="91"/>
      <c r="R302" s="91"/>
      <c r="S302" s="91"/>
      <c r="T302" s="91"/>
      <c r="U302" s="91"/>
      <c r="V302" s="91"/>
      <c r="W302" s="91"/>
      <c r="X302" s="91"/>
      <c r="Y302" s="91"/>
      <c r="Z302" s="91"/>
      <c r="AA302" s="91"/>
    </row>
    <row r="303" spans="1:27" ht="15.75" customHeight="1">
      <c r="A303" s="91"/>
      <c r="B303" s="91"/>
      <c r="C303" s="91"/>
      <c r="D303" s="92"/>
      <c r="E303" s="92"/>
      <c r="F303" s="92"/>
      <c r="G303" s="92"/>
      <c r="H303" s="92"/>
      <c r="I303" s="92"/>
      <c r="J303" s="92"/>
      <c r="K303" s="92"/>
      <c r="L303" s="92"/>
      <c r="M303" s="92"/>
      <c r="N303" s="92"/>
      <c r="O303" s="92"/>
      <c r="P303" s="92"/>
      <c r="Q303" s="91"/>
      <c r="R303" s="91"/>
      <c r="S303" s="91"/>
      <c r="T303" s="91"/>
      <c r="U303" s="91"/>
      <c r="V303" s="91"/>
      <c r="W303" s="91"/>
      <c r="X303" s="91"/>
      <c r="Y303" s="91"/>
      <c r="Z303" s="91"/>
      <c r="AA303" s="91"/>
    </row>
    <row r="304" spans="1:27" ht="15.75" customHeight="1">
      <c r="A304" s="91"/>
      <c r="B304" s="91"/>
      <c r="C304" s="91"/>
      <c r="D304" s="92"/>
      <c r="E304" s="92"/>
      <c r="F304" s="92"/>
      <c r="G304" s="92"/>
      <c r="H304" s="92"/>
      <c r="I304" s="92"/>
      <c r="J304" s="92"/>
      <c r="K304" s="92"/>
      <c r="L304" s="92"/>
      <c r="M304" s="92"/>
      <c r="N304" s="92"/>
      <c r="O304" s="92"/>
      <c r="P304" s="92"/>
      <c r="Q304" s="91"/>
      <c r="R304" s="91"/>
      <c r="S304" s="91"/>
      <c r="T304" s="91"/>
      <c r="U304" s="91"/>
      <c r="V304" s="91"/>
      <c r="W304" s="91"/>
      <c r="X304" s="91"/>
      <c r="Y304" s="91"/>
      <c r="Z304" s="91"/>
      <c r="AA304" s="91"/>
    </row>
    <row r="305" spans="1:27" ht="15.75" customHeight="1">
      <c r="A305" s="91"/>
      <c r="B305" s="91"/>
      <c r="C305" s="91"/>
      <c r="D305" s="92"/>
      <c r="E305" s="92"/>
      <c r="F305" s="92"/>
      <c r="G305" s="92"/>
      <c r="H305" s="92"/>
      <c r="I305" s="92"/>
      <c r="J305" s="92"/>
      <c r="K305" s="92"/>
      <c r="L305" s="92"/>
      <c r="M305" s="92"/>
      <c r="N305" s="92"/>
      <c r="O305" s="92"/>
      <c r="P305" s="92"/>
      <c r="Q305" s="91"/>
      <c r="R305" s="91"/>
      <c r="S305" s="91"/>
      <c r="T305" s="91"/>
      <c r="U305" s="91"/>
      <c r="V305" s="91"/>
      <c r="W305" s="91"/>
      <c r="X305" s="91"/>
      <c r="Y305" s="91"/>
      <c r="Z305" s="91"/>
      <c r="AA305" s="91"/>
    </row>
    <row r="306" spans="1:27" ht="15.75" customHeight="1">
      <c r="A306" s="91"/>
      <c r="B306" s="91"/>
      <c r="C306" s="91"/>
      <c r="D306" s="92"/>
      <c r="E306" s="92"/>
      <c r="F306" s="92"/>
      <c r="G306" s="92"/>
      <c r="H306" s="92"/>
      <c r="I306" s="92"/>
      <c r="J306" s="92"/>
      <c r="K306" s="92"/>
      <c r="L306" s="92"/>
      <c r="M306" s="92"/>
      <c r="N306" s="92"/>
      <c r="O306" s="92"/>
      <c r="P306" s="92"/>
      <c r="Q306" s="91"/>
      <c r="R306" s="91"/>
      <c r="S306" s="91"/>
      <c r="T306" s="91"/>
      <c r="U306" s="91"/>
      <c r="V306" s="91"/>
      <c r="W306" s="91"/>
      <c r="X306" s="91"/>
      <c r="Y306" s="91"/>
      <c r="Z306" s="91"/>
      <c r="AA306" s="91"/>
    </row>
    <row r="307" spans="1:27" ht="15.75" customHeight="1">
      <c r="A307" s="91"/>
      <c r="B307" s="91"/>
      <c r="C307" s="91"/>
      <c r="D307" s="92"/>
      <c r="E307" s="92"/>
      <c r="F307" s="92"/>
      <c r="G307" s="92"/>
      <c r="H307" s="92"/>
      <c r="I307" s="92"/>
      <c r="J307" s="92"/>
      <c r="K307" s="92"/>
      <c r="L307" s="92"/>
      <c r="M307" s="92"/>
      <c r="N307" s="92"/>
      <c r="O307" s="92"/>
      <c r="P307" s="92"/>
      <c r="Q307" s="91"/>
      <c r="R307" s="91"/>
      <c r="S307" s="91"/>
      <c r="T307" s="91"/>
      <c r="U307" s="91"/>
      <c r="V307" s="91"/>
      <c r="W307" s="91"/>
      <c r="X307" s="91"/>
      <c r="Y307" s="91"/>
      <c r="Z307" s="91"/>
      <c r="AA307" s="91"/>
    </row>
    <row r="308" spans="1:27" ht="15.75" customHeight="1">
      <c r="A308" s="91"/>
      <c r="B308" s="91"/>
      <c r="C308" s="91"/>
      <c r="D308" s="92"/>
      <c r="E308" s="92"/>
      <c r="F308" s="92"/>
      <c r="G308" s="92"/>
      <c r="H308" s="92"/>
      <c r="I308" s="92"/>
      <c r="J308" s="92"/>
      <c r="K308" s="92"/>
      <c r="L308" s="92"/>
      <c r="M308" s="92"/>
      <c r="N308" s="92"/>
      <c r="O308" s="92"/>
      <c r="P308" s="92"/>
      <c r="Q308" s="91"/>
      <c r="R308" s="91"/>
      <c r="S308" s="91"/>
      <c r="T308" s="91"/>
      <c r="U308" s="91"/>
      <c r="V308" s="91"/>
      <c r="W308" s="91"/>
      <c r="X308" s="91"/>
      <c r="Y308" s="91"/>
      <c r="Z308" s="91"/>
      <c r="AA308" s="91"/>
    </row>
    <row r="309" spans="1:27" ht="15.75" customHeight="1">
      <c r="A309" s="91"/>
      <c r="B309" s="91"/>
      <c r="C309" s="91"/>
      <c r="D309" s="92"/>
      <c r="E309" s="92"/>
      <c r="F309" s="92"/>
      <c r="G309" s="92"/>
      <c r="H309" s="92"/>
      <c r="I309" s="92"/>
      <c r="J309" s="92"/>
      <c r="K309" s="92"/>
      <c r="L309" s="92"/>
      <c r="M309" s="92"/>
      <c r="N309" s="92"/>
      <c r="O309" s="92"/>
      <c r="P309" s="92"/>
      <c r="Q309" s="91"/>
      <c r="R309" s="91"/>
      <c r="S309" s="91"/>
      <c r="T309" s="91"/>
      <c r="U309" s="91"/>
      <c r="V309" s="91"/>
      <c r="W309" s="91"/>
      <c r="X309" s="91"/>
      <c r="Y309" s="91"/>
      <c r="Z309" s="91"/>
      <c r="AA309" s="91"/>
    </row>
    <row r="310" spans="1:27" ht="15.75" customHeight="1">
      <c r="A310" s="91"/>
      <c r="B310" s="91"/>
      <c r="C310" s="91"/>
      <c r="D310" s="92"/>
      <c r="E310" s="92"/>
      <c r="F310" s="92"/>
      <c r="G310" s="92"/>
      <c r="H310" s="92"/>
      <c r="I310" s="92"/>
      <c r="J310" s="92"/>
      <c r="K310" s="92"/>
      <c r="L310" s="92"/>
      <c r="M310" s="92"/>
      <c r="N310" s="92"/>
      <c r="O310" s="92"/>
      <c r="P310" s="92"/>
      <c r="Q310" s="91"/>
      <c r="R310" s="91"/>
      <c r="S310" s="91"/>
      <c r="T310" s="91"/>
      <c r="U310" s="91"/>
      <c r="V310" s="91"/>
      <c r="W310" s="91"/>
      <c r="X310" s="91"/>
      <c r="Y310" s="91"/>
      <c r="Z310" s="91"/>
      <c r="AA310" s="91"/>
    </row>
    <row r="311" spans="1:27" ht="15.75" customHeight="1">
      <c r="A311" s="91"/>
      <c r="B311" s="91"/>
      <c r="C311" s="91"/>
      <c r="D311" s="92"/>
      <c r="E311" s="92"/>
      <c r="F311" s="92"/>
      <c r="G311" s="92"/>
      <c r="H311" s="92"/>
      <c r="I311" s="92"/>
      <c r="J311" s="92"/>
      <c r="K311" s="92"/>
      <c r="L311" s="92"/>
      <c r="M311" s="92"/>
      <c r="N311" s="92"/>
      <c r="O311" s="92"/>
      <c r="P311" s="92"/>
      <c r="Q311" s="91"/>
      <c r="R311" s="91"/>
      <c r="S311" s="91"/>
      <c r="T311" s="91"/>
      <c r="U311" s="91"/>
      <c r="V311" s="91"/>
      <c r="W311" s="91"/>
      <c r="X311" s="91"/>
      <c r="Y311" s="91"/>
      <c r="Z311" s="91"/>
      <c r="AA311" s="91"/>
    </row>
    <row r="312" spans="1:27" ht="15.75" customHeight="1">
      <c r="A312" s="91"/>
      <c r="B312" s="91"/>
      <c r="C312" s="91"/>
      <c r="D312" s="92"/>
      <c r="E312" s="92"/>
      <c r="F312" s="92"/>
      <c r="G312" s="92"/>
      <c r="H312" s="92"/>
      <c r="I312" s="92"/>
      <c r="J312" s="92"/>
      <c r="K312" s="92"/>
      <c r="L312" s="92"/>
      <c r="M312" s="92"/>
      <c r="N312" s="92"/>
      <c r="O312" s="92"/>
      <c r="P312" s="92"/>
      <c r="Q312" s="91"/>
      <c r="R312" s="91"/>
      <c r="S312" s="91"/>
      <c r="T312" s="91"/>
      <c r="U312" s="91"/>
      <c r="V312" s="91"/>
      <c r="W312" s="91"/>
      <c r="X312" s="91"/>
      <c r="Y312" s="91"/>
      <c r="Z312" s="91"/>
      <c r="AA312" s="91"/>
    </row>
    <row r="313" spans="1:27" ht="15.75" customHeight="1">
      <c r="A313" s="91"/>
      <c r="B313" s="91"/>
      <c r="C313" s="91"/>
      <c r="D313" s="92"/>
      <c r="E313" s="92"/>
      <c r="F313" s="92"/>
      <c r="G313" s="92"/>
      <c r="H313" s="92"/>
      <c r="I313" s="92"/>
      <c r="J313" s="92"/>
      <c r="K313" s="92"/>
      <c r="L313" s="92"/>
      <c r="M313" s="92"/>
      <c r="N313" s="92"/>
      <c r="O313" s="92"/>
      <c r="P313" s="92"/>
      <c r="Q313" s="91"/>
      <c r="R313" s="91"/>
      <c r="S313" s="91"/>
      <c r="T313" s="91"/>
      <c r="U313" s="91"/>
      <c r="V313" s="91"/>
      <c r="W313" s="91"/>
      <c r="X313" s="91"/>
      <c r="Y313" s="91"/>
      <c r="Z313" s="91"/>
      <c r="AA313" s="91"/>
    </row>
    <row r="314" spans="1:27" ht="15.75" customHeight="1">
      <c r="A314" s="91"/>
      <c r="B314" s="91"/>
      <c r="C314" s="91"/>
      <c r="D314" s="92"/>
      <c r="E314" s="92"/>
      <c r="F314" s="92"/>
      <c r="G314" s="92"/>
      <c r="H314" s="92"/>
      <c r="I314" s="92"/>
      <c r="J314" s="92"/>
      <c r="K314" s="92"/>
      <c r="L314" s="92"/>
      <c r="M314" s="92"/>
      <c r="N314" s="92"/>
      <c r="O314" s="92"/>
      <c r="P314" s="92"/>
      <c r="Q314" s="91"/>
      <c r="R314" s="91"/>
      <c r="S314" s="91"/>
      <c r="T314" s="91"/>
      <c r="U314" s="91"/>
      <c r="V314" s="91"/>
      <c r="W314" s="91"/>
      <c r="X314" s="91"/>
      <c r="Y314" s="91"/>
      <c r="Z314" s="91"/>
      <c r="AA314" s="91"/>
    </row>
    <row r="315" spans="1:27" ht="15.75" customHeight="1">
      <c r="A315" s="91"/>
      <c r="B315" s="91"/>
      <c r="C315" s="91"/>
      <c r="D315" s="92"/>
      <c r="E315" s="92"/>
      <c r="F315" s="92"/>
      <c r="G315" s="92"/>
      <c r="H315" s="92"/>
      <c r="I315" s="92"/>
      <c r="J315" s="92"/>
      <c r="K315" s="92"/>
      <c r="L315" s="92"/>
      <c r="M315" s="92"/>
      <c r="N315" s="92"/>
      <c r="O315" s="92"/>
      <c r="P315" s="92"/>
      <c r="Q315" s="91"/>
      <c r="R315" s="91"/>
      <c r="S315" s="91"/>
      <c r="T315" s="91"/>
      <c r="U315" s="91"/>
      <c r="V315" s="91"/>
      <c r="W315" s="91"/>
      <c r="X315" s="91"/>
      <c r="Y315" s="91"/>
      <c r="Z315" s="91"/>
      <c r="AA315" s="91"/>
    </row>
    <row r="316" spans="1:27" ht="15.75" customHeight="1">
      <c r="A316" s="91"/>
      <c r="B316" s="91"/>
      <c r="C316" s="91"/>
      <c r="D316" s="92"/>
      <c r="E316" s="92"/>
      <c r="F316" s="92"/>
      <c r="G316" s="92"/>
      <c r="H316" s="92"/>
      <c r="I316" s="92"/>
      <c r="J316" s="92"/>
      <c r="K316" s="92"/>
      <c r="L316" s="92"/>
      <c r="M316" s="92"/>
      <c r="N316" s="92"/>
      <c r="O316" s="92"/>
      <c r="P316" s="92"/>
      <c r="Q316" s="91"/>
      <c r="R316" s="91"/>
      <c r="S316" s="91"/>
      <c r="T316" s="91"/>
      <c r="U316" s="91"/>
      <c r="V316" s="91"/>
      <c r="W316" s="91"/>
      <c r="X316" s="91"/>
      <c r="Y316" s="91"/>
      <c r="Z316" s="91"/>
      <c r="AA316" s="91"/>
    </row>
    <row r="317" spans="1:27" ht="15.75" customHeight="1">
      <c r="A317" s="91"/>
      <c r="B317" s="91"/>
      <c r="C317" s="91"/>
      <c r="D317" s="92"/>
      <c r="E317" s="92"/>
      <c r="F317" s="92"/>
      <c r="G317" s="92"/>
      <c r="H317" s="92"/>
      <c r="I317" s="92"/>
      <c r="J317" s="92"/>
      <c r="K317" s="92"/>
      <c r="L317" s="92"/>
      <c r="M317" s="92"/>
      <c r="N317" s="92"/>
      <c r="O317" s="92"/>
      <c r="P317" s="92"/>
      <c r="Q317" s="91"/>
      <c r="R317" s="91"/>
      <c r="S317" s="91"/>
      <c r="T317" s="91"/>
      <c r="U317" s="91"/>
      <c r="V317" s="91"/>
      <c r="W317" s="91"/>
      <c r="X317" s="91"/>
      <c r="Y317" s="91"/>
      <c r="Z317" s="91"/>
      <c r="AA317" s="91"/>
    </row>
    <row r="318" spans="1:27" ht="15.75" customHeight="1">
      <c r="A318" s="91"/>
      <c r="B318" s="91"/>
      <c r="C318" s="91"/>
      <c r="D318" s="92"/>
      <c r="E318" s="92"/>
      <c r="F318" s="92"/>
      <c r="G318" s="92"/>
      <c r="H318" s="92"/>
      <c r="I318" s="92"/>
      <c r="J318" s="92"/>
      <c r="K318" s="92"/>
      <c r="L318" s="92"/>
      <c r="M318" s="92"/>
      <c r="N318" s="92"/>
      <c r="O318" s="92"/>
      <c r="P318" s="92"/>
      <c r="Q318" s="91"/>
      <c r="R318" s="91"/>
      <c r="S318" s="91"/>
      <c r="T318" s="91"/>
      <c r="U318" s="91"/>
      <c r="V318" s="91"/>
      <c r="W318" s="91"/>
      <c r="X318" s="91"/>
      <c r="Y318" s="91"/>
      <c r="Z318" s="91"/>
      <c r="AA318" s="91"/>
    </row>
    <row r="319" spans="1:27" ht="15.75" customHeight="1">
      <c r="A319" s="91"/>
      <c r="B319" s="91"/>
      <c r="C319" s="91"/>
      <c r="D319" s="92"/>
      <c r="E319" s="92"/>
      <c r="F319" s="92"/>
      <c r="G319" s="92"/>
      <c r="H319" s="92"/>
      <c r="I319" s="92"/>
      <c r="J319" s="92"/>
      <c r="K319" s="92"/>
      <c r="L319" s="92"/>
      <c r="M319" s="92"/>
      <c r="N319" s="92"/>
      <c r="O319" s="92"/>
      <c r="P319" s="92"/>
      <c r="Q319" s="91"/>
      <c r="R319" s="91"/>
      <c r="S319" s="91"/>
      <c r="T319" s="91"/>
      <c r="U319" s="91"/>
      <c r="V319" s="91"/>
      <c r="W319" s="91"/>
      <c r="X319" s="91"/>
      <c r="Y319" s="91"/>
      <c r="Z319" s="91"/>
      <c r="AA319" s="91"/>
    </row>
    <row r="320" spans="1:27" ht="15.75" customHeight="1">
      <c r="A320" s="91"/>
      <c r="B320" s="91"/>
      <c r="C320" s="91"/>
      <c r="D320" s="92"/>
      <c r="E320" s="92"/>
      <c r="F320" s="92"/>
      <c r="G320" s="92"/>
      <c r="H320" s="92"/>
      <c r="I320" s="92"/>
      <c r="J320" s="92"/>
      <c r="K320" s="92"/>
      <c r="L320" s="92"/>
      <c r="M320" s="92"/>
      <c r="N320" s="92"/>
      <c r="O320" s="92"/>
      <c r="P320" s="92"/>
      <c r="Q320" s="91"/>
      <c r="R320" s="91"/>
      <c r="S320" s="91"/>
      <c r="T320" s="91"/>
      <c r="U320" s="91"/>
      <c r="V320" s="91"/>
      <c r="W320" s="91"/>
      <c r="X320" s="91"/>
      <c r="Y320" s="91"/>
      <c r="Z320" s="91"/>
      <c r="AA320" s="91"/>
    </row>
    <row r="321" spans="1:27" ht="15.75" customHeight="1">
      <c r="A321" s="91"/>
      <c r="B321" s="91"/>
      <c r="C321" s="91"/>
      <c r="D321" s="92"/>
      <c r="E321" s="92"/>
      <c r="F321" s="92"/>
      <c r="G321" s="92"/>
      <c r="H321" s="92"/>
      <c r="I321" s="92"/>
      <c r="J321" s="92"/>
      <c r="K321" s="92"/>
      <c r="L321" s="92"/>
      <c r="M321" s="92"/>
      <c r="N321" s="92"/>
      <c r="O321" s="92"/>
      <c r="P321" s="92"/>
      <c r="Q321" s="91"/>
      <c r="R321" s="91"/>
      <c r="S321" s="91"/>
      <c r="T321" s="91"/>
      <c r="U321" s="91"/>
      <c r="V321" s="91"/>
      <c r="W321" s="91"/>
      <c r="X321" s="91"/>
      <c r="Y321" s="91"/>
      <c r="Z321" s="91"/>
      <c r="AA321" s="91"/>
    </row>
    <row r="322" spans="1:27" ht="15.75" customHeight="1">
      <c r="A322" s="91"/>
      <c r="B322" s="91"/>
      <c r="C322" s="91"/>
      <c r="D322" s="92"/>
      <c r="E322" s="92"/>
      <c r="F322" s="92"/>
      <c r="G322" s="92"/>
      <c r="H322" s="92"/>
      <c r="I322" s="92"/>
      <c r="J322" s="92"/>
      <c r="K322" s="92"/>
      <c r="L322" s="92"/>
      <c r="M322" s="92"/>
      <c r="N322" s="92"/>
      <c r="O322" s="92"/>
      <c r="P322" s="92"/>
      <c r="Q322" s="91"/>
      <c r="R322" s="91"/>
      <c r="S322" s="91"/>
      <c r="T322" s="91"/>
      <c r="U322" s="91"/>
      <c r="V322" s="91"/>
      <c r="W322" s="91"/>
      <c r="X322" s="91"/>
      <c r="Y322" s="91"/>
      <c r="Z322" s="91"/>
      <c r="AA322" s="91"/>
    </row>
    <row r="323" spans="1:27" ht="15.75" customHeight="1">
      <c r="A323" s="91"/>
      <c r="B323" s="91"/>
      <c r="C323" s="91"/>
      <c r="D323" s="92"/>
      <c r="E323" s="92"/>
      <c r="F323" s="92"/>
      <c r="G323" s="92"/>
      <c r="H323" s="92"/>
      <c r="I323" s="92"/>
      <c r="J323" s="92"/>
      <c r="K323" s="92"/>
      <c r="L323" s="92"/>
      <c r="M323" s="92"/>
      <c r="N323" s="92"/>
      <c r="O323" s="92"/>
      <c r="P323" s="92"/>
      <c r="Q323" s="91"/>
      <c r="R323" s="91"/>
      <c r="S323" s="91"/>
      <c r="T323" s="91"/>
      <c r="U323" s="91"/>
      <c r="V323" s="91"/>
      <c r="W323" s="91"/>
      <c r="X323" s="91"/>
      <c r="Y323" s="91"/>
      <c r="Z323" s="91"/>
      <c r="AA323" s="91"/>
    </row>
    <row r="324" spans="1:27" ht="15.75" customHeight="1">
      <c r="A324" s="91"/>
      <c r="B324" s="91"/>
      <c r="C324" s="91"/>
      <c r="D324" s="92"/>
      <c r="E324" s="92"/>
      <c r="F324" s="92"/>
      <c r="G324" s="92"/>
      <c r="H324" s="92"/>
      <c r="I324" s="92"/>
      <c r="J324" s="92"/>
      <c r="K324" s="92"/>
      <c r="L324" s="92"/>
      <c r="M324" s="92"/>
      <c r="N324" s="92"/>
      <c r="O324" s="92"/>
      <c r="P324" s="92"/>
      <c r="Q324" s="91"/>
      <c r="R324" s="91"/>
      <c r="S324" s="91"/>
      <c r="T324" s="91"/>
      <c r="U324" s="91"/>
      <c r="V324" s="91"/>
      <c r="W324" s="91"/>
      <c r="X324" s="91"/>
      <c r="Y324" s="91"/>
      <c r="Z324" s="91"/>
      <c r="AA324" s="91"/>
    </row>
    <row r="325" spans="1:27" ht="15.75" customHeight="1">
      <c r="A325" s="91"/>
      <c r="B325" s="91"/>
      <c r="C325" s="91"/>
      <c r="D325" s="92"/>
      <c r="E325" s="92"/>
      <c r="F325" s="92"/>
      <c r="G325" s="92"/>
      <c r="H325" s="92"/>
      <c r="I325" s="92"/>
      <c r="J325" s="92"/>
      <c r="K325" s="92"/>
      <c r="L325" s="92"/>
      <c r="M325" s="92"/>
      <c r="N325" s="92"/>
      <c r="O325" s="92"/>
      <c r="P325" s="92"/>
      <c r="Q325" s="91"/>
      <c r="R325" s="91"/>
      <c r="S325" s="91"/>
      <c r="T325" s="91"/>
      <c r="U325" s="91"/>
      <c r="V325" s="91"/>
      <c r="W325" s="91"/>
      <c r="X325" s="91"/>
      <c r="Y325" s="91"/>
      <c r="Z325" s="91"/>
      <c r="AA325" s="91"/>
    </row>
    <row r="326" spans="1:27" ht="15.75" customHeight="1">
      <c r="A326" s="91"/>
      <c r="B326" s="91"/>
      <c r="C326" s="91"/>
      <c r="D326" s="92"/>
      <c r="E326" s="92"/>
      <c r="F326" s="92"/>
      <c r="G326" s="92"/>
      <c r="H326" s="92"/>
      <c r="I326" s="92"/>
      <c r="J326" s="92"/>
      <c r="K326" s="92"/>
      <c r="L326" s="92"/>
      <c r="M326" s="92"/>
      <c r="N326" s="92"/>
      <c r="O326" s="92"/>
      <c r="P326" s="92"/>
      <c r="Q326" s="91"/>
      <c r="R326" s="91"/>
      <c r="S326" s="91"/>
      <c r="T326" s="91"/>
      <c r="U326" s="91"/>
      <c r="V326" s="91"/>
      <c r="W326" s="91"/>
      <c r="X326" s="91"/>
      <c r="Y326" s="91"/>
      <c r="Z326" s="91"/>
      <c r="AA326" s="91"/>
    </row>
    <row r="327" spans="1:27" ht="15.75" customHeight="1">
      <c r="A327" s="91"/>
      <c r="B327" s="91"/>
      <c r="C327" s="91"/>
      <c r="D327" s="92"/>
      <c r="E327" s="92"/>
      <c r="F327" s="92"/>
      <c r="G327" s="92"/>
      <c r="H327" s="92"/>
      <c r="I327" s="92"/>
      <c r="J327" s="92"/>
      <c r="K327" s="92"/>
      <c r="L327" s="92"/>
      <c r="M327" s="92"/>
      <c r="N327" s="92"/>
      <c r="O327" s="92"/>
      <c r="P327" s="92"/>
      <c r="Q327" s="91"/>
      <c r="R327" s="91"/>
      <c r="S327" s="91"/>
      <c r="T327" s="91"/>
      <c r="U327" s="91"/>
      <c r="V327" s="91"/>
      <c r="W327" s="91"/>
      <c r="X327" s="91"/>
      <c r="Y327" s="91"/>
      <c r="Z327" s="91"/>
      <c r="AA327" s="91"/>
    </row>
    <row r="328" spans="1:27" ht="15.75" customHeight="1">
      <c r="A328" s="91"/>
      <c r="B328" s="91"/>
      <c r="C328" s="91"/>
      <c r="D328" s="92"/>
      <c r="E328" s="92"/>
      <c r="F328" s="92"/>
      <c r="G328" s="92"/>
      <c r="H328" s="92"/>
      <c r="I328" s="92"/>
      <c r="J328" s="92"/>
      <c r="K328" s="92"/>
      <c r="L328" s="92"/>
      <c r="M328" s="92"/>
      <c r="N328" s="92"/>
      <c r="O328" s="92"/>
      <c r="P328" s="92"/>
      <c r="Q328" s="91"/>
      <c r="R328" s="91"/>
      <c r="S328" s="91"/>
      <c r="T328" s="91"/>
      <c r="U328" s="91"/>
      <c r="V328" s="91"/>
      <c r="W328" s="91"/>
      <c r="X328" s="91"/>
      <c r="Y328" s="91"/>
      <c r="Z328" s="91"/>
      <c r="AA328" s="91"/>
    </row>
    <row r="329" spans="1:27" ht="15.75" customHeight="1">
      <c r="A329" s="91"/>
      <c r="B329" s="91"/>
      <c r="C329" s="91"/>
      <c r="D329" s="92"/>
      <c r="E329" s="92"/>
      <c r="F329" s="92"/>
      <c r="G329" s="92"/>
      <c r="H329" s="92"/>
      <c r="I329" s="92"/>
      <c r="J329" s="92"/>
      <c r="K329" s="92"/>
      <c r="L329" s="92"/>
      <c r="M329" s="92"/>
      <c r="N329" s="92"/>
      <c r="O329" s="92"/>
      <c r="P329" s="92"/>
      <c r="Q329" s="91"/>
      <c r="R329" s="91"/>
      <c r="S329" s="91"/>
      <c r="T329" s="91"/>
      <c r="U329" s="91"/>
      <c r="V329" s="91"/>
      <c r="W329" s="91"/>
      <c r="X329" s="91"/>
      <c r="Y329" s="91"/>
      <c r="Z329" s="91"/>
      <c r="AA329" s="91"/>
    </row>
    <row r="330" spans="1:27" ht="15.75" customHeight="1">
      <c r="A330" s="91"/>
      <c r="B330" s="91"/>
      <c r="C330" s="91"/>
      <c r="D330" s="92"/>
      <c r="E330" s="92"/>
      <c r="F330" s="92"/>
      <c r="G330" s="92"/>
      <c r="H330" s="92"/>
      <c r="I330" s="92"/>
      <c r="J330" s="92"/>
      <c r="K330" s="92"/>
      <c r="L330" s="92"/>
      <c r="M330" s="92"/>
      <c r="N330" s="92"/>
      <c r="O330" s="92"/>
      <c r="P330" s="92"/>
      <c r="Q330" s="91"/>
      <c r="R330" s="91"/>
      <c r="S330" s="91"/>
      <c r="T330" s="91"/>
      <c r="U330" s="91"/>
      <c r="V330" s="91"/>
      <c r="W330" s="91"/>
      <c r="X330" s="91"/>
      <c r="Y330" s="91"/>
      <c r="Z330" s="91"/>
      <c r="AA330" s="91"/>
    </row>
    <row r="331" spans="1:27" ht="15.75" customHeight="1">
      <c r="A331" s="91"/>
      <c r="B331" s="91"/>
      <c r="C331" s="91"/>
      <c r="D331" s="92"/>
      <c r="E331" s="92"/>
      <c r="F331" s="92"/>
      <c r="G331" s="92"/>
      <c r="H331" s="92"/>
      <c r="I331" s="92"/>
      <c r="J331" s="92"/>
      <c r="K331" s="92"/>
      <c r="L331" s="92"/>
      <c r="M331" s="92"/>
      <c r="N331" s="92"/>
      <c r="O331" s="92"/>
      <c r="P331" s="92"/>
      <c r="Q331" s="91"/>
      <c r="R331" s="91"/>
      <c r="S331" s="91"/>
      <c r="T331" s="91"/>
      <c r="U331" s="91"/>
      <c r="V331" s="91"/>
      <c r="W331" s="91"/>
      <c r="X331" s="91"/>
      <c r="Y331" s="91"/>
      <c r="Z331" s="91"/>
      <c r="AA331" s="91"/>
    </row>
    <row r="332" spans="1:27" ht="15.75" customHeight="1">
      <c r="A332" s="91"/>
      <c r="B332" s="91"/>
      <c r="C332" s="91"/>
      <c r="D332" s="92"/>
      <c r="E332" s="92"/>
      <c r="F332" s="92"/>
      <c r="G332" s="92"/>
      <c r="H332" s="92"/>
      <c r="I332" s="92"/>
      <c r="J332" s="92"/>
      <c r="K332" s="92"/>
      <c r="L332" s="92"/>
      <c r="M332" s="92"/>
      <c r="N332" s="92"/>
      <c r="O332" s="92"/>
      <c r="P332" s="92"/>
      <c r="Q332" s="91"/>
      <c r="R332" s="91"/>
      <c r="S332" s="91"/>
      <c r="T332" s="91"/>
      <c r="U332" s="91"/>
      <c r="V332" s="91"/>
      <c r="W332" s="91"/>
      <c r="X332" s="91"/>
      <c r="Y332" s="91"/>
      <c r="Z332" s="91"/>
      <c r="AA332" s="91"/>
    </row>
    <row r="333" spans="1:27" ht="15.75" customHeight="1">
      <c r="A333" s="91"/>
      <c r="B333" s="91"/>
      <c r="C333" s="91"/>
      <c r="D333" s="92"/>
      <c r="E333" s="92"/>
      <c r="F333" s="92"/>
      <c r="G333" s="92"/>
      <c r="H333" s="92"/>
      <c r="I333" s="92"/>
      <c r="J333" s="92"/>
      <c r="K333" s="92"/>
      <c r="L333" s="92"/>
      <c r="M333" s="92"/>
      <c r="N333" s="92"/>
      <c r="O333" s="92"/>
      <c r="P333" s="92"/>
      <c r="Q333" s="91"/>
      <c r="R333" s="91"/>
      <c r="S333" s="91"/>
      <c r="T333" s="91"/>
      <c r="U333" s="91"/>
      <c r="V333" s="91"/>
      <c r="W333" s="91"/>
      <c r="X333" s="91"/>
      <c r="Y333" s="91"/>
      <c r="Z333" s="91"/>
      <c r="AA333" s="91"/>
    </row>
    <row r="334" spans="1:27" ht="15.75" customHeight="1">
      <c r="A334" s="91"/>
      <c r="B334" s="91"/>
      <c r="C334" s="91"/>
      <c r="D334" s="92"/>
      <c r="E334" s="92"/>
      <c r="F334" s="92"/>
      <c r="G334" s="92"/>
      <c r="H334" s="92"/>
      <c r="I334" s="92"/>
      <c r="J334" s="92"/>
      <c r="K334" s="92"/>
      <c r="L334" s="92"/>
      <c r="M334" s="92"/>
      <c r="N334" s="92"/>
      <c r="O334" s="92"/>
      <c r="P334" s="92"/>
      <c r="Q334" s="91"/>
      <c r="R334" s="91"/>
      <c r="S334" s="91"/>
      <c r="T334" s="91"/>
      <c r="U334" s="91"/>
      <c r="V334" s="91"/>
      <c r="W334" s="91"/>
      <c r="X334" s="91"/>
      <c r="Y334" s="91"/>
      <c r="Z334" s="91"/>
      <c r="AA334" s="91"/>
    </row>
    <row r="335" spans="1:27" ht="15.75" customHeight="1">
      <c r="A335" s="91"/>
      <c r="B335" s="91"/>
      <c r="C335" s="91"/>
      <c r="D335" s="92"/>
      <c r="E335" s="92"/>
      <c r="F335" s="92"/>
      <c r="G335" s="92"/>
      <c r="H335" s="92"/>
      <c r="I335" s="92"/>
      <c r="J335" s="92"/>
      <c r="K335" s="92"/>
      <c r="L335" s="92"/>
      <c r="M335" s="92"/>
      <c r="N335" s="92"/>
      <c r="O335" s="92"/>
      <c r="P335" s="92"/>
      <c r="Q335" s="91"/>
      <c r="R335" s="91"/>
      <c r="S335" s="91"/>
      <c r="T335" s="91"/>
      <c r="U335" s="91"/>
      <c r="V335" s="91"/>
      <c r="W335" s="91"/>
      <c r="X335" s="91"/>
      <c r="Y335" s="91"/>
      <c r="Z335" s="91"/>
      <c r="AA335" s="91"/>
    </row>
    <row r="336" spans="1:27" ht="15.75" customHeight="1">
      <c r="A336" s="91"/>
      <c r="B336" s="91"/>
      <c r="C336" s="91"/>
      <c r="D336" s="92"/>
      <c r="E336" s="92"/>
      <c r="F336" s="92"/>
      <c r="G336" s="92"/>
      <c r="H336" s="92"/>
      <c r="I336" s="92"/>
      <c r="J336" s="92"/>
      <c r="K336" s="92"/>
      <c r="L336" s="92"/>
      <c r="M336" s="92"/>
      <c r="N336" s="92"/>
      <c r="O336" s="92"/>
      <c r="P336" s="92"/>
      <c r="Q336" s="91"/>
      <c r="R336" s="91"/>
      <c r="S336" s="91"/>
      <c r="T336" s="91"/>
      <c r="U336" s="91"/>
      <c r="V336" s="91"/>
      <c r="W336" s="91"/>
      <c r="X336" s="91"/>
      <c r="Y336" s="91"/>
      <c r="Z336" s="91"/>
      <c r="AA336" s="91"/>
    </row>
    <row r="337" spans="1:27" ht="15.75" customHeight="1">
      <c r="A337" s="91"/>
      <c r="B337" s="91"/>
      <c r="C337" s="91"/>
      <c r="D337" s="92"/>
      <c r="E337" s="92"/>
      <c r="F337" s="92"/>
      <c r="G337" s="92"/>
      <c r="H337" s="92"/>
      <c r="I337" s="92"/>
      <c r="J337" s="92"/>
      <c r="K337" s="92"/>
      <c r="L337" s="92"/>
      <c r="M337" s="92"/>
      <c r="N337" s="92"/>
      <c r="O337" s="92"/>
      <c r="P337" s="92"/>
      <c r="Q337" s="91"/>
      <c r="R337" s="91"/>
      <c r="S337" s="91"/>
      <c r="T337" s="91"/>
      <c r="U337" s="91"/>
      <c r="V337" s="91"/>
      <c r="W337" s="91"/>
      <c r="X337" s="91"/>
      <c r="Y337" s="91"/>
      <c r="Z337" s="91"/>
      <c r="AA337" s="91"/>
    </row>
    <row r="338" spans="1:27" ht="15.75" customHeight="1">
      <c r="A338" s="91"/>
      <c r="B338" s="91"/>
      <c r="C338" s="91"/>
      <c r="D338" s="92"/>
      <c r="E338" s="92"/>
      <c r="F338" s="92"/>
      <c r="G338" s="92"/>
      <c r="H338" s="92"/>
      <c r="I338" s="92"/>
      <c r="J338" s="92"/>
      <c r="K338" s="92"/>
      <c r="L338" s="92"/>
      <c r="M338" s="92"/>
      <c r="N338" s="92"/>
      <c r="O338" s="92"/>
      <c r="P338" s="92"/>
      <c r="Q338" s="91"/>
      <c r="R338" s="91"/>
      <c r="S338" s="91"/>
      <c r="T338" s="91"/>
      <c r="U338" s="91"/>
      <c r="V338" s="91"/>
      <c r="W338" s="91"/>
      <c r="X338" s="91"/>
      <c r="Y338" s="91"/>
      <c r="Z338" s="91"/>
      <c r="AA338" s="91"/>
    </row>
    <row r="339" spans="1:27" ht="15.75" customHeight="1">
      <c r="A339" s="91"/>
      <c r="B339" s="91"/>
      <c r="C339" s="91"/>
      <c r="D339" s="92"/>
      <c r="E339" s="92"/>
      <c r="F339" s="92"/>
      <c r="G339" s="92"/>
      <c r="H339" s="92"/>
      <c r="I339" s="92"/>
      <c r="J339" s="92"/>
      <c r="K339" s="92"/>
      <c r="L339" s="92"/>
      <c r="M339" s="92"/>
      <c r="N339" s="92"/>
      <c r="O339" s="92"/>
      <c r="P339" s="92"/>
      <c r="Q339" s="91"/>
      <c r="R339" s="91"/>
      <c r="S339" s="91"/>
      <c r="T339" s="91"/>
      <c r="U339" s="91"/>
      <c r="V339" s="91"/>
      <c r="W339" s="91"/>
      <c r="X339" s="91"/>
      <c r="Y339" s="91"/>
      <c r="Z339" s="91"/>
      <c r="AA339" s="91"/>
    </row>
    <row r="340" spans="1:27" ht="15.75" customHeight="1">
      <c r="A340" s="91"/>
      <c r="B340" s="91"/>
      <c r="C340" s="91"/>
      <c r="D340" s="92"/>
      <c r="E340" s="92"/>
      <c r="F340" s="92"/>
      <c r="G340" s="92"/>
      <c r="H340" s="92"/>
      <c r="I340" s="92"/>
      <c r="J340" s="92"/>
      <c r="K340" s="92"/>
      <c r="L340" s="92"/>
      <c r="M340" s="92"/>
      <c r="N340" s="92"/>
      <c r="O340" s="92"/>
      <c r="P340" s="92"/>
      <c r="Q340" s="91"/>
      <c r="R340" s="91"/>
      <c r="S340" s="91"/>
      <c r="T340" s="91"/>
      <c r="U340" s="91"/>
      <c r="V340" s="91"/>
      <c r="W340" s="91"/>
      <c r="X340" s="91"/>
      <c r="Y340" s="91"/>
      <c r="Z340" s="91"/>
      <c r="AA340" s="91"/>
    </row>
    <row r="341" spans="1:27" ht="15.75" customHeight="1">
      <c r="A341" s="91"/>
      <c r="B341" s="91"/>
      <c r="C341" s="91"/>
      <c r="D341" s="92"/>
      <c r="E341" s="92"/>
      <c r="F341" s="92"/>
      <c r="G341" s="92"/>
      <c r="H341" s="92"/>
      <c r="I341" s="92"/>
      <c r="J341" s="92"/>
      <c r="K341" s="92"/>
      <c r="L341" s="92"/>
      <c r="M341" s="92"/>
      <c r="N341" s="92"/>
      <c r="O341" s="92"/>
      <c r="P341" s="92"/>
      <c r="Q341" s="91"/>
      <c r="R341" s="91"/>
      <c r="S341" s="91"/>
      <c r="T341" s="91"/>
      <c r="U341" s="91"/>
      <c r="V341" s="91"/>
      <c r="W341" s="91"/>
      <c r="X341" s="91"/>
      <c r="Y341" s="91"/>
      <c r="Z341" s="91"/>
      <c r="AA341" s="91"/>
    </row>
    <row r="342" spans="1:27" ht="15.75" customHeight="1">
      <c r="A342" s="91"/>
      <c r="B342" s="91"/>
      <c r="C342" s="91"/>
      <c r="D342" s="92"/>
      <c r="E342" s="92"/>
      <c r="F342" s="92"/>
      <c r="G342" s="92"/>
      <c r="H342" s="92"/>
      <c r="I342" s="92"/>
      <c r="J342" s="92"/>
      <c r="K342" s="92"/>
      <c r="L342" s="92"/>
      <c r="M342" s="92"/>
      <c r="N342" s="92"/>
      <c r="O342" s="92"/>
      <c r="P342" s="92"/>
      <c r="Q342" s="91"/>
      <c r="R342" s="91"/>
      <c r="S342" s="91"/>
      <c r="T342" s="91"/>
      <c r="U342" s="91"/>
      <c r="V342" s="91"/>
      <c r="W342" s="91"/>
      <c r="X342" s="91"/>
      <c r="Y342" s="91"/>
      <c r="Z342" s="91"/>
      <c r="AA342" s="91"/>
    </row>
    <row r="343" spans="1:27" ht="15.75" customHeight="1">
      <c r="A343" s="91"/>
      <c r="B343" s="91"/>
      <c r="C343" s="91"/>
      <c r="D343" s="92"/>
      <c r="E343" s="92"/>
      <c r="F343" s="92"/>
      <c r="G343" s="92"/>
      <c r="H343" s="92"/>
      <c r="I343" s="92"/>
      <c r="J343" s="92"/>
      <c r="K343" s="92"/>
      <c r="L343" s="92"/>
      <c r="M343" s="92"/>
      <c r="N343" s="92"/>
      <c r="O343" s="92"/>
      <c r="P343" s="92"/>
      <c r="Q343" s="91"/>
      <c r="R343" s="91"/>
      <c r="S343" s="91"/>
      <c r="T343" s="91"/>
      <c r="U343" s="91"/>
      <c r="V343" s="91"/>
      <c r="W343" s="91"/>
      <c r="X343" s="91"/>
      <c r="Y343" s="91"/>
      <c r="Z343" s="91"/>
      <c r="AA343" s="91"/>
    </row>
    <row r="344" spans="1:27" ht="15.75" customHeight="1">
      <c r="A344" s="91"/>
      <c r="B344" s="91"/>
      <c r="C344" s="91"/>
      <c r="D344" s="92"/>
      <c r="E344" s="92"/>
      <c r="F344" s="92"/>
      <c r="G344" s="92"/>
      <c r="H344" s="92"/>
      <c r="I344" s="92"/>
      <c r="J344" s="92"/>
      <c r="K344" s="92"/>
      <c r="L344" s="92"/>
      <c r="M344" s="92"/>
      <c r="N344" s="92"/>
      <c r="O344" s="92"/>
      <c r="P344" s="92"/>
      <c r="Q344" s="91"/>
      <c r="R344" s="91"/>
      <c r="S344" s="91"/>
      <c r="T344" s="91"/>
      <c r="U344" s="91"/>
      <c r="V344" s="91"/>
      <c r="W344" s="91"/>
      <c r="X344" s="91"/>
      <c r="Y344" s="91"/>
      <c r="Z344" s="91"/>
      <c r="AA344" s="91"/>
    </row>
    <row r="345" spans="1:27" ht="15.75" customHeight="1">
      <c r="A345" s="91"/>
      <c r="B345" s="91"/>
      <c r="C345" s="91"/>
      <c r="D345" s="92"/>
      <c r="E345" s="92"/>
      <c r="F345" s="92"/>
      <c r="G345" s="92"/>
      <c r="H345" s="92"/>
      <c r="I345" s="92"/>
      <c r="J345" s="92"/>
      <c r="K345" s="92"/>
      <c r="L345" s="92"/>
      <c r="M345" s="92"/>
      <c r="N345" s="92"/>
      <c r="O345" s="92"/>
      <c r="P345" s="92"/>
      <c r="Q345" s="91"/>
      <c r="R345" s="91"/>
      <c r="S345" s="91"/>
      <c r="T345" s="91"/>
      <c r="U345" s="91"/>
      <c r="V345" s="91"/>
      <c r="W345" s="91"/>
      <c r="X345" s="91"/>
      <c r="Y345" s="91"/>
      <c r="Z345" s="91"/>
      <c r="AA345" s="91"/>
    </row>
    <row r="346" spans="1:27" ht="15.75" customHeight="1">
      <c r="A346" s="91"/>
      <c r="B346" s="91"/>
      <c r="C346" s="91"/>
      <c r="D346" s="92"/>
      <c r="E346" s="92"/>
      <c r="F346" s="92"/>
      <c r="G346" s="92"/>
      <c r="H346" s="92"/>
      <c r="I346" s="92"/>
      <c r="J346" s="92"/>
      <c r="K346" s="92"/>
      <c r="L346" s="92"/>
      <c r="M346" s="92"/>
      <c r="N346" s="92"/>
      <c r="O346" s="92"/>
      <c r="P346" s="92"/>
      <c r="Q346" s="91"/>
      <c r="R346" s="91"/>
      <c r="S346" s="91"/>
      <c r="T346" s="91"/>
      <c r="U346" s="91"/>
      <c r="V346" s="91"/>
      <c r="W346" s="91"/>
      <c r="X346" s="91"/>
      <c r="Y346" s="91"/>
      <c r="Z346" s="91"/>
      <c r="AA346" s="91"/>
    </row>
    <row r="347" spans="1:27" ht="15.75" customHeight="1">
      <c r="A347" s="91"/>
      <c r="B347" s="91"/>
      <c r="C347" s="91"/>
      <c r="D347" s="92"/>
      <c r="E347" s="92"/>
      <c r="F347" s="92"/>
      <c r="G347" s="92"/>
      <c r="H347" s="92"/>
      <c r="I347" s="92"/>
      <c r="J347" s="92"/>
      <c r="K347" s="92"/>
      <c r="L347" s="92"/>
      <c r="M347" s="92"/>
      <c r="N347" s="92"/>
      <c r="O347" s="92"/>
      <c r="P347" s="92"/>
      <c r="Q347" s="91"/>
      <c r="R347" s="91"/>
      <c r="S347" s="91"/>
      <c r="T347" s="91"/>
      <c r="U347" s="91"/>
      <c r="V347" s="91"/>
      <c r="W347" s="91"/>
      <c r="X347" s="91"/>
      <c r="Y347" s="91"/>
      <c r="Z347" s="91"/>
      <c r="AA347" s="91"/>
    </row>
    <row r="348" spans="1:27" ht="15.75" customHeight="1">
      <c r="A348" s="91"/>
      <c r="B348" s="91"/>
      <c r="C348" s="91"/>
      <c r="D348" s="92"/>
      <c r="E348" s="92"/>
      <c r="F348" s="92"/>
      <c r="G348" s="92"/>
      <c r="H348" s="92"/>
      <c r="I348" s="92"/>
      <c r="J348" s="92"/>
      <c r="K348" s="92"/>
      <c r="L348" s="92"/>
      <c r="M348" s="92"/>
      <c r="N348" s="92"/>
      <c r="O348" s="92"/>
      <c r="P348" s="92"/>
      <c r="Q348" s="91"/>
      <c r="R348" s="91"/>
      <c r="S348" s="91"/>
      <c r="T348" s="91"/>
      <c r="U348" s="91"/>
      <c r="V348" s="91"/>
      <c r="W348" s="91"/>
      <c r="X348" s="91"/>
      <c r="Y348" s="91"/>
      <c r="Z348" s="91"/>
      <c r="AA348" s="91"/>
    </row>
    <row r="349" spans="1:27" ht="15.75" customHeight="1">
      <c r="A349" s="91"/>
      <c r="B349" s="91"/>
      <c r="C349" s="91"/>
      <c r="D349" s="92"/>
      <c r="E349" s="92"/>
      <c r="F349" s="92"/>
      <c r="G349" s="92"/>
      <c r="H349" s="92"/>
      <c r="I349" s="92"/>
      <c r="J349" s="92"/>
      <c r="K349" s="92"/>
      <c r="L349" s="92"/>
      <c r="M349" s="92"/>
      <c r="N349" s="92"/>
      <c r="O349" s="92"/>
      <c r="P349" s="92"/>
      <c r="Q349" s="91"/>
      <c r="R349" s="91"/>
      <c r="S349" s="91"/>
      <c r="T349" s="91"/>
      <c r="U349" s="91"/>
      <c r="V349" s="91"/>
      <c r="W349" s="91"/>
      <c r="X349" s="91"/>
      <c r="Y349" s="91"/>
      <c r="Z349" s="91"/>
      <c r="AA349" s="91"/>
    </row>
    <row r="350" spans="1:27" ht="15.75" customHeight="1">
      <c r="A350" s="91"/>
      <c r="B350" s="91"/>
      <c r="C350" s="91"/>
      <c r="D350" s="92"/>
      <c r="E350" s="92"/>
      <c r="F350" s="92"/>
      <c r="G350" s="92"/>
      <c r="H350" s="92"/>
      <c r="I350" s="92"/>
      <c r="J350" s="92"/>
      <c r="K350" s="92"/>
      <c r="L350" s="92"/>
      <c r="M350" s="92"/>
      <c r="N350" s="92"/>
      <c r="O350" s="92"/>
      <c r="P350" s="92"/>
      <c r="Q350" s="91"/>
      <c r="R350" s="91"/>
      <c r="S350" s="91"/>
      <c r="T350" s="91"/>
      <c r="U350" s="91"/>
      <c r="V350" s="91"/>
      <c r="W350" s="91"/>
      <c r="X350" s="91"/>
      <c r="Y350" s="91"/>
      <c r="Z350" s="91"/>
      <c r="AA350" s="91"/>
    </row>
    <row r="351" spans="1:27" ht="15.75" customHeight="1">
      <c r="A351" s="91"/>
      <c r="B351" s="91"/>
      <c r="C351" s="91"/>
      <c r="D351" s="92"/>
      <c r="E351" s="92"/>
      <c r="F351" s="92"/>
      <c r="G351" s="92"/>
      <c r="H351" s="92"/>
      <c r="I351" s="92"/>
      <c r="J351" s="92"/>
      <c r="K351" s="92"/>
      <c r="L351" s="92"/>
      <c r="M351" s="92"/>
      <c r="N351" s="92"/>
      <c r="O351" s="92"/>
      <c r="P351" s="92"/>
      <c r="Q351" s="91"/>
      <c r="R351" s="91"/>
      <c r="S351" s="91"/>
      <c r="T351" s="91"/>
      <c r="U351" s="91"/>
      <c r="V351" s="91"/>
      <c r="W351" s="91"/>
      <c r="X351" s="91"/>
      <c r="Y351" s="91"/>
      <c r="Z351" s="91"/>
      <c r="AA351" s="91"/>
    </row>
    <row r="352" spans="1:27" ht="15.75" customHeight="1">
      <c r="A352" s="91"/>
      <c r="B352" s="91"/>
      <c r="C352" s="91"/>
      <c r="D352" s="92"/>
      <c r="E352" s="92"/>
      <c r="F352" s="92"/>
      <c r="G352" s="92"/>
      <c r="H352" s="92"/>
      <c r="I352" s="92"/>
      <c r="J352" s="92"/>
      <c r="K352" s="92"/>
      <c r="L352" s="92"/>
      <c r="M352" s="92"/>
      <c r="N352" s="92"/>
      <c r="O352" s="92"/>
      <c r="P352" s="92"/>
      <c r="Q352" s="91"/>
      <c r="R352" s="91"/>
      <c r="S352" s="91"/>
      <c r="T352" s="91"/>
      <c r="U352" s="91"/>
      <c r="V352" s="91"/>
      <c r="W352" s="91"/>
      <c r="X352" s="91"/>
      <c r="Y352" s="91"/>
      <c r="Z352" s="91"/>
      <c r="AA352" s="91"/>
    </row>
    <row r="353" spans="1:27" ht="15.75" customHeight="1">
      <c r="A353" s="91"/>
      <c r="B353" s="91"/>
      <c r="C353" s="91"/>
      <c r="D353" s="92"/>
      <c r="E353" s="92"/>
      <c r="F353" s="92"/>
      <c r="G353" s="92"/>
      <c r="H353" s="92"/>
      <c r="I353" s="92"/>
      <c r="J353" s="92"/>
      <c r="K353" s="92"/>
      <c r="L353" s="92"/>
      <c r="M353" s="92"/>
      <c r="N353" s="92"/>
      <c r="O353" s="92"/>
      <c r="P353" s="92"/>
      <c r="Q353" s="91"/>
      <c r="R353" s="91"/>
      <c r="S353" s="91"/>
      <c r="T353" s="91"/>
      <c r="U353" s="91"/>
      <c r="V353" s="91"/>
      <c r="W353" s="91"/>
      <c r="X353" s="91"/>
      <c r="Y353" s="91"/>
      <c r="Z353" s="91"/>
      <c r="AA353" s="91"/>
    </row>
    <row r="354" spans="1:27" ht="15.75" customHeight="1">
      <c r="A354" s="91"/>
      <c r="B354" s="91"/>
      <c r="C354" s="91"/>
      <c r="D354" s="92"/>
      <c r="E354" s="92"/>
      <c r="F354" s="92"/>
      <c r="G354" s="92"/>
      <c r="H354" s="92"/>
      <c r="I354" s="92"/>
      <c r="J354" s="92"/>
      <c r="K354" s="92"/>
      <c r="L354" s="92"/>
      <c r="M354" s="92"/>
      <c r="N354" s="92"/>
      <c r="O354" s="92"/>
      <c r="P354" s="92"/>
      <c r="Q354" s="91"/>
      <c r="R354" s="91"/>
      <c r="S354" s="91"/>
      <c r="T354" s="91"/>
      <c r="U354" s="91"/>
      <c r="V354" s="91"/>
      <c r="W354" s="91"/>
      <c r="X354" s="91"/>
      <c r="Y354" s="91"/>
      <c r="Z354" s="91"/>
      <c r="AA354" s="91"/>
    </row>
    <row r="355" spans="1:27" ht="15.75" customHeight="1">
      <c r="A355" s="91"/>
      <c r="B355" s="91"/>
      <c r="C355" s="91"/>
      <c r="D355" s="92"/>
      <c r="E355" s="92"/>
      <c r="F355" s="92"/>
      <c r="G355" s="92"/>
      <c r="H355" s="92"/>
      <c r="I355" s="92"/>
      <c r="J355" s="92"/>
      <c r="K355" s="92"/>
      <c r="L355" s="92"/>
      <c r="M355" s="92"/>
      <c r="N355" s="92"/>
      <c r="O355" s="92"/>
      <c r="P355" s="92"/>
      <c r="Q355" s="91"/>
      <c r="R355" s="91"/>
      <c r="S355" s="91"/>
      <c r="T355" s="91"/>
      <c r="U355" s="91"/>
      <c r="V355" s="91"/>
      <c r="W355" s="91"/>
      <c r="X355" s="91"/>
      <c r="Y355" s="91"/>
      <c r="Z355" s="91"/>
      <c r="AA355" s="91"/>
    </row>
    <row r="356" spans="1:27" ht="15.75" customHeight="1">
      <c r="A356" s="91"/>
      <c r="B356" s="91"/>
      <c r="C356" s="91"/>
      <c r="D356" s="92"/>
      <c r="E356" s="92"/>
      <c r="F356" s="92"/>
      <c r="G356" s="92"/>
      <c r="H356" s="92"/>
      <c r="I356" s="92"/>
      <c r="J356" s="92"/>
      <c r="K356" s="92"/>
      <c r="L356" s="92"/>
      <c r="M356" s="92"/>
      <c r="N356" s="92"/>
      <c r="O356" s="92"/>
      <c r="P356" s="92"/>
      <c r="Q356" s="91"/>
      <c r="R356" s="91"/>
      <c r="S356" s="91"/>
      <c r="T356" s="91"/>
      <c r="U356" s="91"/>
      <c r="V356" s="91"/>
      <c r="W356" s="91"/>
      <c r="X356" s="91"/>
      <c r="Y356" s="91"/>
      <c r="Z356" s="91"/>
      <c r="AA356" s="91"/>
    </row>
    <row r="357" spans="1:27" ht="15.75" customHeight="1">
      <c r="A357" s="91"/>
      <c r="B357" s="91"/>
      <c r="C357" s="91"/>
      <c r="D357" s="92"/>
      <c r="E357" s="92"/>
      <c r="F357" s="92"/>
      <c r="G357" s="92"/>
      <c r="H357" s="92"/>
      <c r="I357" s="92"/>
      <c r="J357" s="92"/>
      <c r="K357" s="92"/>
      <c r="L357" s="92"/>
      <c r="M357" s="92"/>
      <c r="N357" s="92"/>
      <c r="O357" s="92"/>
      <c r="P357" s="92"/>
      <c r="Q357" s="91"/>
      <c r="R357" s="91"/>
      <c r="S357" s="91"/>
      <c r="T357" s="91"/>
      <c r="U357" s="91"/>
      <c r="V357" s="91"/>
      <c r="W357" s="91"/>
      <c r="X357" s="91"/>
      <c r="Y357" s="91"/>
      <c r="Z357" s="91"/>
      <c r="AA357" s="91"/>
    </row>
    <row r="358" spans="1:27" ht="15.75" customHeight="1">
      <c r="A358" s="91"/>
      <c r="B358" s="91"/>
      <c r="C358" s="91"/>
      <c r="D358" s="92"/>
      <c r="E358" s="92"/>
      <c r="F358" s="92"/>
      <c r="G358" s="92"/>
      <c r="H358" s="92"/>
      <c r="I358" s="92"/>
      <c r="J358" s="92"/>
      <c r="K358" s="92"/>
      <c r="L358" s="92"/>
      <c r="M358" s="92"/>
      <c r="N358" s="92"/>
      <c r="O358" s="92"/>
      <c r="P358" s="92"/>
      <c r="Q358" s="91"/>
      <c r="R358" s="91"/>
      <c r="S358" s="91"/>
      <c r="T358" s="91"/>
      <c r="U358" s="91"/>
      <c r="V358" s="91"/>
      <c r="W358" s="91"/>
      <c r="X358" s="91"/>
      <c r="Y358" s="91"/>
      <c r="Z358" s="91"/>
      <c r="AA358" s="91"/>
    </row>
    <row r="359" spans="1:27" ht="15.75" customHeight="1">
      <c r="A359" s="91"/>
      <c r="B359" s="91"/>
      <c r="C359" s="91"/>
      <c r="D359" s="92"/>
      <c r="E359" s="92"/>
      <c r="F359" s="92"/>
      <c r="G359" s="92"/>
      <c r="H359" s="92"/>
      <c r="I359" s="92"/>
      <c r="J359" s="92"/>
      <c r="K359" s="92"/>
      <c r="L359" s="92"/>
      <c r="M359" s="92"/>
      <c r="N359" s="92"/>
      <c r="O359" s="92"/>
      <c r="P359" s="92"/>
      <c r="Q359" s="91"/>
      <c r="R359" s="91"/>
      <c r="S359" s="91"/>
      <c r="T359" s="91"/>
      <c r="U359" s="91"/>
      <c r="V359" s="91"/>
      <c r="W359" s="91"/>
      <c r="X359" s="91"/>
      <c r="Y359" s="91"/>
      <c r="Z359" s="91"/>
      <c r="AA359" s="91"/>
    </row>
    <row r="360" spans="1:27" ht="15.75" customHeight="1">
      <c r="A360" s="91"/>
      <c r="B360" s="91"/>
      <c r="C360" s="91"/>
      <c r="D360" s="92"/>
      <c r="E360" s="92"/>
      <c r="F360" s="92"/>
      <c r="G360" s="92"/>
      <c r="H360" s="92"/>
      <c r="I360" s="92"/>
      <c r="J360" s="92"/>
      <c r="K360" s="92"/>
      <c r="L360" s="92"/>
      <c r="M360" s="92"/>
      <c r="N360" s="92"/>
      <c r="O360" s="92"/>
      <c r="P360" s="92"/>
      <c r="Q360" s="91"/>
      <c r="R360" s="91"/>
      <c r="S360" s="91"/>
      <c r="T360" s="91"/>
      <c r="U360" s="91"/>
      <c r="V360" s="91"/>
      <c r="W360" s="91"/>
      <c r="X360" s="91"/>
      <c r="Y360" s="91"/>
      <c r="Z360" s="91"/>
      <c r="AA360" s="91"/>
    </row>
    <row r="361" spans="1:27" ht="15.75" customHeight="1">
      <c r="A361" s="91"/>
      <c r="B361" s="91"/>
      <c r="C361" s="91"/>
      <c r="D361" s="92"/>
      <c r="E361" s="92"/>
      <c r="F361" s="92"/>
      <c r="G361" s="92"/>
      <c r="H361" s="92"/>
      <c r="I361" s="92"/>
      <c r="J361" s="92"/>
      <c r="K361" s="92"/>
      <c r="L361" s="92"/>
      <c r="M361" s="92"/>
      <c r="N361" s="92"/>
      <c r="O361" s="92"/>
      <c r="P361" s="92"/>
      <c r="Q361" s="91"/>
      <c r="R361" s="91"/>
      <c r="S361" s="91"/>
      <c r="T361" s="91"/>
      <c r="U361" s="91"/>
      <c r="V361" s="91"/>
      <c r="W361" s="91"/>
      <c r="X361" s="91"/>
      <c r="Y361" s="91"/>
      <c r="Z361" s="91"/>
      <c r="AA361" s="91"/>
    </row>
    <row r="362" spans="1:27" ht="15.75" customHeight="1">
      <c r="A362" s="91"/>
      <c r="B362" s="91"/>
      <c r="C362" s="91"/>
      <c r="D362" s="92"/>
      <c r="E362" s="92"/>
      <c r="F362" s="92"/>
      <c r="G362" s="92"/>
      <c r="H362" s="92"/>
      <c r="I362" s="92"/>
      <c r="J362" s="92"/>
      <c r="K362" s="92"/>
      <c r="L362" s="92"/>
      <c r="M362" s="92"/>
      <c r="N362" s="92"/>
      <c r="O362" s="92"/>
      <c r="P362" s="92"/>
      <c r="Q362" s="91"/>
      <c r="R362" s="91"/>
      <c r="S362" s="91"/>
      <c r="T362" s="91"/>
      <c r="U362" s="91"/>
      <c r="V362" s="91"/>
      <c r="W362" s="91"/>
      <c r="X362" s="91"/>
      <c r="Y362" s="91"/>
      <c r="Z362" s="91"/>
      <c r="AA362" s="91"/>
    </row>
    <row r="363" spans="1:27" ht="15.75" customHeight="1">
      <c r="A363" s="91"/>
      <c r="B363" s="91"/>
      <c r="C363" s="91"/>
      <c r="D363" s="92"/>
      <c r="E363" s="92"/>
      <c r="F363" s="92"/>
      <c r="G363" s="92"/>
      <c r="H363" s="92"/>
      <c r="I363" s="92"/>
      <c r="J363" s="92"/>
      <c r="K363" s="92"/>
      <c r="L363" s="92"/>
      <c r="M363" s="92"/>
      <c r="N363" s="92"/>
      <c r="O363" s="92"/>
      <c r="P363" s="92"/>
      <c r="Q363" s="91"/>
      <c r="R363" s="91"/>
      <c r="S363" s="91"/>
      <c r="T363" s="91"/>
      <c r="U363" s="91"/>
      <c r="V363" s="91"/>
      <c r="W363" s="91"/>
      <c r="X363" s="91"/>
      <c r="Y363" s="91"/>
      <c r="Z363" s="91"/>
      <c r="AA363" s="91"/>
    </row>
    <row r="364" spans="1:27" ht="15.75" customHeight="1">
      <c r="A364" s="91"/>
      <c r="B364" s="91"/>
      <c r="C364" s="91"/>
      <c r="D364" s="92"/>
      <c r="E364" s="92"/>
      <c r="F364" s="92"/>
      <c r="G364" s="92"/>
      <c r="H364" s="92"/>
      <c r="I364" s="92"/>
      <c r="J364" s="92"/>
      <c r="K364" s="92"/>
      <c r="L364" s="92"/>
      <c r="M364" s="92"/>
      <c r="N364" s="92"/>
      <c r="O364" s="92"/>
      <c r="P364" s="92"/>
      <c r="Q364" s="91"/>
      <c r="R364" s="91"/>
      <c r="S364" s="91"/>
      <c r="T364" s="91"/>
      <c r="U364" s="91"/>
      <c r="V364" s="91"/>
      <c r="W364" s="91"/>
      <c r="X364" s="91"/>
      <c r="Y364" s="91"/>
      <c r="Z364" s="91"/>
      <c r="AA364" s="91"/>
    </row>
    <row r="365" spans="1:27" ht="15.75" customHeight="1">
      <c r="A365" s="91"/>
      <c r="B365" s="91"/>
      <c r="C365" s="91"/>
      <c r="D365" s="92"/>
      <c r="E365" s="92"/>
      <c r="F365" s="92"/>
      <c r="G365" s="92"/>
      <c r="H365" s="92"/>
      <c r="I365" s="92"/>
      <c r="J365" s="92"/>
      <c r="K365" s="92"/>
      <c r="L365" s="92"/>
      <c r="M365" s="92"/>
      <c r="N365" s="92"/>
      <c r="O365" s="92"/>
      <c r="P365" s="92"/>
      <c r="Q365" s="91"/>
      <c r="R365" s="91"/>
      <c r="S365" s="91"/>
      <c r="T365" s="91"/>
      <c r="U365" s="91"/>
      <c r="V365" s="91"/>
      <c r="W365" s="91"/>
      <c r="X365" s="91"/>
      <c r="Y365" s="91"/>
      <c r="Z365" s="91"/>
      <c r="AA365" s="91"/>
    </row>
    <row r="366" spans="1:27" ht="15.75" customHeight="1">
      <c r="A366" s="91"/>
      <c r="B366" s="91"/>
      <c r="C366" s="91"/>
      <c r="D366" s="92"/>
      <c r="E366" s="92"/>
      <c r="F366" s="92"/>
      <c r="G366" s="92"/>
      <c r="H366" s="92"/>
      <c r="I366" s="92"/>
      <c r="J366" s="92"/>
      <c r="K366" s="92"/>
      <c r="L366" s="92"/>
      <c r="M366" s="92"/>
      <c r="N366" s="92"/>
      <c r="O366" s="92"/>
      <c r="P366" s="92"/>
      <c r="Q366" s="91"/>
      <c r="R366" s="91"/>
      <c r="S366" s="91"/>
      <c r="T366" s="91"/>
      <c r="U366" s="91"/>
      <c r="V366" s="91"/>
      <c r="W366" s="91"/>
      <c r="X366" s="91"/>
      <c r="Y366" s="91"/>
      <c r="Z366" s="91"/>
      <c r="AA366" s="91"/>
    </row>
    <row r="367" spans="1:27" ht="15.75" customHeight="1">
      <c r="A367" s="91"/>
      <c r="B367" s="91"/>
      <c r="C367" s="91"/>
      <c r="D367" s="92"/>
      <c r="E367" s="92"/>
      <c r="F367" s="92"/>
      <c r="G367" s="92"/>
      <c r="H367" s="92"/>
      <c r="I367" s="92"/>
      <c r="J367" s="92"/>
      <c r="K367" s="92"/>
      <c r="L367" s="92"/>
      <c r="M367" s="92"/>
      <c r="N367" s="92"/>
      <c r="O367" s="92"/>
      <c r="P367" s="92"/>
      <c r="Q367" s="91"/>
      <c r="R367" s="91"/>
      <c r="S367" s="91"/>
      <c r="T367" s="91"/>
      <c r="U367" s="91"/>
      <c r="V367" s="91"/>
      <c r="W367" s="91"/>
      <c r="X367" s="91"/>
      <c r="Y367" s="91"/>
      <c r="Z367" s="91"/>
      <c r="AA367" s="91"/>
    </row>
    <row r="368" spans="1:27" ht="15.75" customHeight="1">
      <c r="A368" s="91"/>
      <c r="B368" s="91"/>
      <c r="C368" s="91"/>
      <c r="D368" s="92"/>
      <c r="E368" s="92"/>
      <c r="F368" s="92"/>
      <c r="G368" s="92"/>
      <c r="H368" s="92"/>
      <c r="I368" s="92"/>
      <c r="J368" s="92"/>
      <c r="K368" s="92"/>
      <c r="L368" s="92"/>
      <c r="M368" s="92"/>
      <c r="N368" s="92"/>
      <c r="O368" s="92"/>
      <c r="P368" s="92"/>
      <c r="Q368" s="91"/>
      <c r="R368" s="91"/>
      <c r="S368" s="91"/>
      <c r="T368" s="91"/>
      <c r="U368" s="91"/>
      <c r="V368" s="91"/>
      <c r="W368" s="91"/>
      <c r="X368" s="91"/>
      <c r="Y368" s="91"/>
      <c r="Z368" s="91"/>
      <c r="AA368" s="91"/>
    </row>
    <row r="369" spans="1:27" ht="15.75" customHeight="1">
      <c r="A369" s="91"/>
      <c r="B369" s="91"/>
      <c r="C369" s="91"/>
      <c r="D369" s="92"/>
      <c r="E369" s="92"/>
      <c r="F369" s="92"/>
      <c r="G369" s="92"/>
      <c r="H369" s="92"/>
      <c r="I369" s="92"/>
      <c r="J369" s="92"/>
      <c r="K369" s="92"/>
      <c r="L369" s="92"/>
      <c r="M369" s="92"/>
      <c r="N369" s="92"/>
      <c r="O369" s="92"/>
      <c r="P369" s="92"/>
      <c r="Q369" s="91"/>
      <c r="R369" s="91"/>
      <c r="S369" s="91"/>
      <c r="T369" s="91"/>
      <c r="U369" s="91"/>
      <c r="V369" s="91"/>
      <c r="W369" s="91"/>
      <c r="X369" s="91"/>
      <c r="Y369" s="91"/>
      <c r="Z369" s="91"/>
      <c r="AA369" s="91"/>
    </row>
    <row r="370" spans="1:27" ht="15.75" customHeight="1">
      <c r="A370" s="91"/>
      <c r="B370" s="91"/>
      <c r="C370" s="91"/>
      <c r="D370" s="92"/>
      <c r="E370" s="92"/>
      <c r="F370" s="92"/>
      <c r="G370" s="92"/>
      <c r="H370" s="92"/>
      <c r="I370" s="92"/>
      <c r="J370" s="92"/>
      <c r="K370" s="92"/>
      <c r="L370" s="92"/>
      <c r="M370" s="92"/>
      <c r="N370" s="92"/>
      <c r="O370" s="92"/>
      <c r="P370" s="92"/>
      <c r="Q370" s="91"/>
      <c r="R370" s="91"/>
      <c r="S370" s="91"/>
      <c r="T370" s="91"/>
      <c r="U370" s="91"/>
      <c r="V370" s="91"/>
      <c r="W370" s="91"/>
      <c r="X370" s="91"/>
      <c r="Y370" s="91"/>
      <c r="Z370" s="91"/>
      <c r="AA370" s="91"/>
    </row>
    <row r="371" spans="1:27" ht="15.75" customHeight="1">
      <c r="A371" s="91"/>
      <c r="B371" s="91"/>
      <c r="C371" s="91"/>
      <c r="D371" s="92"/>
      <c r="E371" s="92"/>
      <c r="F371" s="92"/>
      <c r="G371" s="92"/>
      <c r="H371" s="92"/>
      <c r="I371" s="92"/>
      <c r="J371" s="92"/>
      <c r="K371" s="92"/>
      <c r="L371" s="92"/>
      <c r="M371" s="92"/>
      <c r="N371" s="92"/>
      <c r="O371" s="92"/>
      <c r="P371" s="92"/>
      <c r="Q371" s="91"/>
      <c r="R371" s="91"/>
      <c r="S371" s="91"/>
      <c r="T371" s="91"/>
      <c r="U371" s="91"/>
      <c r="V371" s="91"/>
      <c r="W371" s="91"/>
      <c r="X371" s="91"/>
      <c r="Y371" s="91"/>
      <c r="Z371" s="91"/>
      <c r="AA371" s="91"/>
    </row>
    <row r="372" spans="1:27" ht="15.75" customHeight="1">
      <c r="A372" s="91"/>
      <c r="B372" s="91"/>
      <c r="C372" s="91"/>
      <c r="D372" s="92"/>
      <c r="E372" s="92"/>
      <c r="F372" s="92"/>
      <c r="G372" s="92"/>
      <c r="H372" s="92"/>
      <c r="I372" s="92"/>
      <c r="J372" s="92"/>
      <c r="K372" s="92"/>
      <c r="L372" s="92"/>
      <c r="M372" s="92"/>
      <c r="N372" s="92"/>
      <c r="O372" s="92"/>
      <c r="P372" s="92"/>
      <c r="Q372" s="91"/>
      <c r="R372" s="91"/>
      <c r="S372" s="91"/>
      <c r="T372" s="91"/>
      <c r="U372" s="91"/>
      <c r="V372" s="91"/>
      <c r="W372" s="91"/>
      <c r="X372" s="91"/>
      <c r="Y372" s="91"/>
      <c r="Z372" s="91"/>
      <c r="AA372" s="91"/>
    </row>
    <row r="373" spans="1:27" ht="15.75" customHeight="1">
      <c r="A373" s="91"/>
      <c r="B373" s="91"/>
      <c r="C373" s="91"/>
      <c r="D373" s="92"/>
      <c r="E373" s="92"/>
      <c r="F373" s="92"/>
      <c r="G373" s="92"/>
      <c r="H373" s="92"/>
      <c r="I373" s="92"/>
      <c r="J373" s="92"/>
      <c r="K373" s="92"/>
      <c r="L373" s="92"/>
      <c r="M373" s="92"/>
      <c r="N373" s="92"/>
      <c r="O373" s="92"/>
      <c r="P373" s="92"/>
      <c r="Q373" s="91"/>
      <c r="R373" s="91"/>
      <c r="S373" s="91"/>
      <c r="T373" s="91"/>
      <c r="U373" s="91"/>
      <c r="V373" s="91"/>
      <c r="W373" s="91"/>
      <c r="X373" s="91"/>
      <c r="Y373" s="91"/>
      <c r="Z373" s="91"/>
      <c r="AA373" s="91"/>
    </row>
    <row r="374" spans="1:27" ht="15.75" customHeight="1">
      <c r="A374" s="91"/>
      <c r="B374" s="91"/>
      <c r="C374" s="91"/>
      <c r="D374" s="92"/>
      <c r="E374" s="92"/>
      <c r="F374" s="92"/>
      <c r="G374" s="92"/>
      <c r="H374" s="92"/>
      <c r="I374" s="92"/>
      <c r="J374" s="92"/>
      <c r="K374" s="92"/>
      <c r="L374" s="92"/>
      <c r="M374" s="92"/>
      <c r="N374" s="92"/>
      <c r="O374" s="92"/>
      <c r="P374" s="92"/>
      <c r="Q374" s="91"/>
      <c r="R374" s="91"/>
      <c r="S374" s="91"/>
      <c r="T374" s="91"/>
      <c r="U374" s="91"/>
      <c r="V374" s="91"/>
      <c r="W374" s="91"/>
      <c r="X374" s="91"/>
      <c r="Y374" s="91"/>
      <c r="Z374" s="91"/>
      <c r="AA374" s="91"/>
    </row>
    <row r="375" spans="1:27" ht="15.75" customHeight="1">
      <c r="A375" s="91"/>
      <c r="B375" s="91"/>
      <c r="C375" s="91"/>
      <c r="D375" s="92"/>
      <c r="E375" s="92"/>
      <c r="F375" s="92"/>
      <c r="G375" s="92"/>
      <c r="H375" s="92"/>
      <c r="I375" s="92"/>
      <c r="J375" s="92"/>
      <c r="K375" s="92"/>
      <c r="L375" s="92"/>
      <c r="M375" s="92"/>
      <c r="N375" s="92"/>
      <c r="O375" s="92"/>
      <c r="P375" s="92"/>
      <c r="Q375" s="91"/>
      <c r="R375" s="91"/>
      <c r="S375" s="91"/>
      <c r="T375" s="91"/>
      <c r="U375" s="91"/>
      <c r="V375" s="91"/>
      <c r="W375" s="91"/>
      <c r="X375" s="91"/>
      <c r="Y375" s="91"/>
      <c r="Z375" s="91"/>
      <c r="AA375" s="91"/>
    </row>
    <row r="376" spans="1:27" ht="15.75" customHeight="1">
      <c r="A376" s="91"/>
      <c r="B376" s="91"/>
      <c r="C376" s="91"/>
      <c r="D376" s="92"/>
      <c r="E376" s="92"/>
      <c r="F376" s="92"/>
      <c r="G376" s="92"/>
      <c r="H376" s="92"/>
      <c r="I376" s="92"/>
      <c r="J376" s="92"/>
      <c r="K376" s="92"/>
      <c r="L376" s="92"/>
      <c r="M376" s="92"/>
      <c r="N376" s="92"/>
      <c r="O376" s="92"/>
      <c r="P376" s="92"/>
      <c r="Q376" s="91"/>
      <c r="R376" s="91"/>
      <c r="S376" s="91"/>
      <c r="T376" s="91"/>
      <c r="U376" s="91"/>
      <c r="V376" s="91"/>
      <c r="W376" s="91"/>
      <c r="X376" s="91"/>
      <c r="Y376" s="91"/>
      <c r="Z376" s="91"/>
      <c r="AA376" s="91"/>
    </row>
    <row r="377" spans="1:27" ht="15.75" customHeight="1">
      <c r="A377" s="91"/>
      <c r="B377" s="91"/>
      <c r="C377" s="91"/>
      <c r="D377" s="92"/>
      <c r="E377" s="92"/>
      <c r="F377" s="92"/>
      <c r="G377" s="92"/>
      <c r="H377" s="92"/>
      <c r="I377" s="92"/>
      <c r="J377" s="92"/>
      <c r="K377" s="92"/>
      <c r="L377" s="92"/>
      <c r="M377" s="92"/>
      <c r="N377" s="92"/>
      <c r="O377" s="92"/>
      <c r="P377" s="92"/>
      <c r="Q377" s="91"/>
      <c r="R377" s="91"/>
      <c r="S377" s="91"/>
      <c r="T377" s="91"/>
      <c r="U377" s="91"/>
      <c r="V377" s="91"/>
      <c r="W377" s="91"/>
      <c r="X377" s="91"/>
      <c r="Y377" s="91"/>
      <c r="Z377" s="91"/>
      <c r="AA377" s="91"/>
    </row>
    <row r="378" spans="1:27" ht="15.75" customHeight="1">
      <c r="A378" s="91"/>
      <c r="B378" s="91"/>
      <c r="C378" s="91"/>
      <c r="D378" s="92"/>
      <c r="E378" s="92"/>
      <c r="F378" s="92"/>
      <c r="G378" s="92"/>
      <c r="H378" s="92"/>
      <c r="I378" s="92"/>
      <c r="J378" s="92"/>
      <c r="K378" s="92"/>
      <c r="L378" s="92"/>
      <c r="M378" s="92"/>
      <c r="N378" s="92"/>
      <c r="O378" s="92"/>
      <c r="P378" s="92"/>
      <c r="Q378" s="91"/>
      <c r="R378" s="91"/>
      <c r="S378" s="91"/>
      <c r="T378" s="91"/>
      <c r="U378" s="91"/>
      <c r="V378" s="91"/>
      <c r="W378" s="91"/>
      <c r="X378" s="91"/>
      <c r="Y378" s="91"/>
      <c r="Z378" s="91"/>
      <c r="AA378" s="91"/>
    </row>
    <row r="379" spans="1:27" ht="15.75" customHeight="1">
      <c r="A379" s="91"/>
      <c r="B379" s="91"/>
      <c r="C379" s="91"/>
      <c r="D379" s="92"/>
      <c r="E379" s="92"/>
      <c r="F379" s="92"/>
      <c r="G379" s="92"/>
      <c r="H379" s="92"/>
      <c r="I379" s="92"/>
      <c r="J379" s="92"/>
      <c r="K379" s="92"/>
      <c r="L379" s="92"/>
      <c r="M379" s="92"/>
      <c r="N379" s="92"/>
      <c r="O379" s="92"/>
      <c r="P379" s="92"/>
      <c r="Q379" s="91"/>
      <c r="R379" s="91"/>
      <c r="S379" s="91"/>
      <c r="T379" s="91"/>
      <c r="U379" s="91"/>
      <c r="V379" s="91"/>
      <c r="W379" s="91"/>
      <c r="X379" s="91"/>
      <c r="Y379" s="91"/>
      <c r="Z379" s="91"/>
      <c r="AA379" s="91"/>
    </row>
    <row r="380" spans="1:27" ht="15.75" customHeight="1">
      <c r="A380" s="91"/>
      <c r="B380" s="91"/>
      <c r="C380" s="91"/>
      <c r="D380" s="92"/>
      <c r="E380" s="92"/>
      <c r="F380" s="92"/>
      <c r="G380" s="92"/>
      <c r="H380" s="92"/>
      <c r="I380" s="92"/>
      <c r="J380" s="92"/>
      <c r="K380" s="92"/>
      <c r="L380" s="92"/>
      <c r="M380" s="92"/>
      <c r="N380" s="92"/>
      <c r="O380" s="92"/>
      <c r="P380" s="92"/>
      <c r="Q380" s="91"/>
      <c r="R380" s="91"/>
      <c r="S380" s="91"/>
      <c r="T380" s="91"/>
      <c r="U380" s="91"/>
      <c r="V380" s="91"/>
      <c r="W380" s="91"/>
      <c r="X380" s="91"/>
      <c r="Y380" s="91"/>
      <c r="Z380" s="91"/>
      <c r="AA380" s="91"/>
    </row>
    <row r="381" spans="1:27" ht="15.75" customHeight="1">
      <c r="A381" s="91"/>
      <c r="B381" s="91"/>
      <c r="C381" s="91"/>
      <c r="D381" s="92"/>
      <c r="E381" s="92"/>
      <c r="F381" s="92"/>
      <c r="G381" s="92"/>
      <c r="H381" s="92"/>
      <c r="I381" s="92"/>
      <c r="J381" s="92"/>
      <c r="K381" s="92"/>
      <c r="L381" s="92"/>
      <c r="M381" s="92"/>
      <c r="N381" s="92"/>
      <c r="O381" s="92"/>
      <c r="P381" s="92"/>
      <c r="Q381" s="91"/>
      <c r="R381" s="91"/>
      <c r="S381" s="91"/>
      <c r="T381" s="91"/>
      <c r="U381" s="91"/>
      <c r="V381" s="91"/>
      <c r="W381" s="91"/>
      <c r="X381" s="91"/>
      <c r="Y381" s="91"/>
      <c r="Z381" s="91"/>
      <c r="AA381" s="91"/>
    </row>
    <row r="382" spans="1:27" ht="15.75" customHeight="1">
      <c r="A382" s="91"/>
      <c r="B382" s="91"/>
      <c r="C382" s="91"/>
      <c r="D382" s="92"/>
      <c r="E382" s="92"/>
      <c r="F382" s="92"/>
      <c r="G382" s="92"/>
      <c r="H382" s="92"/>
      <c r="I382" s="92"/>
      <c r="J382" s="92"/>
      <c r="K382" s="92"/>
      <c r="L382" s="92"/>
      <c r="M382" s="92"/>
      <c r="N382" s="92"/>
      <c r="O382" s="92"/>
      <c r="P382" s="92"/>
      <c r="Q382" s="91"/>
      <c r="R382" s="91"/>
      <c r="S382" s="91"/>
      <c r="T382" s="91"/>
      <c r="U382" s="91"/>
      <c r="V382" s="91"/>
      <c r="W382" s="91"/>
      <c r="X382" s="91"/>
      <c r="Y382" s="91"/>
      <c r="Z382" s="91"/>
      <c r="AA382" s="91"/>
    </row>
    <row r="383" spans="1:27" ht="15.75" customHeight="1">
      <c r="A383" s="91"/>
      <c r="B383" s="91"/>
      <c r="C383" s="91"/>
      <c r="D383" s="92"/>
      <c r="E383" s="92"/>
      <c r="F383" s="92"/>
      <c r="G383" s="92"/>
      <c r="H383" s="92"/>
      <c r="I383" s="92"/>
      <c r="J383" s="92"/>
      <c r="K383" s="92"/>
      <c r="L383" s="92"/>
      <c r="M383" s="92"/>
      <c r="N383" s="92"/>
      <c r="O383" s="92"/>
      <c r="P383" s="92"/>
      <c r="Q383" s="91"/>
      <c r="R383" s="91"/>
      <c r="S383" s="91"/>
      <c r="T383" s="91"/>
      <c r="U383" s="91"/>
      <c r="V383" s="91"/>
      <c r="W383" s="91"/>
      <c r="X383" s="91"/>
      <c r="Y383" s="91"/>
      <c r="Z383" s="91"/>
      <c r="AA383" s="91"/>
    </row>
    <row r="384" spans="1:27" ht="15.75" customHeight="1">
      <c r="A384" s="91"/>
      <c r="B384" s="91"/>
      <c r="C384" s="91"/>
      <c r="D384" s="92"/>
      <c r="E384" s="92"/>
      <c r="F384" s="92"/>
      <c r="G384" s="92"/>
      <c r="H384" s="92"/>
      <c r="I384" s="92"/>
      <c r="J384" s="92"/>
      <c r="K384" s="92"/>
      <c r="L384" s="92"/>
      <c r="M384" s="92"/>
      <c r="N384" s="92"/>
      <c r="O384" s="92"/>
      <c r="P384" s="92"/>
      <c r="Q384" s="91"/>
      <c r="R384" s="91"/>
      <c r="S384" s="91"/>
      <c r="T384" s="91"/>
      <c r="U384" s="91"/>
      <c r="V384" s="91"/>
      <c r="W384" s="91"/>
      <c r="X384" s="91"/>
      <c r="Y384" s="91"/>
      <c r="Z384" s="91"/>
      <c r="AA384" s="91"/>
    </row>
    <row r="385" spans="1:27" ht="15.75" customHeight="1">
      <c r="A385" s="91"/>
      <c r="B385" s="91"/>
      <c r="C385" s="91"/>
      <c r="D385" s="92"/>
      <c r="E385" s="92"/>
      <c r="F385" s="92"/>
      <c r="G385" s="92"/>
      <c r="H385" s="92"/>
      <c r="I385" s="92"/>
      <c r="J385" s="92"/>
      <c r="K385" s="92"/>
      <c r="L385" s="92"/>
      <c r="M385" s="92"/>
      <c r="N385" s="92"/>
      <c r="O385" s="92"/>
      <c r="P385" s="92"/>
      <c r="Q385" s="91"/>
      <c r="R385" s="91"/>
      <c r="S385" s="91"/>
      <c r="T385" s="91"/>
      <c r="U385" s="91"/>
      <c r="V385" s="91"/>
      <c r="W385" s="91"/>
      <c r="X385" s="91"/>
      <c r="Y385" s="91"/>
      <c r="Z385" s="91"/>
      <c r="AA385" s="91"/>
    </row>
    <row r="386" spans="1:27" ht="15.75" customHeight="1">
      <c r="A386" s="91"/>
      <c r="B386" s="91"/>
      <c r="C386" s="91"/>
      <c r="D386" s="92"/>
      <c r="E386" s="92"/>
      <c r="F386" s="92"/>
      <c r="G386" s="92"/>
      <c r="H386" s="92"/>
      <c r="I386" s="92"/>
      <c r="J386" s="92"/>
      <c r="K386" s="92"/>
      <c r="L386" s="92"/>
      <c r="M386" s="92"/>
      <c r="N386" s="92"/>
      <c r="O386" s="92"/>
      <c r="P386" s="92"/>
      <c r="Q386" s="91"/>
      <c r="R386" s="91"/>
      <c r="S386" s="91"/>
      <c r="T386" s="91"/>
      <c r="U386" s="91"/>
      <c r="V386" s="91"/>
      <c r="W386" s="91"/>
      <c r="X386" s="91"/>
      <c r="Y386" s="91"/>
      <c r="Z386" s="91"/>
      <c r="AA386" s="91"/>
    </row>
    <row r="387" spans="1:27" ht="15.75" customHeight="1">
      <c r="A387" s="91"/>
      <c r="B387" s="91"/>
      <c r="C387" s="91"/>
      <c r="D387" s="92"/>
      <c r="E387" s="92"/>
      <c r="F387" s="92"/>
      <c r="G387" s="92"/>
      <c r="H387" s="92"/>
      <c r="I387" s="92"/>
      <c r="J387" s="92"/>
      <c r="K387" s="92"/>
      <c r="L387" s="92"/>
      <c r="M387" s="92"/>
      <c r="N387" s="92"/>
      <c r="O387" s="92"/>
      <c r="P387" s="92"/>
      <c r="Q387" s="91"/>
      <c r="R387" s="91"/>
      <c r="S387" s="91"/>
      <c r="T387" s="91"/>
      <c r="U387" s="91"/>
      <c r="V387" s="91"/>
      <c r="W387" s="91"/>
      <c r="X387" s="91"/>
      <c r="Y387" s="91"/>
      <c r="Z387" s="91"/>
      <c r="AA387" s="91"/>
    </row>
    <row r="388" spans="1:27" ht="15.75" customHeight="1">
      <c r="A388" s="91"/>
      <c r="B388" s="91"/>
      <c r="C388" s="91"/>
      <c r="D388" s="92"/>
      <c r="E388" s="92"/>
      <c r="F388" s="92"/>
      <c r="G388" s="92"/>
      <c r="H388" s="92"/>
      <c r="I388" s="92"/>
      <c r="J388" s="92"/>
      <c r="K388" s="92"/>
      <c r="L388" s="92"/>
      <c r="M388" s="92"/>
      <c r="N388" s="92"/>
      <c r="O388" s="92"/>
      <c r="P388" s="92"/>
      <c r="Q388" s="91"/>
      <c r="R388" s="91"/>
      <c r="S388" s="91"/>
      <c r="T388" s="91"/>
      <c r="U388" s="91"/>
      <c r="V388" s="91"/>
      <c r="W388" s="91"/>
      <c r="X388" s="91"/>
      <c r="Y388" s="91"/>
      <c r="Z388" s="91"/>
      <c r="AA388" s="91"/>
    </row>
    <row r="389" spans="1:27" ht="15.75" customHeight="1">
      <c r="A389" s="91"/>
      <c r="B389" s="91"/>
      <c r="C389" s="91"/>
      <c r="D389" s="92"/>
      <c r="E389" s="92"/>
      <c r="F389" s="92"/>
      <c r="G389" s="92"/>
      <c r="H389" s="92"/>
      <c r="I389" s="92"/>
      <c r="J389" s="92"/>
      <c r="K389" s="92"/>
      <c r="L389" s="92"/>
      <c r="M389" s="92"/>
      <c r="N389" s="92"/>
      <c r="O389" s="92"/>
      <c r="P389" s="92"/>
      <c r="Q389" s="91"/>
      <c r="R389" s="91"/>
      <c r="S389" s="91"/>
      <c r="T389" s="91"/>
      <c r="U389" s="91"/>
      <c r="V389" s="91"/>
      <c r="W389" s="91"/>
      <c r="X389" s="91"/>
      <c r="Y389" s="91"/>
      <c r="Z389" s="91"/>
      <c r="AA389" s="91"/>
    </row>
    <row r="390" spans="1:27" ht="15.75" customHeight="1">
      <c r="A390" s="91"/>
      <c r="B390" s="91"/>
      <c r="C390" s="91"/>
      <c r="D390" s="92"/>
      <c r="E390" s="92"/>
      <c r="F390" s="92"/>
      <c r="G390" s="92"/>
      <c r="H390" s="92"/>
      <c r="I390" s="92"/>
      <c r="J390" s="92"/>
      <c r="K390" s="92"/>
      <c r="L390" s="92"/>
      <c r="M390" s="92"/>
      <c r="N390" s="92"/>
      <c r="O390" s="92"/>
      <c r="P390" s="92"/>
      <c r="Q390" s="91"/>
      <c r="R390" s="91"/>
      <c r="S390" s="91"/>
      <c r="T390" s="91"/>
      <c r="U390" s="91"/>
      <c r="V390" s="91"/>
      <c r="W390" s="91"/>
      <c r="X390" s="91"/>
      <c r="Y390" s="91"/>
      <c r="Z390" s="91"/>
      <c r="AA390" s="91"/>
    </row>
    <row r="391" spans="1:27" ht="15.75" customHeight="1">
      <c r="A391" s="91"/>
      <c r="B391" s="91"/>
      <c r="C391" s="91"/>
      <c r="D391" s="92"/>
      <c r="E391" s="92"/>
      <c r="F391" s="92"/>
      <c r="G391" s="92"/>
      <c r="H391" s="92"/>
      <c r="I391" s="92"/>
      <c r="J391" s="92"/>
      <c r="K391" s="92"/>
      <c r="L391" s="92"/>
      <c r="M391" s="92"/>
      <c r="N391" s="92"/>
      <c r="O391" s="92"/>
      <c r="P391" s="92"/>
      <c r="Q391" s="91"/>
      <c r="R391" s="91"/>
      <c r="S391" s="91"/>
      <c r="T391" s="91"/>
      <c r="U391" s="91"/>
      <c r="V391" s="91"/>
      <c r="W391" s="91"/>
      <c r="X391" s="91"/>
      <c r="Y391" s="91"/>
      <c r="Z391" s="91"/>
      <c r="AA391" s="91"/>
    </row>
    <row r="392" spans="1:27" ht="15.75" customHeight="1">
      <c r="A392" s="91"/>
      <c r="B392" s="91"/>
      <c r="C392" s="91"/>
      <c r="D392" s="92"/>
      <c r="E392" s="92"/>
      <c r="F392" s="92"/>
      <c r="G392" s="92"/>
      <c r="H392" s="92"/>
      <c r="I392" s="92"/>
      <c r="J392" s="92"/>
      <c r="K392" s="92"/>
      <c r="L392" s="92"/>
      <c r="M392" s="92"/>
      <c r="N392" s="92"/>
      <c r="O392" s="92"/>
      <c r="P392" s="92"/>
      <c r="Q392" s="91"/>
      <c r="R392" s="91"/>
      <c r="S392" s="91"/>
      <c r="T392" s="91"/>
      <c r="U392" s="91"/>
      <c r="V392" s="91"/>
      <c r="W392" s="91"/>
      <c r="X392" s="91"/>
      <c r="Y392" s="91"/>
      <c r="Z392" s="91"/>
      <c r="AA392" s="91"/>
    </row>
    <row r="393" spans="1:27" ht="15.75" customHeight="1">
      <c r="A393" s="91"/>
      <c r="B393" s="91"/>
      <c r="C393" s="91"/>
      <c r="D393" s="92"/>
      <c r="E393" s="92"/>
      <c r="F393" s="92"/>
      <c r="G393" s="92"/>
      <c r="H393" s="92"/>
      <c r="I393" s="92"/>
      <c r="J393" s="92"/>
      <c r="K393" s="92"/>
      <c r="L393" s="92"/>
      <c r="M393" s="92"/>
      <c r="N393" s="92"/>
      <c r="O393" s="92"/>
      <c r="P393" s="92"/>
      <c r="Q393" s="91"/>
      <c r="R393" s="91"/>
      <c r="S393" s="91"/>
      <c r="T393" s="91"/>
      <c r="U393" s="91"/>
      <c r="V393" s="91"/>
      <c r="W393" s="91"/>
      <c r="X393" s="91"/>
      <c r="Y393" s="91"/>
      <c r="Z393" s="91"/>
      <c r="AA393" s="91"/>
    </row>
    <row r="394" spans="1:27" ht="15.75" customHeight="1">
      <c r="A394" s="91"/>
      <c r="B394" s="91"/>
      <c r="C394" s="91"/>
      <c r="D394" s="92"/>
      <c r="E394" s="92"/>
      <c r="F394" s="92"/>
      <c r="G394" s="92"/>
      <c r="H394" s="92"/>
      <c r="I394" s="92"/>
      <c r="J394" s="92"/>
      <c r="K394" s="92"/>
      <c r="L394" s="92"/>
      <c r="M394" s="92"/>
      <c r="N394" s="92"/>
      <c r="O394" s="92"/>
      <c r="P394" s="92"/>
      <c r="Q394" s="91"/>
      <c r="R394" s="91"/>
      <c r="S394" s="91"/>
      <c r="T394" s="91"/>
      <c r="U394" s="91"/>
      <c r="V394" s="91"/>
      <c r="W394" s="91"/>
      <c r="X394" s="91"/>
      <c r="Y394" s="91"/>
      <c r="Z394" s="91"/>
      <c r="AA394" s="91"/>
    </row>
    <row r="395" spans="1:27" ht="15.75" customHeight="1">
      <c r="A395" s="91"/>
      <c r="B395" s="91"/>
      <c r="C395" s="91"/>
      <c r="D395" s="92"/>
      <c r="E395" s="92"/>
      <c r="F395" s="92"/>
      <c r="G395" s="92"/>
      <c r="H395" s="92"/>
      <c r="I395" s="92"/>
      <c r="J395" s="92"/>
      <c r="K395" s="92"/>
      <c r="L395" s="92"/>
      <c r="M395" s="92"/>
      <c r="N395" s="92"/>
      <c r="O395" s="92"/>
      <c r="P395" s="92"/>
      <c r="Q395" s="91"/>
      <c r="R395" s="91"/>
      <c r="S395" s="91"/>
      <c r="T395" s="91"/>
      <c r="U395" s="91"/>
      <c r="V395" s="91"/>
      <c r="W395" s="91"/>
      <c r="X395" s="91"/>
      <c r="Y395" s="91"/>
      <c r="Z395" s="91"/>
      <c r="AA395" s="91"/>
    </row>
    <row r="396" spans="1:27" ht="15.75" customHeight="1">
      <c r="A396" s="91"/>
      <c r="B396" s="91"/>
      <c r="C396" s="91"/>
      <c r="D396" s="92"/>
      <c r="E396" s="92"/>
      <c r="F396" s="92"/>
      <c r="G396" s="92"/>
      <c r="H396" s="92"/>
      <c r="I396" s="92"/>
      <c r="J396" s="92"/>
      <c r="K396" s="92"/>
      <c r="L396" s="92"/>
      <c r="M396" s="92"/>
      <c r="N396" s="92"/>
      <c r="O396" s="92"/>
      <c r="P396" s="92"/>
      <c r="Q396" s="91"/>
      <c r="R396" s="91"/>
      <c r="S396" s="91"/>
      <c r="T396" s="91"/>
      <c r="U396" s="91"/>
      <c r="V396" s="91"/>
      <c r="W396" s="91"/>
      <c r="X396" s="91"/>
      <c r="Y396" s="91"/>
      <c r="Z396" s="91"/>
      <c r="AA396" s="91"/>
    </row>
    <row r="397" spans="1:27" ht="15.75" customHeight="1">
      <c r="A397" s="91"/>
      <c r="B397" s="91"/>
      <c r="C397" s="91"/>
      <c r="D397" s="92"/>
      <c r="E397" s="92"/>
      <c r="F397" s="92"/>
      <c r="G397" s="92"/>
      <c r="H397" s="92"/>
      <c r="I397" s="92"/>
      <c r="J397" s="92"/>
      <c r="K397" s="92"/>
      <c r="L397" s="92"/>
      <c r="M397" s="92"/>
      <c r="N397" s="92"/>
      <c r="O397" s="92"/>
      <c r="P397" s="92"/>
      <c r="Q397" s="91"/>
      <c r="R397" s="91"/>
      <c r="S397" s="91"/>
      <c r="T397" s="91"/>
      <c r="U397" s="91"/>
      <c r="V397" s="91"/>
      <c r="W397" s="91"/>
      <c r="X397" s="91"/>
      <c r="Y397" s="91"/>
      <c r="Z397" s="91"/>
      <c r="AA397" s="91"/>
    </row>
    <row r="398" spans="1:27" ht="15.75" customHeight="1">
      <c r="A398" s="91"/>
      <c r="B398" s="91"/>
      <c r="C398" s="91"/>
      <c r="D398" s="92"/>
      <c r="E398" s="92"/>
      <c r="F398" s="92"/>
      <c r="G398" s="92"/>
      <c r="H398" s="92"/>
      <c r="I398" s="92"/>
      <c r="J398" s="92"/>
      <c r="K398" s="92"/>
      <c r="L398" s="92"/>
      <c r="M398" s="92"/>
      <c r="N398" s="92"/>
      <c r="O398" s="92"/>
      <c r="P398" s="92"/>
      <c r="Q398" s="91"/>
      <c r="R398" s="91"/>
      <c r="S398" s="91"/>
      <c r="T398" s="91"/>
      <c r="U398" s="91"/>
      <c r="V398" s="91"/>
      <c r="W398" s="91"/>
      <c r="X398" s="91"/>
      <c r="Y398" s="91"/>
      <c r="Z398" s="91"/>
      <c r="AA398" s="91"/>
    </row>
    <row r="399" spans="1:27" ht="15.75" customHeight="1">
      <c r="A399" s="91"/>
      <c r="B399" s="91"/>
      <c r="C399" s="91"/>
      <c r="D399" s="92"/>
      <c r="E399" s="92"/>
      <c r="F399" s="92"/>
      <c r="G399" s="92"/>
      <c r="H399" s="92"/>
      <c r="I399" s="92"/>
      <c r="J399" s="92"/>
      <c r="K399" s="92"/>
      <c r="L399" s="92"/>
      <c r="M399" s="92"/>
      <c r="N399" s="92"/>
      <c r="O399" s="92"/>
      <c r="P399" s="92"/>
      <c r="Q399" s="91"/>
      <c r="R399" s="91"/>
      <c r="S399" s="91"/>
      <c r="T399" s="91"/>
      <c r="U399" s="91"/>
      <c r="V399" s="91"/>
      <c r="W399" s="91"/>
      <c r="X399" s="91"/>
      <c r="Y399" s="91"/>
      <c r="Z399" s="91"/>
      <c r="AA399" s="91"/>
    </row>
    <row r="400" spans="1:27" ht="15.75" customHeight="1">
      <c r="A400" s="91"/>
      <c r="B400" s="91"/>
      <c r="C400" s="91"/>
      <c r="D400" s="92"/>
      <c r="E400" s="92"/>
      <c r="F400" s="92"/>
      <c r="G400" s="92"/>
      <c r="H400" s="92"/>
      <c r="I400" s="92"/>
      <c r="J400" s="92"/>
      <c r="K400" s="92"/>
      <c r="L400" s="92"/>
      <c r="M400" s="92"/>
      <c r="N400" s="92"/>
      <c r="O400" s="92"/>
      <c r="P400" s="92"/>
      <c r="Q400" s="91"/>
      <c r="R400" s="91"/>
      <c r="S400" s="91"/>
      <c r="T400" s="91"/>
      <c r="U400" s="91"/>
      <c r="V400" s="91"/>
      <c r="W400" s="91"/>
      <c r="X400" s="91"/>
      <c r="Y400" s="91"/>
      <c r="Z400" s="91"/>
      <c r="AA400" s="91"/>
    </row>
    <row r="401" spans="1:27" ht="15.75" customHeight="1">
      <c r="A401" s="91"/>
      <c r="B401" s="91"/>
      <c r="C401" s="91"/>
      <c r="D401" s="92"/>
      <c r="E401" s="92"/>
      <c r="F401" s="92"/>
      <c r="G401" s="92"/>
      <c r="H401" s="92"/>
      <c r="I401" s="92"/>
      <c r="J401" s="92"/>
      <c r="K401" s="92"/>
      <c r="L401" s="92"/>
      <c r="M401" s="92"/>
      <c r="N401" s="92"/>
      <c r="O401" s="92"/>
      <c r="P401" s="92"/>
      <c r="Q401" s="91"/>
      <c r="R401" s="91"/>
      <c r="S401" s="91"/>
      <c r="T401" s="91"/>
      <c r="U401" s="91"/>
      <c r="V401" s="91"/>
      <c r="W401" s="91"/>
      <c r="X401" s="91"/>
      <c r="Y401" s="91"/>
      <c r="Z401" s="91"/>
      <c r="AA401" s="91"/>
    </row>
    <row r="402" spans="1:27" ht="15.75" customHeight="1">
      <c r="A402" s="91"/>
      <c r="B402" s="91"/>
      <c r="C402" s="91"/>
      <c r="D402" s="92"/>
      <c r="E402" s="92"/>
      <c r="F402" s="92"/>
      <c r="G402" s="92"/>
      <c r="H402" s="92"/>
      <c r="I402" s="92"/>
      <c r="J402" s="92"/>
      <c r="K402" s="92"/>
      <c r="L402" s="92"/>
      <c r="M402" s="92"/>
      <c r="N402" s="92"/>
      <c r="O402" s="92"/>
      <c r="P402" s="92"/>
      <c r="Q402" s="91"/>
      <c r="R402" s="91"/>
      <c r="S402" s="91"/>
      <c r="T402" s="91"/>
      <c r="U402" s="91"/>
      <c r="V402" s="91"/>
      <c r="W402" s="91"/>
      <c r="X402" s="91"/>
      <c r="Y402" s="91"/>
      <c r="Z402" s="91"/>
      <c r="AA402" s="91"/>
    </row>
    <row r="403" spans="1:27" ht="15.75" customHeight="1">
      <c r="A403" s="91"/>
      <c r="B403" s="91"/>
      <c r="C403" s="91"/>
      <c r="D403" s="92"/>
      <c r="E403" s="92"/>
      <c r="F403" s="92"/>
      <c r="G403" s="92"/>
      <c r="H403" s="92"/>
      <c r="I403" s="92"/>
      <c r="J403" s="92"/>
      <c r="K403" s="92"/>
      <c r="L403" s="92"/>
      <c r="M403" s="92"/>
      <c r="N403" s="92"/>
      <c r="O403" s="92"/>
      <c r="P403" s="92"/>
      <c r="Q403" s="91"/>
      <c r="R403" s="91"/>
      <c r="S403" s="91"/>
      <c r="T403" s="91"/>
      <c r="U403" s="91"/>
      <c r="V403" s="91"/>
      <c r="W403" s="91"/>
      <c r="X403" s="91"/>
      <c r="Y403" s="91"/>
      <c r="Z403" s="91"/>
      <c r="AA403" s="91"/>
    </row>
    <row r="404" spans="1:27" ht="15.75" customHeight="1">
      <c r="A404" s="91"/>
      <c r="B404" s="91"/>
      <c r="C404" s="91"/>
      <c r="D404" s="92"/>
      <c r="E404" s="92"/>
      <c r="F404" s="92"/>
      <c r="G404" s="92"/>
      <c r="H404" s="92"/>
      <c r="I404" s="92"/>
      <c r="J404" s="92"/>
      <c r="K404" s="92"/>
      <c r="L404" s="92"/>
      <c r="M404" s="92"/>
      <c r="N404" s="92"/>
      <c r="O404" s="92"/>
      <c r="P404" s="92"/>
      <c r="Q404" s="91"/>
      <c r="R404" s="91"/>
      <c r="S404" s="91"/>
      <c r="T404" s="91"/>
      <c r="U404" s="91"/>
      <c r="V404" s="91"/>
      <c r="W404" s="91"/>
      <c r="X404" s="91"/>
      <c r="Y404" s="91"/>
      <c r="Z404" s="91"/>
      <c r="AA404" s="91"/>
    </row>
    <row r="405" spans="1:27" ht="15.75" customHeight="1">
      <c r="A405" s="91"/>
      <c r="B405" s="91"/>
      <c r="C405" s="91"/>
      <c r="D405" s="92"/>
      <c r="E405" s="92"/>
      <c r="F405" s="92"/>
      <c r="G405" s="92"/>
      <c r="H405" s="92"/>
      <c r="I405" s="92"/>
      <c r="J405" s="92"/>
      <c r="K405" s="92"/>
      <c r="L405" s="92"/>
      <c r="M405" s="92"/>
      <c r="N405" s="92"/>
      <c r="O405" s="92"/>
      <c r="P405" s="92"/>
      <c r="Q405" s="91"/>
      <c r="R405" s="91"/>
      <c r="S405" s="91"/>
      <c r="T405" s="91"/>
      <c r="U405" s="91"/>
      <c r="V405" s="91"/>
      <c r="W405" s="91"/>
      <c r="X405" s="91"/>
      <c r="Y405" s="91"/>
      <c r="Z405" s="91"/>
      <c r="AA405" s="91"/>
    </row>
    <row r="406" spans="1:27" ht="15.75" customHeight="1">
      <c r="A406" s="91"/>
      <c r="B406" s="91"/>
      <c r="C406" s="91"/>
      <c r="D406" s="92"/>
      <c r="E406" s="92"/>
      <c r="F406" s="92"/>
      <c r="G406" s="92"/>
      <c r="H406" s="92"/>
      <c r="I406" s="92"/>
      <c r="J406" s="92"/>
      <c r="K406" s="92"/>
      <c r="L406" s="92"/>
      <c r="M406" s="92"/>
      <c r="N406" s="92"/>
      <c r="O406" s="92"/>
      <c r="P406" s="92"/>
      <c r="Q406" s="91"/>
      <c r="R406" s="91"/>
      <c r="S406" s="91"/>
      <c r="T406" s="91"/>
      <c r="U406" s="91"/>
      <c r="V406" s="91"/>
      <c r="W406" s="91"/>
      <c r="X406" s="91"/>
      <c r="Y406" s="91"/>
      <c r="Z406" s="91"/>
      <c r="AA406" s="91"/>
    </row>
    <row r="407" spans="1:27" ht="15.75" customHeight="1">
      <c r="A407" s="91"/>
      <c r="B407" s="91"/>
      <c r="C407" s="91"/>
      <c r="D407" s="92"/>
      <c r="E407" s="92"/>
      <c r="F407" s="92"/>
      <c r="G407" s="92"/>
      <c r="H407" s="92"/>
      <c r="I407" s="92"/>
      <c r="J407" s="92"/>
      <c r="K407" s="92"/>
      <c r="L407" s="92"/>
      <c r="M407" s="92"/>
      <c r="N407" s="92"/>
      <c r="O407" s="92"/>
      <c r="P407" s="92"/>
      <c r="Q407" s="91"/>
      <c r="R407" s="91"/>
      <c r="S407" s="91"/>
      <c r="T407" s="91"/>
      <c r="U407" s="91"/>
      <c r="V407" s="91"/>
      <c r="W407" s="91"/>
      <c r="X407" s="91"/>
      <c r="Y407" s="91"/>
      <c r="Z407" s="91"/>
      <c r="AA407" s="91"/>
    </row>
    <row r="408" spans="1:27" ht="15.75" customHeight="1">
      <c r="A408" s="91"/>
      <c r="B408" s="91"/>
      <c r="C408" s="91"/>
      <c r="D408" s="92"/>
      <c r="E408" s="92"/>
      <c r="F408" s="92"/>
      <c r="G408" s="92"/>
      <c r="H408" s="92"/>
      <c r="I408" s="92"/>
      <c r="J408" s="92"/>
      <c r="K408" s="92"/>
      <c r="L408" s="92"/>
      <c r="M408" s="92"/>
      <c r="N408" s="92"/>
      <c r="O408" s="92"/>
      <c r="P408" s="92"/>
      <c r="Q408" s="91"/>
      <c r="R408" s="91"/>
      <c r="S408" s="91"/>
      <c r="T408" s="91"/>
      <c r="U408" s="91"/>
      <c r="V408" s="91"/>
      <c r="W408" s="91"/>
      <c r="X408" s="91"/>
      <c r="Y408" s="91"/>
      <c r="Z408" s="91"/>
      <c r="AA408" s="91"/>
    </row>
    <row r="409" spans="1:27" ht="15.75" customHeight="1">
      <c r="A409" s="91"/>
      <c r="B409" s="91"/>
      <c r="C409" s="91"/>
      <c r="D409" s="92"/>
      <c r="E409" s="92"/>
      <c r="F409" s="92"/>
      <c r="G409" s="92"/>
      <c r="H409" s="92"/>
      <c r="I409" s="92"/>
      <c r="J409" s="92"/>
      <c r="K409" s="92"/>
      <c r="L409" s="92"/>
      <c r="M409" s="92"/>
      <c r="N409" s="92"/>
      <c r="O409" s="92"/>
      <c r="P409" s="92"/>
      <c r="Q409" s="91"/>
      <c r="R409" s="91"/>
      <c r="S409" s="91"/>
      <c r="T409" s="91"/>
      <c r="U409" s="91"/>
      <c r="V409" s="91"/>
      <c r="W409" s="91"/>
      <c r="X409" s="91"/>
      <c r="Y409" s="91"/>
      <c r="Z409" s="91"/>
      <c r="AA409" s="91"/>
    </row>
    <row r="410" spans="1:27" ht="15.75" customHeight="1">
      <c r="A410" s="91"/>
      <c r="B410" s="91"/>
      <c r="C410" s="91"/>
      <c r="D410" s="92"/>
      <c r="E410" s="92"/>
      <c r="F410" s="92"/>
      <c r="G410" s="92"/>
      <c r="H410" s="92"/>
      <c r="I410" s="92"/>
      <c r="J410" s="92"/>
      <c r="K410" s="92"/>
      <c r="L410" s="92"/>
      <c r="M410" s="92"/>
      <c r="N410" s="92"/>
      <c r="O410" s="92"/>
      <c r="P410" s="92"/>
      <c r="Q410" s="91"/>
      <c r="R410" s="91"/>
      <c r="S410" s="91"/>
      <c r="T410" s="91"/>
      <c r="U410" s="91"/>
      <c r="V410" s="91"/>
      <c r="W410" s="91"/>
      <c r="X410" s="91"/>
      <c r="Y410" s="91"/>
      <c r="Z410" s="91"/>
      <c r="AA410" s="91"/>
    </row>
    <row r="411" spans="1:27" ht="15.75" customHeight="1">
      <c r="A411" s="91"/>
      <c r="B411" s="91"/>
      <c r="C411" s="91"/>
      <c r="D411" s="92"/>
      <c r="E411" s="92"/>
      <c r="F411" s="92"/>
      <c r="G411" s="92"/>
      <c r="H411" s="92"/>
      <c r="I411" s="92"/>
      <c r="J411" s="92"/>
      <c r="K411" s="92"/>
      <c r="L411" s="92"/>
      <c r="M411" s="92"/>
      <c r="N411" s="92"/>
      <c r="O411" s="92"/>
      <c r="P411" s="92"/>
      <c r="Q411" s="91"/>
      <c r="R411" s="91"/>
      <c r="S411" s="91"/>
      <c r="T411" s="91"/>
      <c r="U411" s="91"/>
      <c r="V411" s="91"/>
      <c r="W411" s="91"/>
      <c r="X411" s="91"/>
      <c r="Y411" s="91"/>
      <c r="Z411" s="91"/>
      <c r="AA411" s="91"/>
    </row>
    <row r="412" spans="1:27" ht="15.75" customHeight="1">
      <c r="A412" s="91"/>
      <c r="B412" s="91"/>
      <c r="C412" s="91"/>
      <c r="D412" s="92"/>
      <c r="E412" s="92"/>
      <c r="F412" s="92"/>
      <c r="G412" s="92"/>
      <c r="H412" s="92"/>
      <c r="I412" s="92"/>
      <c r="J412" s="92"/>
      <c r="K412" s="92"/>
      <c r="L412" s="92"/>
      <c r="M412" s="92"/>
      <c r="N412" s="92"/>
      <c r="O412" s="92"/>
      <c r="P412" s="92"/>
      <c r="Q412" s="91"/>
      <c r="R412" s="91"/>
      <c r="S412" s="91"/>
      <c r="T412" s="91"/>
      <c r="U412" s="91"/>
      <c r="V412" s="91"/>
      <c r="W412" s="91"/>
      <c r="X412" s="91"/>
      <c r="Y412" s="91"/>
      <c r="Z412" s="91"/>
      <c r="AA412" s="91"/>
    </row>
    <row r="413" spans="1:27" ht="15.75" customHeight="1">
      <c r="A413" s="91"/>
      <c r="B413" s="91"/>
      <c r="C413" s="91"/>
      <c r="D413" s="92"/>
      <c r="E413" s="92"/>
      <c r="F413" s="92"/>
      <c r="G413" s="92"/>
      <c r="H413" s="92"/>
      <c r="I413" s="92"/>
      <c r="J413" s="92"/>
      <c r="K413" s="92"/>
      <c r="L413" s="92"/>
      <c r="M413" s="92"/>
      <c r="N413" s="92"/>
      <c r="O413" s="92"/>
      <c r="P413" s="92"/>
      <c r="Q413" s="91"/>
      <c r="R413" s="91"/>
      <c r="S413" s="91"/>
      <c r="T413" s="91"/>
      <c r="U413" s="91"/>
      <c r="V413" s="91"/>
      <c r="W413" s="91"/>
      <c r="X413" s="91"/>
      <c r="Y413" s="91"/>
      <c r="Z413" s="91"/>
      <c r="AA413" s="91"/>
    </row>
    <row r="414" spans="1:27" ht="15.75" customHeight="1">
      <c r="A414" s="91"/>
      <c r="B414" s="91"/>
      <c r="C414" s="91"/>
      <c r="D414" s="92"/>
      <c r="E414" s="92"/>
      <c r="F414" s="92"/>
      <c r="G414" s="92"/>
      <c r="H414" s="92"/>
      <c r="I414" s="92"/>
      <c r="J414" s="92"/>
      <c r="K414" s="92"/>
      <c r="L414" s="92"/>
      <c r="M414" s="92"/>
      <c r="N414" s="92"/>
      <c r="O414" s="92"/>
      <c r="P414" s="92"/>
      <c r="Q414" s="91"/>
      <c r="R414" s="91"/>
      <c r="S414" s="91"/>
      <c r="T414" s="91"/>
      <c r="U414" s="91"/>
      <c r="V414" s="91"/>
      <c r="W414" s="91"/>
      <c r="X414" s="91"/>
      <c r="Y414" s="91"/>
      <c r="Z414" s="91"/>
      <c r="AA414" s="91"/>
    </row>
    <row r="415" spans="1:27" ht="15.75" customHeight="1">
      <c r="A415" s="91"/>
      <c r="B415" s="91"/>
      <c r="C415" s="91"/>
      <c r="D415" s="92"/>
      <c r="E415" s="92"/>
      <c r="F415" s="92"/>
      <c r="G415" s="92"/>
      <c r="H415" s="92"/>
      <c r="I415" s="92"/>
      <c r="J415" s="92"/>
      <c r="K415" s="92"/>
      <c r="L415" s="92"/>
      <c r="M415" s="92"/>
      <c r="N415" s="92"/>
      <c r="O415" s="92"/>
      <c r="P415" s="92"/>
      <c r="Q415" s="91"/>
      <c r="R415" s="91"/>
      <c r="S415" s="91"/>
      <c r="T415" s="91"/>
      <c r="U415" s="91"/>
      <c r="V415" s="91"/>
      <c r="W415" s="91"/>
      <c r="X415" s="91"/>
      <c r="Y415" s="91"/>
      <c r="Z415" s="91"/>
      <c r="AA415" s="91"/>
    </row>
    <row r="416" spans="1:27" ht="15.75" customHeight="1">
      <c r="A416" s="91"/>
      <c r="B416" s="91"/>
      <c r="C416" s="91"/>
      <c r="D416" s="92"/>
      <c r="E416" s="92"/>
      <c r="F416" s="92"/>
      <c r="G416" s="92"/>
      <c r="H416" s="92"/>
      <c r="I416" s="92"/>
      <c r="J416" s="92"/>
      <c r="K416" s="92"/>
      <c r="L416" s="92"/>
      <c r="M416" s="92"/>
      <c r="N416" s="92"/>
      <c r="O416" s="92"/>
      <c r="P416" s="92"/>
      <c r="Q416" s="91"/>
      <c r="R416" s="91"/>
      <c r="S416" s="91"/>
      <c r="T416" s="91"/>
      <c r="U416" s="91"/>
      <c r="V416" s="91"/>
      <c r="W416" s="91"/>
      <c r="X416" s="91"/>
      <c r="Y416" s="91"/>
      <c r="Z416" s="91"/>
      <c r="AA416" s="91"/>
    </row>
    <row r="417" spans="1:27" ht="15.75" customHeight="1">
      <c r="A417" s="91"/>
      <c r="B417" s="91"/>
      <c r="C417" s="91"/>
      <c r="D417" s="92"/>
      <c r="E417" s="92"/>
      <c r="F417" s="92"/>
      <c r="G417" s="92"/>
      <c r="H417" s="92"/>
      <c r="I417" s="92"/>
      <c r="J417" s="92"/>
      <c r="K417" s="92"/>
      <c r="L417" s="92"/>
      <c r="M417" s="92"/>
      <c r="N417" s="92"/>
      <c r="O417" s="92"/>
      <c r="P417" s="92"/>
      <c r="Q417" s="91"/>
      <c r="R417" s="91"/>
      <c r="S417" s="91"/>
      <c r="T417" s="91"/>
      <c r="U417" s="91"/>
      <c r="V417" s="91"/>
      <c r="W417" s="91"/>
      <c r="X417" s="91"/>
      <c r="Y417" s="91"/>
      <c r="Z417" s="91"/>
      <c r="AA417" s="91"/>
    </row>
    <row r="418" spans="1:27" ht="15.75" customHeight="1">
      <c r="A418" s="91"/>
      <c r="B418" s="91"/>
      <c r="C418" s="91"/>
      <c r="D418" s="92"/>
      <c r="E418" s="92"/>
      <c r="F418" s="92"/>
      <c r="G418" s="92"/>
      <c r="H418" s="92"/>
      <c r="I418" s="92"/>
      <c r="J418" s="92"/>
      <c r="K418" s="92"/>
      <c r="L418" s="92"/>
      <c r="M418" s="92"/>
      <c r="N418" s="92"/>
      <c r="O418" s="92"/>
      <c r="P418" s="92"/>
      <c r="Q418" s="91"/>
      <c r="R418" s="91"/>
      <c r="S418" s="91"/>
      <c r="T418" s="91"/>
      <c r="U418" s="91"/>
      <c r="V418" s="91"/>
      <c r="W418" s="91"/>
      <c r="X418" s="91"/>
      <c r="Y418" s="91"/>
      <c r="Z418" s="91"/>
      <c r="AA418" s="91"/>
    </row>
    <row r="419" spans="1:27" ht="15.75" customHeight="1">
      <c r="A419" s="91"/>
      <c r="B419" s="91"/>
      <c r="C419" s="91"/>
      <c r="D419" s="92"/>
      <c r="E419" s="92"/>
      <c r="F419" s="92"/>
      <c r="G419" s="92"/>
      <c r="H419" s="92"/>
      <c r="I419" s="92"/>
      <c r="J419" s="92"/>
      <c r="K419" s="92"/>
      <c r="L419" s="92"/>
      <c r="M419" s="92"/>
      <c r="N419" s="92"/>
      <c r="O419" s="92"/>
      <c r="P419" s="92"/>
      <c r="Q419" s="91"/>
      <c r="R419" s="91"/>
      <c r="S419" s="91"/>
      <c r="T419" s="91"/>
      <c r="U419" s="91"/>
      <c r="V419" s="91"/>
      <c r="W419" s="91"/>
      <c r="X419" s="91"/>
      <c r="Y419" s="91"/>
      <c r="Z419" s="91"/>
      <c r="AA419" s="91"/>
    </row>
    <row r="420" spans="1:27" ht="15.75" customHeight="1">
      <c r="A420" s="91"/>
      <c r="B420" s="91"/>
      <c r="C420" s="91"/>
      <c r="D420" s="92"/>
      <c r="E420" s="92"/>
      <c r="F420" s="92"/>
      <c r="G420" s="92"/>
      <c r="H420" s="92"/>
      <c r="I420" s="92"/>
      <c r="J420" s="92"/>
      <c r="K420" s="92"/>
      <c r="L420" s="92"/>
      <c r="M420" s="92"/>
      <c r="N420" s="92"/>
      <c r="O420" s="92"/>
      <c r="P420" s="92"/>
      <c r="Q420" s="91"/>
      <c r="R420" s="91"/>
      <c r="S420" s="91"/>
      <c r="T420" s="91"/>
      <c r="U420" s="91"/>
      <c r="V420" s="91"/>
      <c r="W420" s="91"/>
      <c r="X420" s="91"/>
      <c r="Y420" s="91"/>
      <c r="Z420" s="91"/>
      <c r="AA420" s="91"/>
    </row>
    <row r="421" spans="1:27" ht="15.75" customHeight="1">
      <c r="A421" s="91"/>
      <c r="B421" s="91"/>
      <c r="C421" s="91"/>
      <c r="D421" s="92"/>
      <c r="E421" s="92"/>
      <c r="F421" s="92"/>
      <c r="G421" s="92"/>
      <c r="H421" s="92"/>
      <c r="I421" s="92"/>
      <c r="J421" s="92"/>
      <c r="K421" s="92"/>
      <c r="L421" s="92"/>
      <c r="M421" s="92"/>
      <c r="N421" s="92"/>
      <c r="O421" s="92"/>
      <c r="P421" s="92"/>
      <c r="Q421" s="91"/>
      <c r="R421" s="91"/>
      <c r="S421" s="91"/>
      <c r="T421" s="91"/>
      <c r="U421" s="91"/>
      <c r="V421" s="91"/>
      <c r="W421" s="91"/>
      <c r="X421" s="91"/>
      <c r="Y421" s="91"/>
      <c r="Z421" s="91"/>
      <c r="AA421" s="91"/>
    </row>
    <row r="422" spans="1:27" ht="15.75" customHeight="1">
      <c r="A422" s="91"/>
      <c r="B422" s="91"/>
      <c r="C422" s="91"/>
      <c r="D422" s="92"/>
      <c r="E422" s="92"/>
      <c r="F422" s="92"/>
      <c r="G422" s="92"/>
      <c r="H422" s="92"/>
      <c r="I422" s="92"/>
      <c r="J422" s="92"/>
      <c r="K422" s="92"/>
      <c r="L422" s="92"/>
      <c r="M422" s="92"/>
      <c r="N422" s="92"/>
      <c r="O422" s="92"/>
      <c r="P422" s="92"/>
      <c r="Q422" s="91"/>
      <c r="R422" s="91"/>
      <c r="S422" s="91"/>
      <c r="T422" s="91"/>
      <c r="U422" s="91"/>
      <c r="V422" s="91"/>
      <c r="W422" s="91"/>
      <c r="X422" s="91"/>
      <c r="Y422" s="91"/>
      <c r="Z422" s="91"/>
      <c r="AA422" s="91"/>
    </row>
    <row r="423" spans="1:27" ht="15.75" customHeight="1">
      <c r="A423" s="91"/>
      <c r="B423" s="91"/>
      <c r="C423" s="91"/>
      <c r="D423" s="92"/>
      <c r="E423" s="92"/>
      <c r="F423" s="92"/>
      <c r="G423" s="92"/>
      <c r="H423" s="92"/>
      <c r="I423" s="92"/>
      <c r="J423" s="92"/>
      <c r="K423" s="92"/>
      <c r="L423" s="92"/>
      <c r="M423" s="92"/>
      <c r="N423" s="92"/>
      <c r="O423" s="92"/>
      <c r="P423" s="92"/>
      <c r="Q423" s="91"/>
      <c r="R423" s="91"/>
      <c r="S423" s="91"/>
      <c r="T423" s="91"/>
      <c r="U423" s="91"/>
      <c r="V423" s="91"/>
      <c r="W423" s="91"/>
      <c r="X423" s="91"/>
      <c r="Y423" s="91"/>
      <c r="Z423" s="91"/>
      <c r="AA423" s="91"/>
    </row>
    <row r="424" spans="1:27" ht="15.75" customHeight="1">
      <c r="A424" s="91"/>
      <c r="B424" s="91"/>
      <c r="C424" s="91"/>
      <c r="D424" s="92"/>
      <c r="E424" s="92"/>
      <c r="F424" s="92"/>
      <c r="G424" s="92"/>
      <c r="H424" s="92"/>
      <c r="I424" s="92"/>
      <c r="J424" s="92"/>
      <c r="K424" s="92"/>
      <c r="L424" s="92"/>
      <c r="M424" s="92"/>
      <c r="N424" s="92"/>
      <c r="O424" s="92"/>
      <c r="P424" s="92"/>
      <c r="Q424" s="91"/>
      <c r="R424" s="91"/>
      <c r="S424" s="91"/>
      <c r="T424" s="91"/>
      <c r="U424" s="91"/>
      <c r="V424" s="91"/>
      <c r="W424" s="91"/>
      <c r="X424" s="91"/>
      <c r="Y424" s="91"/>
      <c r="Z424" s="91"/>
      <c r="AA424" s="91"/>
    </row>
    <row r="425" spans="1:27" ht="15.75" customHeight="1">
      <c r="A425" s="91"/>
      <c r="B425" s="91"/>
      <c r="C425" s="91"/>
      <c r="D425" s="92"/>
      <c r="E425" s="92"/>
      <c r="F425" s="92"/>
      <c r="G425" s="92"/>
      <c r="H425" s="92"/>
      <c r="I425" s="92"/>
      <c r="J425" s="92"/>
      <c r="K425" s="92"/>
      <c r="L425" s="92"/>
      <c r="M425" s="92"/>
      <c r="N425" s="92"/>
      <c r="O425" s="92"/>
      <c r="P425" s="92"/>
      <c r="Q425" s="91"/>
      <c r="R425" s="91"/>
      <c r="S425" s="91"/>
      <c r="T425" s="91"/>
      <c r="U425" s="91"/>
      <c r="V425" s="91"/>
      <c r="W425" s="91"/>
      <c r="X425" s="91"/>
      <c r="Y425" s="91"/>
      <c r="Z425" s="91"/>
      <c r="AA425" s="91"/>
    </row>
    <row r="426" spans="1:27" ht="15.75" customHeight="1">
      <c r="A426" s="91"/>
      <c r="B426" s="91"/>
      <c r="C426" s="91"/>
      <c r="D426" s="92"/>
      <c r="E426" s="92"/>
      <c r="F426" s="92"/>
      <c r="G426" s="92"/>
      <c r="H426" s="92"/>
      <c r="I426" s="92"/>
      <c r="J426" s="92"/>
      <c r="K426" s="92"/>
      <c r="L426" s="92"/>
      <c r="M426" s="92"/>
      <c r="N426" s="92"/>
      <c r="O426" s="92"/>
      <c r="P426" s="92"/>
      <c r="Q426" s="91"/>
      <c r="R426" s="91"/>
      <c r="S426" s="91"/>
      <c r="T426" s="91"/>
      <c r="U426" s="91"/>
      <c r="V426" s="91"/>
      <c r="W426" s="91"/>
      <c r="X426" s="91"/>
      <c r="Y426" s="91"/>
      <c r="Z426" s="91"/>
      <c r="AA426" s="91"/>
    </row>
    <row r="427" spans="1:27" ht="15.75" customHeight="1">
      <c r="A427" s="91"/>
      <c r="B427" s="91"/>
      <c r="C427" s="91"/>
      <c r="D427" s="92"/>
      <c r="E427" s="92"/>
      <c r="F427" s="92"/>
      <c r="G427" s="92"/>
      <c r="H427" s="92"/>
      <c r="I427" s="92"/>
      <c r="J427" s="92"/>
      <c r="K427" s="92"/>
      <c r="L427" s="92"/>
      <c r="M427" s="92"/>
      <c r="N427" s="92"/>
      <c r="O427" s="92"/>
      <c r="P427" s="92"/>
      <c r="Q427" s="91"/>
      <c r="R427" s="91"/>
      <c r="S427" s="91"/>
      <c r="T427" s="91"/>
      <c r="U427" s="91"/>
      <c r="V427" s="91"/>
      <c r="W427" s="91"/>
      <c r="X427" s="91"/>
      <c r="Y427" s="91"/>
      <c r="Z427" s="91"/>
      <c r="AA427" s="91"/>
    </row>
    <row r="428" spans="1:27" ht="15.75" customHeight="1">
      <c r="A428" s="91"/>
      <c r="B428" s="91"/>
      <c r="C428" s="91"/>
      <c r="D428" s="92"/>
      <c r="E428" s="92"/>
      <c r="F428" s="92"/>
      <c r="G428" s="92"/>
      <c r="H428" s="92"/>
      <c r="I428" s="92"/>
      <c r="J428" s="92"/>
      <c r="K428" s="92"/>
      <c r="L428" s="92"/>
      <c r="M428" s="92"/>
      <c r="N428" s="92"/>
      <c r="O428" s="92"/>
      <c r="P428" s="92"/>
      <c r="Q428" s="91"/>
      <c r="R428" s="91"/>
      <c r="S428" s="91"/>
      <c r="T428" s="91"/>
      <c r="U428" s="91"/>
      <c r="V428" s="91"/>
      <c r="W428" s="91"/>
      <c r="X428" s="91"/>
      <c r="Y428" s="91"/>
      <c r="Z428" s="91"/>
      <c r="AA428" s="91"/>
    </row>
    <row r="429" spans="1:27" ht="15.75" customHeight="1">
      <c r="A429" s="91"/>
      <c r="B429" s="91"/>
      <c r="C429" s="91"/>
      <c r="D429" s="92"/>
      <c r="E429" s="92"/>
      <c r="F429" s="92"/>
      <c r="G429" s="92"/>
      <c r="H429" s="92"/>
      <c r="I429" s="92"/>
      <c r="J429" s="92"/>
      <c r="K429" s="92"/>
      <c r="L429" s="92"/>
      <c r="M429" s="92"/>
      <c r="N429" s="92"/>
      <c r="O429" s="92"/>
      <c r="P429" s="92"/>
      <c r="Q429" s="91"/>
      <c r="R429" s="91"/>
      <c r="S429" s="91"/>
      <c r="T429" s="91"/>
      <c r="U429" s="91"/>
      <c r="V429" s="91"/>
      <c r="W429" s="91"/>
      <c r="X429" s="91"/>
      <c r="Y429" s="91"/>
      <c r="Z429" s="91"/>
      <c r="AA429" s="91"/>
    </row>
    <row r="430" spans="1:27" ht="15.75" customHeight="1">
      <c r="A430" s="91"/>
      <c r="B430" s="91"/>
      <c r="C430" s="91"/>
      <c r="D430" s="92"/>
      <c r="E430" s="92"/>
      <c r="F430" s="92"/>
      <c r="G430" s="92"/>
      <c r="H430" s="92"/>
      <c r="I430" s="92"/>
      <c r="J430" s="92"/>
      <c r="K430" s="92"/>
      <c r="L430" s="92"/>
      <c r="M430" s="92"/>
      <c r="N430" s="92"/>
      <c r="O430" s="92"/>
      <c r="P430" s="92"/>
      <c r="Q430" s="91"/>
      <c r="R430" s="91"/>
      <c r="S430" s="91"/>
      <c r="T430" s="91"/>
      <c r="U430" s="91"/>
      <c r="V430" s="91"/>
      <c r="W430" s="91"/>
      <c r="X430" s="91"/>
      <c r="Y430" s="91"/>
      <c r="Z430" s="91"/>
      <c r="AA430" s="91"/>
    </row>
    <row r="431" spans="1:27" ht="15.75" customHeight="1">
      <c r="A431" s="91"/>
      <c r="B431" s="91"/>
      <c r="C431" s="91"/>
      <c r="D431" s="92"/>
      <c r="E431" s="92"/>
      <c r="F431" s="92"/>
      <c r="G431" s="92"/>
      <c r="H431" s="92"/>
      <c r="I431" s="92"/>
      <c r="J431" s="92"/>
      <c r="K431" s="92"/>
      <c r="L431" s="92"/>
      <c r="M431" s="92"/>
      <c r="N431" s="92"/>
      <c r="O431" s="92"/>
      <c r="P431" s="92"/>
      <c r="Q431" s="91"/>
      <c r="R431" s="91"/>
      <c r="S431" s="91"/>
      <c r="T431" s="91"/>
      <c r="U431" s="91"/>
      <c r="V431" s="91"/>
      <c r="W431" s="91"/>
      <c r="X431" s="91"/>
      <c r="Y431" s="91"/>
      <c r="Z431" s="91"/>
      <c r="AA431" s="91"/>
    </row>
    <row r="432" spans="1:27" ht="15.75" customHeight="1">
      <c r="A432" s="91"/>
      <c r="B432" s="91"/>
      <c r="C432" s="91"/>
      <c r="D432" s="92"/>
      <c r="E432" s="92"/>
      <c r="F432" s="92"/>
      <c r="G432" s="92"/>
      <c r="H432" s="92"/>
      <c r="I432" s="92"/>
      <c r="J432" s="92"/>
      <c r="K432" s="92"/>
      <c r="L432" s="92"/>
      <c r="M432" s="92"/>
      <c r="N432" s="92"/>
      <c r="O432" s="92"/>
      <c r="P432" s="92"/>
      <c r="Q432" s="91"/>
      <c r="R432" s="91"/>
      <c r="S432" s="91"/>
      <c r="T432" s="91"/>
      <c r="U432" s="91"/>
      <c r="V432" s="91"/>
      <c r="W432" s="91"/>
      <c r="X432" s="91"/>
      <c r="Y432" s="91"/>
      <c r="Z432" s="91"/>
      <c r="AA432" s="91"/>
    </row>
    <row r="433" spans="1:27" ht="15.75" customHeight="1">
      <c r="A433" s="91"/>
      <c r="B433" s="91"/>
      <c r="C433" s="91"/>
      <c r="D433" s="92"/>
      <c r="E433" s="92"/>
      <c r="F433" s="92"/>
      <c r="G433" s="92"/>
      <c r="H433" s="92"/>
      <c r="I433" s="92"/>
      <c r="J433" s="92"/>
      <c r="K433" s="92"/>
      <c r="L433" s="92"/>
      <c r="M433" s="92"/>
      <c r="N433" s="92"/>
      <c r="O433" s="92"/>
      <c r="P433" s="92"/>
      <c r="Q433" s="91"/>
      <c r="R433" s="91"/>
      <c r="S433" s="91"/>
      <c r="T433" s="91"/>
      <c r="U433" s="91"/>
      <c r="V433" s="91"/>
      <c r="W433" s="91"/>
      <c r="X433" s="91"/>
      <c r="Y433" s="91"/>
      <c r="Z433" s="91"/>
      <c r="AA433" s="91"/>
    </row>
    <row r="434" spans="1:27" ht="15.75" customHeight="1">
      <c r="A434" s="91"/>
      <c r="B434" s="91"/>
      <c r="C434" s="91"/>
      <c r="D434" s="92"/>
      <c r="E434" s="92"/>
      <c r="F434" s="92"/>
      <c r="G434" s="92"/>
      <c r="H434" s="92"/>
      <c r="I434" s="92"/>
      <c r="J434" s="92"/>
      <c r="K434" s="92"/>
      <c r="L434" s="92"/>
      <c r="M434" s="92"/>
      <c r="N434" s="92"/>
      <c r="O434" s="92"/>
      <c r="P434" s="92"/>
      <c r="Q434" s="91"/>
      <c r="R434" s="91"/>
      <c r="S434" s="91"/>
      <c r="T434" s="91"/>
      <c r="U434" s="91"/>
      <c r="V434" s="91"/>
      <c r="W434" s="91"/>
      <c r="X434" s="91"/>
      <c r="Y434" s="91"/>
      <c r="Z434" s="91"/>
      <c r="AA434" s="91"/>
    </row>
    <row r="435" spans="1:27" ht="15.75" customHeight="1">
      <c r="A435" s="91"/>
      <c r="B435" s="91"/>
      <c r="C435" s="91"/>
      <c r="D435" s="92"/>
      <c r="E435" s="92"/>
      <c r="F435" s="92"/>
      <c r="G435" s="92"/>
      <c r="H435" s="92"/>
      <c r="I435" s="92"/>
      <c r="J435" s="92"/>
      <c r="K435" s="92"/>
      <c r="L435" s="92"/>
      <c r="M435" s="92"/>
      <c r="N435" s="92"/>
      <c r="O435" s="92"/>
      <c r="P435" s="92"/>
      <c r="Q435" s="91"/>
      <c r="R435" s="91"/>
      <c r="S435" s="91"/>
      <c r="T435" s="91"/>
      <c r="U435" s="91"/>
      <c r="V435" s="91"/>
      <c r="W435" s="91"/>
      <c r="X435" s="91"/>
      <c r="Y435" s="91"/>
      <c r="Z435" s="91"/>
      <c r="AA435" s="91"/>
    </row>
    <row r="436" spans="1:27" ht="15.75" customHeight="1">
      <c r="A436" s="91"/>
      <c r="B436" s="91"/>
      <c r="C436" s="91"/>
      <c r="D436" s="92"/>
      <c r="E436" s="92"/>
      <c r="F436" s="92"/>
      <c r="G436" s="92"/>
      <c r="H436" s="92"/>
      <c r="I436" s="92"/>
      <c r="J436" s="92"/>
      <c r="K436" s="92"/>
      <c r="L436" s="92"/>
      <c r="M436" s="92"/>
      <c r="N436" s="92"/>
      <c r="O436" s="92"/>
      <c r="P436" s="92"/>
      <c r="Q436" s="91"/>
      <c r="R436" s="91"/>
      <c r="S436" s="91"/>
      <c r="T436" s="91"/>
      <c r="U436" s="91"/>
      <c r="V436" s="91"/>
      <c r="W436" s="91"/>
      <c r="X436" s="91"/>
      <c r="Y436" s="91"/>
      <c r="Z436" s="91"/>
      <c r="AA436" s="91"/>
    </row>
    <row r="437" spans="1:27" ht="15.75" customHeight="1">
      <c r="A437" s="91"/>
      <c r="B437" s="91"/>
      <c r="C437" s="91"/>
      <c r="D437" s="92"/>
      <c r="E437" s="92"/>
      <c r="F437" s="92"/>
      <c r="G437" s="92"/>
      <c r="H437" s="92"/>
      <c r="I437" s="92"/>
      <c r="J437" s="92"/>
      <c r="K437" s="92"/>
      <c r="L437" s="92"/>
      <c r="M437" s="92"/>
      <c r="N437" s="92"/>
      <c r="O437" s="92"/>
      <c r="P437" s="92"/>
      <c r="Q437" s="91"/>
      <c r="R437" s="91"/>
      <c r="S437" s="91"/>
      <c r="T437" s="91"/>
      <c r="U437" s="91"/>
      <c r="V437" s="91"/>
      <c r="W437" s="91"/>
      <c r="X437" s="91"/>
      <c r="Y437" s="91"/>
      <c r="Z437" s="91"/>
      <c r="AA437" s="91"/>
    </row>
    <row r="438" spans="1:27" ht="15.75" customHeight="1">
      <c r="A438" s="91"/>
      <c r="B438" s="91"/>
      <c r="C438" s="91"/>
      <c r="D438" s="92"/>
      <c r="E438" s="92"/>
      <c r="F438" s="92"/>
      <c r="G438" s="92"/>
      <c r="H438" s="92"/>
      <c r="I438" s="92"/>
      <c r="J438" s="92"/>
      <c r="K438" s="92"/>
      <c r="L438" s="92"/>
      <c r="M438" s="92"/>
      <c r="N438" s="92"/>
      <c r="O438" s="92"/>
      <c r="P438" s="92"/>
      <c r="Q438" s="91"/>
      <c r="R438" s="91"/>
      <c r="S438" s="91"/>
      <c r="T438" s="91"/>
      <c r="U438" s="91"/>
      <c r="V438" s="91"/>
      <c r="W438" s="91"/>
      <c r="X438" s="91"/>
      <c r="Y438" s="91"/>
      <c r="Z438" s="91"/>
      <c r="AA438" s="91"/>
    </row>
    <row r="439" spans="1:27" ht="15.75" customHeight="1">
      <c r="A439" s="91"/>
      <c r="B439" s="91"/>
      <c r="C439" s="91"/>
      <c r="D439" s="92"/>
      <c r="E439" s="92"/>
      <c r="F439" s="92"/>
      <c r="G439" s="92"/>
      <c r="H439" s="92"/>
      <c r="I439" s="92"/>
      <c r="J439" s="92"/>
      <c r="K439" s="92"/>
      <c r="L439" s="92"/>
      <c r="M439" s="92"/>
      <c r="N439" s="92"/>
      <c r="O439" s="92"/>
      <c r="P439" s="92"/>
      <c r="Q439" s="91"/>
      <c r="R439" s="91"/>
      <c r="S439" s="91"/>
      <c r="T439" s="91"/>
      <c r="U439" s="91"/>
      <c r="V439" s="91"/>
      <c r="W439" s="91"/>
      <c r="X439" s="91"/>
      <c r="Y439" s="91"/>
      <c r="Z439" s="91"/>
      <c r="AA439" s="91"/>
    </row>
    <row r="440" spans="1:27" ht="15.75" customHeight="1">
      <c r="A440" s="91"/>
      <c r="B440" s="91"/>
      <c r="C440" s="91"/>
      <c r="D440" s="92"/>
      <c r="E440" s="92"/>
      <c r="F440" s="92"/>
      <c r="G440" s="92"/>
      <c r="H440" s="92"/>
      <c r="I440" s="92"/>
      <c r="J440" s="92"/>
      <c r="K440" s="92"/>
      <c r="L440" s="92"/>
      <c r="M440" s="92"/>
      <c r="N440" s="92"/>
      <c r="O440" s="92"/>
      <c r="P440" s="92"/>
      <c r="Q440" s="91"/>
      <c r="R440" s="91"/>
      <c r="S440" s="91"/>
      <c r="T440" s="91"/>
      <c r="U440" s="91"/>
      <c r="V440" s="91"/>
      <c r="W440" s="91"/>
      <c r="X440" s="91"/>
      <c r="Y440" s="91"/>
      <c r="Z440" s="91"/>
      <c r="AA440" s="91"/>
    </row>
    <row r="441" spans="1:27" ht="15.75" customHeight="1">
      <c r="A441" s="91"/>
      <c r="B441" s="91"/>
      <c r="C441" s="91"/>
      <c r="D441" s="92"/>
      <c r="E441" s="92"/>
      <c r="F441" s="92"/>
      <c r="G441" s="92"/>
      <c r="H441" s="92"/>
      <c r="I441" s="92"/>
      <c r="J441" s="92"/>
      <c r="K441" s="92"/>
      <c r="L441" s="92"/>
      <c r="M441" s="92"/>
      <c r="N441" s="92"/>
      <c r="O441" s="92"/>
      <c r="P441" s="92"/>
      <c r="Q441" s="91"/>
      <c r="R441" s="91"/>
      <c r="S441" s="91"/>
      <c r="T441" s="91"/>
      <c r="U441" s="91"/>
      <c r="V441" s="91"/>
      <c r="W441" s="91"/>
      <c r="X441" s="91"/>
      <c r="Y441" s="91"/>
      <c r="Z441" s="91"/>
      <c r="AA441" s="91"/>
    </row>
    <row r="442" spans="1:27" ht="15.75" customHeight="1">
      <c r="A442" s="91"/>
      <c r="B442" s="91"/>
      <c r="C442" s="91"/>
      <c r="D442" s="92"/>
      <c r="E442" s="92"/>
      <c r="F442" s="92"/>
      <c r="G442" s="92"/>
      <c r="H442" s="92"/>
      <c r="I442" s="92"/>
      <c r="J442" s="92"/>
      <c r="K442" s="92"/>
      <c r="L442" s="92"/>
      <c r="M442" s="92"/>
      <c r="N442" s="92"/>
      <c r="O442" s="92"/>
      <c r="P442" s="92"/>
      <c r="Q442" s="91"/>
      <c r="R442" s="91"/>
      <c r="S442" s="91"/>
      <c r="T442" s="91"/>
      <c r="U442" s="91"/>
      <c r="V442" s="91"/>
      <c r="W442" s="91"/>
      <c r="X442" s="91"/>
      <c r="Y442" s="91"/>
      <c r="Z442" s="91"/>
      <c r="AA442" s="91"/>
    </row>
    <row r="443" spans="1:27" ht="15.75" customHeight="1">
      <c r="A443" s="91"/>
      <c r="B443" s="91"/>
      <c r="C443" s="91"/>
      <c r="D443" s="92"/>
      <c r="E443" s="92"/>
      <c r="F443" s="92"/>
      <c r="G443" s="92"/>
      <c r="H443" s="92"/>
      <c r="I443" s="92"/>
      <c r="J443" s="92"/>
      <c r="K443" s="92"/>
      <c r="L443" s="92"/>
      <c r="M443" s="92"/>
      <c r="N443" s="92"/>
      <c r="O443" s="92"/>
      <c r="P443" s="92"/>
      <c r="Q443" s="91"/>
      <c r="R443" s="91"/>
      <c r="S443" s="91"/>
      <c r="T443" s="91"/>
      <c r="U443" s="91"/>
      <c r="V443" s="91"/>
      <c r="W443" s="91"/>
      <c r="X443" s="91"/>
      <c r="Y443" s="91"/>
      <c r="Z443" s="91"/>
      <c r="AA443" s="91"/>
    </row>
    <row r="444" spans="1:27" ht="15.75" customHeight="1">
      <c r="A444" s="91"/>
      <c r="B444" s="91"/>
      <c r="C444" s="91"/>
      <c r="D444" s="92"/>
      <c r="E444" s="92"/>
      <c r="F444" s="92"/>
      <c r="G444" s="92"/>
      <c r="H444" s="92"/>
      <c r="I444" s="92"/>
      <c r="J444" s="92"/>
      <c r="K444" s="92"/>
      <c r="L444" s="92"/>
      <c r="M444" s="92"/>
      <c r="N444" s="92"/>
      <c r="O444" s="92"/>
      <c r="P444" s="92"/>
      <c r="Q444" s="91"/>
      <c r="R444" s="91"/>
      <c r="S444" s="91"/>
      <c r="T444" s="91"/>
      <c r="U444" s="91"/>
      <c r="V444" s="91"/>
      <c r="W444" s="91"/>
      <c r="X444" s="91"/>
      <c r="Y444" s="91"/>
      <c r="Z444" s="91"/>
      <c r="AA444" s="91"/>
    </row>
    <row r="445" spans="1:27" ht="15.75" customHeight="1">
      <c r="A445" s="91"/>
      <c r="B445" s="91"/>
      <c r="C445" s="91"/>
      <c r="D445" s="92"/>
      <c r="E445" s="92"/>
      <c r="F445" s="92"/>
      <c r="G445" s="92"/>
      <c r="H445" s="92"/>
      <c r="I445" s="92"/>
      <c r="J445" s="92"/>
      <c r="K445" s="92"/>
      <c r="L445" s="92"/>
      <c r="M445" s="92"/>
      <c r="N445" s="92"/>
      <c r="O445" s="92"/>
      <c r="P445" s="92"/>
      <c r="Q445" s="91"/>
      <c r="R445" s="91"/>
      <c r="S445" s="91"/>
      <c r="T445" s="91"/>
      <c r="U445" s="91"/>
      <c r="V445" s="91"/>
      <c r="W445" s="91"/>
      <c r="X445" s="91"/>
      <c r="Y445" s="91"/>
      <c r="Z445" s="91"/>
      <c r="AA445" s="91"/>
    </row>
    <row r="446" spans="1:27" ht="15.75" customHeight="1">
      <c r="A446" s="91"/>
      <c r="B446" s="91"/>
      <c r="C446" s="91"/>
      <c r="D446" s="92"/>
      <c r="E446" s="92"/>
      <c r="F446" s="92"/>
      <c r="G446" s="92"/>
      <c r="H446" s="92"/>
      <c r="I446" s="92"/>
      <c r="J446" s="92"/>
      <c r="K446" s="92"/>
      <c r="L446" s="92"/>
      <c r="M446" s="92"/>
      <c r="N446" s="92"/>
      <c r="O446" s="92"/>
      <c r="P446" s="92"/>
      <c r="Q446" s="91"/>
      <c r="R446" s="91"/>
      <c r="S446" s="91"/>
      <c r="T446" s="91"/>
      <c r="U446" s="91"/>
      <c r="V446" s="91"/>
      <c r="W446" s="91"/>
      <c r="X446" s="91"/>
      <c r="Y446" s="91"/>
      <c r="Z446" s="91"/>
      <c r="AA446" s="91"/>
    </row>
    <row r="447" spans="1:27" ht="15.75" customHeight="1">
      <c r="A447" s="91"/>
      <c r="B447" s="91"/>
      <c r="C447" s="91"/>
      <c r="D447" s="92"/>
      <c r="E447" s="92"/>
      <c r="F447" s="92"/>
      <c r="G447" s="92"/>
      <c r="H447" s="92"/>
      <c r="I447" s="92"/>
      <c r="J447" s="92"/>
      <c r="K447" s="92"/>
      <c r="L447" s="92"/>
      <c r="M447" s="92"/>
      <c r="N447" s="92"/>
      <c r="O447" s="92"/>
      <c r="P447" s="92"/>
      <c r="Q447" s="91"/>
      <c r="R447" s="91"/>
      <c r="S447" s="91"/>
      <c r="T447" s="91"/>
      <c r="U447" s="91"/>
      <c r="V447" s="91"/>
      <c r="W447" s="91"/>
      <c r="X447" s="91"/>
      <c r="Y447" s="91"/>
      <c r="Z447" s="91"/>
      <c r="AA447" s="91"/>
    </row>
    <row r="448" spans="1:27" ht="15.75" customHeight="1">
      <c r="A448" s="91"/>
      <c r="B448" s="91"/>
      <c r="C448" s="91"/>
      <c r="D448" s="92"/>
      <c r="E448" s="92"/>
      <c r="F448" s="92"/>
      <c r="G448" s="92"/>
      <c r="H448" s="92"/>
      <c r="I448" s="92"/>
      <c r="J448" s="92"/>
      <c r="K448" s="92"/>
      <c r="L448" s="92"/>
      <c r="M448" s="92"/>
      <c r="N448" s="92"/>
      <c r="O448" s="92"/>
      <c r="P448" s="92"/>
      <c r="Q448" s="91"/>
      <c r="R448" s="91"/>
      <c r="S448" s="91"/>
      <c r="T448" s="91"/>
      <c r="U448" s="91"/>
      <c r="V448" s="91"/>
      <c r="W448" s="91"/>
      <c r="X448" s="91"/>
      <c r="Y448" s="91"/>
      <c r="Z448" s="91"/>
      <c r="AA448" s="91"/>
    </row>
    <row r="449" spans="1:27" ht="15.75" customHeight="1">
      <c r="A449" s="91"/>
      <c r="B449" s="91"/>
      <c r="C449" s="91"/>
      <c r="D449" s="92"/>
      <c r="E449" s="92"/>
      <c r="F449" s="92"/>
      <c r="G449" s="92"/>
      <c r="H449" s="92"/>
      <c r="I449" s="92"/>
      <c r="J449" s="92"/>
      <c r="K449" s="92"/>
      <c r="L449" s="92"/>
      <c r="M449" s="92"/>
      <c r="N449" s="92"/>
      <c r="O449" s="92"/>
      <c r="P449" s="92"/>
      <c r="Q449" s="91"/>
      <c r="R449" s="91"/>
      <c r="S449" s="91"/>
      <c r="T449" s="91"/>
      <c r="U449" s="91"/>
      <c r="V449" s="91"/>
      <c r="W449" s="91"/>
      <c r="X449" s="91"/>
      <c r="Y449" s="91"/>
      <c r="Z449" s="91"/>
      <c r="AA449" s="91"/>
    </row>
    <row r="450" spans="1:27" ht="15.75" customHeight="1">
      <c r="A450" s="91"/>
      <c r="B450" s="91"/>
      <c r="C450" s="91"/>
      <c r="D450" s="92"/>
      <c r="E450" s="92"/>
      <c r="F450" s="92"/>
      <c r="G450" s="92"/>
      <c r="H450" s="92"/>
      <c r="I450" s="92"/>
      <c r="J450" s="92"/>
      <c r="K450" s="92"/>
      <c r="L450" s="92"/>
      <c r="M450" s="92"/>
      <c r="N450" s="92"/>
      <c r="O450" s="92"/>
      <c r="P450" s="92"/>
      <c r="Q450" s="91"/>
      <c r="R450" s="91"/>
      <c r="S450" s="91"/>
      <c r="T450" s="91"/>
      <c r="U450" s="91"/>
      <c r="V450" s="91"/>
      <c r="W450" s="91"/>
      <c r="X450" s="91"/>
      <c r="Y450" s="91"/>
      <c r="Z450" s="91"/>
      <c r="AA450" s="91"/>
    </row>
    <row r="451" spans="1:27" ht="15.75" customHeight="1">
      <c r="A451" s="91"/>
      <c r="B451" s="91"/>
      <c r="C451" s="91"/>
      <c r="D451" s="92"/>
      <c r="E451" s="92"/>
      <c r="F451" s="92"/>
      <c r="G451" s="92"/>
      <c r="H451" s="92"/>
      <c r="I451" s="92"/>
      <c r="J451" s="92"/>
      <c r="K451" s="92"/>
      <c r="L451" s="92"/>
      <c r="M451" s="92"/>
      <c r="N451" s="92"/>
      <c r="O451" s="92"/>
      <c r="P451" s="92"/>
      <c r="Q451" s="91"/>
      <c r="R451" s="91"/>
      <c r="S451" s="91"/>
      <c r="T451" s="91"/>
      <c r="U451" s="91"/>
      <c r="V451" s="91"/>
      <c r="W451" s="91"/>
      <c r="X451" s="91"/>
      <c r="Y451" s="91"/>
      <c r="Z451" s="91"/>
      <c r="AA451" s="91"/>
    </row>
    <row r="452" spans="1:27" ht="15.75" customHeight="1">
      <c r="A452" s="91"/>
      <c r="B452" s="91"/>
      <c r="C452" s="91"/>
      <c r="D452" s="92"/>
      <c r="E452" s="92"/>
      <c r="F452" s="92"/>
      <c r="G452" s="92"/>
      <c r="H452" s="92"/>
      <c r="I452" s="92"/>
      <c r="J452" s="92"/>
      <c r="K452" s="92"/>
      <c r="L452" s="92"/>
      <c r="M452" s="92"/>
      <c r="N452" s="92"/>
      <c r="O452" s="92"/>
      <c r="P452" s="92"/>
      <c r="Q452" s="91"/>
      <c r="R452" s="91"/>
      <c r="S452" s="91"/>
      <c r="T452" s="91"/>
      <c r="U452" s="91"/>
      <c r="V452" s="91"/>
      <c r="W452" s="91"/>
      <c r="X452" s="91"/>
      <c r="Y452" s="91"/>
      <c r="Z452" s="91"/>
      <c r="AA452" s="91"/>
    </row>
    <row r="453" spans="1:27" ht="15.75" customHeight="1">
      <c r="A453" s="91"/>
      <c r="B453" s="91"/>
      <c r="C453" s="91"/>
      <c r="D453" s="92"/>
      <c r="E453" s="92"/>
      <c r="F453" s="92"/>
      <c r="G453" s="92"/>
      <c r="H453" s="92"/>
      <c r="I453" s="92"/>
      <c r="J453" s="92"/>
      <c r="K453" s="92"/>
      <c r="L453" s="92"/>
      <c r="M453" s="92"/>
      <c r="N453" s="92"/>
      <c r="O453" s="92"/>
      <c r="P453" s="92"/>
      <c r="Q453" s="91"/>
      <c r="R453" s="91"/>
      <c r="S453" s="91"/>
      <c r="T453" s="91"/>
      <c r="U453" s="91"/>
      <c r="V453" s="91"/>
      <c r="W453" s="91"/>
      <c r="X453" s="91"/>
      <c r="Y453" s="91"/>
      <c r="Z453" s="91"/>
      <c r="AA453" s="91"/>
    </row>
    <row r="454" spans="1:27" ht="15.75" customHeight="1">
      <c r="A454" s="91"/>
      <c r="B454" s="91"/>
      <c r="C454" s="91"/>
      <c r="D454" s="92"/>
      <c r="E454" s="92"/>
      <c r="F454" s="92"/>
      <c r="G454" s="92"/>
      <c r="H454" s="92"/>
      <c r="I454" s="92"/>
      <c r="J454" s="92"/>
      <c r="K454" s="92"/>
      <c r="L454" s="92"/>
      <c r="M454" s="92"/>
      <c r="N454" s="92"/>
      <c r="O454" s="92"/>
      <c r="P454" s="92"/>
      <c r="Q454" s="91"/>
      <c r="R454" s="91"/>
      <c r="S454" s="91"/>
      <c r="T454" s="91"/>
      <c r="U454" s="91"/>
      <c r="V454" s="91"/>
      <c r="W454" s="91"/>
      <c r="X454" s="91"/>
      <c r="Y454" s="91"/>
      <c r="Z454" s="91"/>
      <c r="AA454" s="91"/>
    </row>
    <row r="455" spans="1:27" ht="15.75" customHeight="1">
      <c r="A455" s="91"/>
      <c r="B455" s="91"/>
      <c r="C455" s="91"/>
      <c r="D455" s="92"/>
      <c r="E455" s="92"/>
      <c r="F455" s="92"/>
      <c r="G455" s="92"/>
      <c r="H455" s="92"/>
      <c r="I455" s="92"/>
      <c r="J455" s="92"/>
      <c r="K455" s="92"/>
      <c r="L455" s="92"/>
      <c r="M455" s="92"/>
      <c r="N455" s="92"/>
      <c r="O455" s="92"/>
      <c r="P455" s="92"/>
      <c r="Q455" s="91"/>
      <c r="R455" s="91"/>
      <c r="S455" s="91"/>
      <c r="T455" s="91"/>
      <c r="U455" s="91"/>
      <c r="V455" s="91"/>
      <c r="W455" s="91"/>
      <c r="X455" s="91"/>
      <c r="Y455" s="91"/>
      <c r="Z455" s="91"/>
      <c r="AA455" s="91"/>
    </row>
    <row r="456" spans="1:27" ht="15.75" customHeight="1">
      <c r="A456" s="91"/>
      <c r="B456" s="91"/>
      <c r="C456" s="91"/>
      <c r="D456" s="92"/>
      <c r="E456" s="92"/>
      <c r="F456" s="92"/>
      <c r="G456" s="92"/>
      <c r="H456" s="92"/>
      <c r="I456" s="92"/>
      <c r="J456" s="92"/>
      <c r="K456" s="92"/>
      <c r="L456" s="92"/>
      <c r="M456" s="92"/>
      <c r="N456" s="92"/>
      <c r="O456" s="92"/>
      <c r="P456" s="92"/>
      <c r="Q456" s="91"/>
      <c r="R456" s="91"/>
      <c r="S456" s="91"/>
      <c r="T456" s="91"/>
      <c r="U456" s="91"/>
      <c r="V456" s="91"/>
      <c r="W456" s="91"/>
      <c r="X456" s="91"/>
      <c r="Y456" s="91"/>
      <c r="Z456" s="91"/>
      <c r="AA456" s="91"/>
    </row>
    <row r="457" spans="1:27" ht="15.75" customHeight="1">
      <c r="A457" s="91"/>
      <c r="B457" s="91"/>
      <c r="C457" s="91"/>
      <c r="D457" s="92"/>
      <c r="E457" s="92"/>
      <c r="F457" s="92"/>
      <c r="G457" s="92"/>
      <c r="H457" s="92"/>
      <c r="I457" s="92"/>
      <c r="J457" s="92"/>
      <c r="K457" s="92"/>
      <c r="L457" s="92"/>
      <c r="M457" s="92"/>
      <c r="N457" s="92"/>
      <c r="O457" s="92"/>
      <c r="P457" s="92"/>
      <c r="Q457" s="91"/>
      <c r="R457" s="91"/>
      <c r="S457" s="91"/>
      <c r="T457" s="91"/>
      <c r="U457" s="91"/>
      <c r="V457" s="91"/>
      <c r="W457" s="91"/>
      <c r="X457" s="91"/>
      <c r="Y457" s="91"/>
      <c r="Z457" s="91"/>
      <c r="AA457" s="91"/>
    </row>
    <row r="458" spans="1:27" ht="15.75" customHeight="1">
      <c r="A458" s="91"/>
      <c r="B458" s="91"/>
      <c r="C458" s="91"/>
      <c r="D458" s="92"/>
      <c r="E458" s="92"/>
      <c r="F458" s="92"/>
      <c r="G458" s="92"/>
      <c r="H458" s="92"/>
      <c r="I458" s="92"/>
      <c r="J458" s="92"/>
      <c r="K458" s="92"/>
      <c r="L458" s="92"/>
      <c r="M458" s="92"/>
      <c r="N458" s="92"/>
      <c r="O458" s="92"/>
      <c r="P458" s="92"/>
      <c r="Q458" s="91"/>
      <c r="R458" s="91"/>
      <c r="S458" s="91"/>
      <c r="T458" s="91"/>
      <c r="U458" s="91"/>
      <c r="V458" s="91"/>
      <c r="W458" s="91"/>
      <c r="X458" s="91"/>
      <c r="Y458" s="91"/>
      <c r="Z458" s="91"/>
      <c r="AA458" s="91"/>
    </row>
    <row r="459" spans="1:27" ht="15.75" customHeight="1">
      <c r="A459" s="91"/>
      <c r="B459" s="91"/>
      <c r="C459" s="91"/>
      <c r="D459" s="92"/>
      <c r="E459" s="92"/>
      <c r="F459" s="92"/>
      <c r="G459" s="92"/>
      <c r="H459" s="92"/>
      <c r="I459" s="92"/>
      <c r="J459" s="92"/>
      <c r="K459" s="92"/>
      <c r="L459" s="92"/>
      <c r="M459" s="92"/>
      <c r="N459" s="92"/>
      <c r="O459" s="92"/>
      <c r="P459" s="92"/>
      <c r="Q459" s="91"/>
      <c r="R459" s="91"/>
      <c r="S459" s="91"/>
      <c r="T459" s="91"/>
      <c r="U459" s="91"/>
      <c r="V459" s="91"/>
      <c r="W459" s="91"/>
      <c r="X459" s="91"/>
      <c r="Y459" s="91"/>
      <c r="Z459" s="91"/>
      <c r="AA459" s="91"/>
    </row>
    <row r="460" spans="1:27" ht="15.75" customHeight="1">
      <c r="A460" s="91"/>
      <c r="B460" s="91"/>
      <c r="C460" s="91"/>
      <c r="D460" s="92"/>
      <c r="E460" s="92"/>
      <c r="F460" s="92"/>
      <c r="G460" s="92"/>
      <c r="H460" s="92"/>
      <c r="I460" s="92"/>
      <c r="J460" s="92"/>
      <c r="K460" s="92"/>
      <c r="L460" s="92"/>
      <c r="M460" s="92"/>
      <c r="N460" s="92"/>
      <c r="O460" s="92"/>
      <c r="P460" s="92"/>
      <c r="Q460" s="91"/>
      <c r="R460" s="91"/>
      <c r="S460" s="91"/>
      <c r="T460" s="91"/>
      <c r="U460" s="91"/>
      <c r="V460" s="91"/>
      <c r="W460" s="91"/>
      <c r="X460" s="91"/>
      <c r="Y460" s="91"/>
      <c r="Z460" s="91"/>
      <c r="AA460" s="91"/>
    </row>
    <row r="461" spans="1:27" ht="15.75" customHeight="1">
      <c r="A461" s="91"/>
      <c r="B461" s="91"/>
      <c r="C461" s="91"/>
      <c r="D461" s="92"/>
      <c r="E461" s="92"/>
      <c r="F461" s="92"/>
      <c r="G461" s="92"/>
      <c r="H461" s="92"/>
      <c r="I461" s="92"/>
      <c r="J461" s="92"/>
      <c r="K461" s="92"/>
      <c r="L461" s="92"/>
      <c r="M461" s="92"/>
      <c r="N461" s="92"/>
      <c r="O461" s="92"/>
      <c r="P461" s="92"/>
      <c r="Q461" s="91"/>
      <c r="R461" s="91"/>
      <c r="S461" s="91"/>
      <c r="T461" s="91"/>
      <c r="U461" s="91"/>
      <c r="V461" s="91"/>
      <c r="W461" s="91"/>
      <c r="X461" s="91"/>
      <c r="Y461" s="91"/>
      <c r="Z461" s="91"/>
      <c r="AA461" s="91"/>
    </row>
    <row r="462" spans="1:27" ht="15.75" customHeight="1">
      <c r="A462" s="91"/>
      <c r="B462" s="91"/>
      <c r="C462" s="91"/>
      <c r="D462" s="92"/>
      <c r="E462" s="92"/>
      <c r="F462" s="92"/>
      <c r="G462" s="92"/>
      <c r="H462" s="92"/>
      <c r="I462" s="92"/>
      <c r="J462" s="92"/>
      <c r="K462" s="92"/>
      <c r="L462" s="92"/>
      <c r="M462" s="92"/>
      <c r="N462" s="92"/>
      <c r="O462" s="92"/>
      <c r="P462" s="92"/>
      <c r="Q462" s="91"/>
      <c r="R462" s="91"/>
      <c r="S462" s="91"/>
      <c r="T462" s="91"/>
      <c r="U462" s="91"/>
      <c r="V462" s="91"/>
      <c r="W462" s="91"/>
      <c r="X462" s="91"/>
      <c r="Y462" s="91"/>
      <c r="Z462" s="91"/>
      <c r="AA462" s="91"/>
    </row>
    <row r="463" spans="1:27" ht="15.75" customHeight="1">
      <c r="A463" s="91"/>
      <c r="B463" s="91"/>
      <c r="C463" s="91"/>
      <c r="D463" s="92"/>
      <c r="E463" s="92"/>
      <c r="F463" s="92"/>
      <c r="G463" s="92"/>
      <c r="H463" s="92"/>
      <c r="I463" s="92"/>
      <c r="J463" s="92"/>
      <c r="K463" s="92"/>
      <c r="L463" s="92"/>
      <c r="M463" s="92"/>
      <c r="N463" s="92"/>
      <c r="O463" s="92"/>
      <c r="P463" s="92"/>
      <c r="Q463" s="91"/>
      <c r="R463" s="91"/>
      <c r="S463" s="91"/>
      <c r="T463" s="91"/>
      <c r="U463" s="91"/>
      <c r="V463" s="91"/>
      <c r="W463" s="91"/>
      <c r="X463" s="91"/>
      <c r="Y463" s="91"/>
      <c r="Z463" s="91"/>
      <c r="AA463" s="91"/>
    </row>
    <row r="464" spans="1:27" ht="15.75" customHeight="1">
      <c r="A464" s="91"/>
      <c r="B464" s="91"/>
      <c r="C464" s="91"/>
      <c r="D464" s="92"/>
      <c r="E464" s="92"/>
      <c r="F464" s="92"/>
      <c r="G464" s="92"/>
      <c r="H464" s="92"/>
      <c r="I464" s="92"/>
      <c r="J464" s="92"/>
      <c r="K464" s="92"/>
      <c r="L464" s="92"/>
      <c r="M464" s="92"/>
      <c r="N464" s="92"/>
      <c r="O464" s="92"/>
      <c r="P464" s="92"/>
      <c r="Q464" s="91"/>
      <c r="R464" s="91"/>
      <c r="S464" s="91"/>
      <c r="T464" s="91"/>
      <c r="U464" s="91"/>
      <c r="V464" s="91"/>
      <c r="W464" s="91"/>
      <c r="X464" s="91"/>
      <c r="Y464" s="91"/>
      <c r="Z464" s="91"/>
      <c r="AA464" s="91"/>
    </row>
    <row r="465" spans="1:27" ht="15.75" customHeight="1">
      <c r="A465" s="91"/>
      <c r="B465" s="91"/>
      <c r="C465" s="91"/>
      <c r="D465" s="92"/>
      <c r="E465" s="92"/>
      <c r="F465" s="92"/>
      <c r="G465" s="92"/>
      <c r="H465" s="92"/>
      <c r="I465" s="92"/>
      <c r="J465" s="92"/>
      <c r="K465" s="92"/>
      <c r="L465" s="92"/>
      <c r="M465" s="92"/>
      <c r="N465" s="92"/>
      <c r="O465" s="92"/>
      <c r="P465" s="92"/>
      <c r="Q465" s="91"/>
      <c r="R465" s="91"/>
      <c r="S465" s="91"/>
      <c r="T465" s="91"/>
      <c r="U465" s="91"/>
      <c r="V465" s="91"/>
      <c r="W465" s="91"/>
      <c r="X465" s="91"/>
      <c r="Y465" s="91"/>
      <c r="Z465" s="91"/>
      <c r="AA465" s="91"/>
    </row>
    <row r="466" spans="1:27" ht="15.75" customHeight="1">
      <c r="A466" s="91"/>
      <c r="B466" s="91"/>
      <c r="C466" s="91"/>
      <c r="D466" s="92"/>
      <c r="E466" s="92"/>
      <c r="F466" s="92"/>
      <c r="G466" s="92"/>
      <c r="H466" s="92"/>
      <c r="I466" s="92"/>
      <c r="J466" s="92"/>
      <c r="K466" s="92"/>
      <c r="L466" s="92"/>
      <c r="M466" s="92"/>
      <c r="N466" s="92"/>
      <c r="O466" s="92"/>
      <c r="P466" s="92"/>
      <c r="Q466" s="91"/>
      <c r="R466" s="91"/>
      <c r="S466" s="91"/>
      <c r="T466" s="91"/>
      <c r="U466" s="91"/>
      <c r="V466" s="91"/>
      <c r="W466" s="91"/>
      <c r="X466" s="91"/>
      <c r="Y466" s="91"/>
      <c r="Z466" s="91"/>
      <c r="AA466" s="91"/>
    </row>
    <row r="467" spans="1:27" ht="15.75" customHeight="1">
      <c r="A467" s="91"/>
      <c r="B467" s="91"/>
      <c r="C467" s="91"/>
      <c r="D467" s="92"/>
      <c r="E467" s="92"/>
      <c r="F467" s="92"/>
      <c r="G467" s="92"/>
      <c r="H467" s="92"/>
      <c r="I467" s="92"/>
      <c r="J467" s="92"/>
      <c r="K467" s="92"/>
      <c r="L467" s="92"/>
      <c r="M467" s="92"/>
      <c r="N467" s="92"/>
      <c r="O467" s="92"/>
      <c r="P467" s="92"/>
      <c r="Q467" s="91"/>
      <c r="R467" s="91"/>
      <c r="S467" s="91"/>
      <c r="T467" s="91"/>
      <c r="U467" s="91"/>
      <c r="V467" s="91"/>
      <c r="W467" s="91"/>
      <c r="X467" s="91"/>
      <c r="Y467" s="91"/>
      <c r="Z467" s="91"/>
      <c r="AA467" s="91"/>
    </row>
    <row r="468" spans="1:27" ht="15.75" customHeight="1">
      <c r="A468" s="91"/>
      <c r="B468" s="91"/>
      <c r="C468" s="91"/>
      <c r="D468" s="92"/>
      <c r="E468" s="92"/>
      <c r="F468" s="92"/>
      <c r="G468" s="92"/>
      <c r="H468" s="92"/>
      <c r="I468" s="92"/>
      <c r="J468" s="92"/>
      <c r="K468" s="92"/>
      <c r="L468" s="92"/>
      <c r="M468" s="92"/>
      <c r="N468" s="92"/>
      <c r="O468" s="92"/>
      <c r="P468" s="92"/>
      <c r="Q468" s="91"/>
      <c r="R468" s="91"/>
      <c r="S468" s="91"/>
      <c r="T468" s="91"/>
      <c r="U468" s="91"/>
      <c r="V468" s="91"/>
      <c r="W468" s="91"/>
      <c r="X468" s="91"/>
      <c r="Y468" s="91"/>
      <c r="Z468" s="91"/>
      <c r="AA468" s="91"/>
    </row>
    <row r="469" spans="1:27" ht="15.75" customHeight="1">
      <c r="A469" s="91"/>
      <c r="B469" s="91"/>
      <c r="C469" s="91"/>
      <c r="D469" s="92"/>
      <c r="E469" s="92"/>
      <c r="F469" s="92"/>
      <c r="G469" s="92"/>
      <c r="H469" s="92"/>
      <c r="I469" s="92"/>
      <c r="J469" s="92"/>
      <c r="K469" s="92"/>
      <c r="L469" s="92"/>
      <c r="M469" s="92"/>
      <c r="N469" s="92"/>
      <c r="O469" s="92"/>
      <c r="P469" s="92"/>
      <c r="Q469" s="91"/>
      <c r="R469" s="91"/>
      <c r="S469" s="91"/>
      <c r="T469" s="91"/>
      <c r="U469" s="91"/>
      <c r="V469" s="91"/>
      <c r="W469" s="91"/>
      <c r="X469" s="91"/>
      <c r="Y469" s="91"/>
      <c r="Z469" s="91"/>
      <c r="AA469" s="91"/>
    </row>
    <row r="470" spans="1:27" ht="15.75" customHeight="1">
      <c r="A470" s="91"/>
      <c r="B470" s="91"/>
      <c r="C470" s="91"/>
      <c r="D470" s="92"/>
      <c r="E470" s="92"/>
      <c r="F470" s="92"/>
      <c r="G470" s="92"/>
      <c r="H470" s="92"/>
      <c r="I470" s="92"/>
      <c r="J470" s="92"/>
      <c r="K470" s="92"/>
      <c r="L470" s="92"/>
      <c r="M470" s="92"/>
      <c r="N470" s="92"/>
      <c r="O470" s="92"/>
      <c r="P470" s="92"/>
      <c r="Q470" s="91"/>
      <c r="R470" s="91"/>
      <c r="S470" s="91"/>
      <c r="T470" s="91"/>
      <c r="U470" s="91"/>
      <c r="V470" s="91"/>
      <c r="W470" s="91"/>
      <c r="X470" s="91"/>
      <c r="Y470" s="91"/>
      <c r="Z470" s="91"/>
      <c r="AA470" s="91"/>
    </row>
    <row r="471" spans="1:27" ht="15.75" customHeight="1">
      <c r="A471" s="91"/>
      <c r="B471" s="91"/>
      <c r="C471" s="91"/>
      <c r="D471" s="92"/>
      <c r="E471" s="92"/>
      <c r="F471" s="92"/>
      <c r="G471" s="92"/>
      <c r="H471" s="92"/>
      <c r="I471" s="92"/>
      <c r="J471" s="92"/>
      <c r="K471" s="92"/>
      <c r="L471" s="92"/>
      <c r="M471" s="92"/>
      <c r="N471" s="92"/>
      <c r="O471" s="92"/>
      <c r="P471" s="92"/>
      <c r="Q471" s="91"/>
      <c r="R471" s="91"/>
      <c r="S471" s="91"/>
      <c r="T471" s="91"/>
      <c r="U471" s="91"/>
      <c r="V471" s="91"/>
      <c r="W471" s="91"/>
      <c r="X471" s="91"/>
      <c r="Y471" s="91"/>
      <c r="Z471" s="91"/>
      <c r="AA471" s="91"/>
    </row>
    <row r="472" spans="1:27" ht="15.75" customHeight="1">
      <c r="A472" s="91"/>
      <c r="B472" s="91"/>
      <c r="C472" s="91"/>
      <c r="D472" s="92"/>
      <c r="E472" s="92"/>
      <c r="F472" s="92"/>
      <c r="G472" s="92"/>
      <c r="H472" s="92"/>
      <c r="I472" s="92"/>
      <c r="J472" s="92"/>
      <c r="K472" s="92"/>
      <c r="L472" s="92"/>
      <c r="M472" s="92"/>
      <c r="N472" s="92"/>
      <c r="O472" s="92"/>
      <c r="P472" s="92"/>
      <c r="Q472" s="91"/>
      <c r="R472" s="91"/>
      <c r="S472" s="91"/>
      <c r="T472" s="91"/>
      <c r="U472" s="91"/>
      <c r="V472" s="91"/>
      <c r="W472" s="91"/>
      <c r="X472" s="91"/>
      <c r="Y472" s="91"/>
      <c r="Z472" s="91"/>
      <c r="AA472" s="91"/>
    </row>
    <row r="473" spans="1:27" ht="15.75" customHeight="1">
      <c r="A473" s="91"/>
      <c r="B473" s="91"/>
      <c r="C473" s="91"/>
      <c r="D473" s="92"/>
      <c r="E473" s="92"/>
      <c r="F473" s="92"/>
      <c r="G473" s="92"/>
      <c r="H473" s="92"/>
      <c r="I473" s="92"/>
      <c r="J473" s="92"/>
      <c r="K473" s="92"/>
      <c r="L473" s="92"/>
      <c r="M473" s="92"/>
      <c r="N473" s="92"/>
      <c r="O473" s="92"/>
      <c r="P473" s="92"/>
      <c r="Q473" s="91"/>
      <c r="R473" s="91"/>
      <c r="S473" s="91"/>
      <c r="T473" s="91"/>
      <c r="U473" s="91"/>
      <c r="V473" s="91"/>
      <c r="W473" s="91"/>
      <c r="X473" s="91"/>
      <c r="Y473" s="91"/>
      <c r="Z473" s="91"/>
      <c r="AA473" s="91"/>
    </row>
    <row r="474" spans="1:27" ht="15.75" customHeight="1">
      <c r="A474" s="91"/>
      <c r="B474" s="91"/>
      <c r="C474" s="91"/>
      <c r="D474" s="92"/>
      <c r="E474" s="92"/>
      <c r="F474" s="92"/>
      <c r="G474" s="92"/>
      <c r="H474" s="92"/>
      <c r="I474" s="92"/>
      <c r="J474" s="92"/>
      <c r="K474" s="92"/>
      <c r="L474" s="92"/>
      <c r="M474" s="92"/>
      <c r="N474" s="92"/>
      <c r="O474" s="92"/>
      <c r="P474" s="92"/>
      <c r="Q474" s="91"/>
      <c r="R474" s="91"/>
      <c r="S474" s="91"/>
      <c r="T474" s="91"/>
      <c r="U474" s="91"/>
      <c r="V474" s="91"/>
      <c r="W474" s="91"/>
      <c r="X474" s="91"/>
      <c r="Y474" s="91"/>
      <c r="Z474" s="91"/>
      <c r="AA474" s="91"/>
    </row>
    <row r="475" spans="1:27" ht="15.75" customHeight="1">
      <c r="A475" s="91"/>
      <c r="B475" s="91"/>
      <c r="C475" s="91"/>
      <c r="D475" s="92"/>
      <c r="E475" s="92"/>
      <c r="F475" s="92"/>
      <c r="G475" s="92"/>
      <c r="H475" s="92"/>
      <c r="I475" s="92"/>
      <c r="J475" s="92"/>
      <c r="K475" s="92"/>
      <c r="L475" s="92"/>
      <c r="M475" s="92"/>
      <c r="N475" s="92"/>
      <c r="O475" s="92"/>
      <c r="P475" s="92"/>
      <c r="Q475" s="91"/>
      <c r="R475" s="91"/>
      <c r="S475" s="91"/>
      <c r="T475" s="91"/>
      <c r="U475" s="91"/>
      <c r="V475" s="91"/>
      <c r="W475" s="91"/>
      <c r="X475" s="91"/>
      <c r="Y475" s="91"/>
      <c r="Z475" s="91"/>
      <c r="AA475" s="91"/>
    </row>
    <row r="476" spans="1:27" ht="15.75" customHeight="1">
      <c r="A476" s="91"/>
      <c r="B476" s="91"/>
      <c r="C476" s="91"/>
      <c r="D476" s="92"/>
      <c r="E476" s="92"/>
      <c r="F476" s="92"/>
      <c r="G476" s="92"/>
      <c r="H476" s="92"/>
      <c r="I476" s="92"/>
      <c r="J476" s="92"/>
      <c r="K476" s="92"/>
      <c r="L476" s="92"/>
      <c r="M476" s="92"/>
      <c r="N476" s="92"/>
      <c r="O476" s="92"/>
      <c r="P476" s="92"/>
      <c r="Q476" s="91"/>
      <c r="R476" s="91"/>
      <c r="S476" s="91"/>
      <c r="T476" s="91"/>
      <c r="U476" s="91"/>
      <c r="V476" s="91"/>
      <c r="W476" s="91"/>
      <c r="X476" s="91"/>
      <c r="Y476" s="91"/>
      <c r="Z476" s="91"/>
      <c r="AA476" s="91"/>
    </row>
    <row r="477" spans="1:27" ht="15.75" customHeight="1">
      <c r="A477" s="91"/>
      <c r="B477" s="91"/>
      <c r="C477" s="91"/>
      <c r="D477" s="92"/>
      <c r="E477" s="92"/>
      <c r="F477" s="92"/>
      <c r="G477" s="92"/>
      <c r="H477" s="92"/>
      <c r="I477" s="92"/>
      <c r="J477" s="92"/>
      <c r="K477" s="92"/>
      <c r="L477" s="92"/>
      <c r="M477" s="92"/>
      <c r="N477" s="92"/>
      <c r="O477" s="92"/>
      <c r="P477" s="92"/>
      <c r="Q477" s="91"/>
      <c r="R477" s="91"/>
      <c r="S477" s="91"/>
      <c r="T477" s="91"/>
      <c r="U477" s="91"/>
      <c r="V477" s="91"/>
      <c r="W477" s="91"/>
      <c r="X477" s="91"/>
      <c r="Y477" s="91"/>
      <c r="Z477" s="91"/>
      <c r="AA477" s="91"/>
    </row>
    <row r="478" spans="1:27" ht="15.75" customHeight="1">
      <c r="A478" s="91"/>
      <c r="B478" s="91"/>
      <c r="C478" s="91"/>
      <c r="D478" s="92"/>
      <c r="E478" s="92"/>
      <c r="F478" s="92"/>
      <c r="G478" s="92"/>
      <c r="H478" s="92"/>
      <c r="I478" s="92"/>
      <c r="J478" s="92"/>
      <c r="K478" s="92"/>
      <c r="L478" s="92"/>
      <c r="M478" s="92"/>
      <c r="N478" s="92"/>
      <c r="O478" s="92"/>
      <c r="P478" s="92"/>
      <c r="Q478" s="91"/>
      <c r="R478" s="91"/>
      <c r="S478" s="91"/>
      <c r="T478" s="91"/>
      <c r="U478" s="91"/>
      <c r="V478" s="91"/>
      <c r="W478" s="91"/>
      <c r="X478" s="91"/>
      <c r="Y478" s="91"/>
      <c r="Z478" s="91"/>
      <c r="AA478" s="91"/>
    </row>
    <row r="479" spans="1:27" ht="15.75" customHeight="1">
      <c r="A479" s="91"/>
      <c r="B479" s="91"/>
      <c r="C479" s="91"/>
      <c r="D479" s="92"/>
      <c r="E479" s="92"/>
      <c r="F479" s="92"/>
      <c r="G479" s="92"/>
      <c r="H479" s="92"/>
      <c r="I479" s="92"/>
      <c r="J479" s="92"/>
      <c r="K479" s="92"/>
      <c r="L479" s="92"/>
      <c r="M479" s="92"/>
      <c r="N479" s="92"/>
      <c r="O479" s="92"/>
      <c r="P479" s="92"/>
      <c r="Q479" s="91"/>
      <c r="R479" s="91"/>
      <c r="S479" s="91"/>
      <c r="T479" s="91"/>
      <c r="U479" s="91"/>
      <c r="V479" s="91"/>
      <c r="W479" s="91"/>
      <c r="X479" s="91"/>
      <c r="Y479" s="91"/>
      <c r="Z479" s="91"/>
      <c r="AA479" s="91"/>
    </row>
    <row r="480" spans="1:27" ht="15.75" customHeight="1">
      <c r="A480" s="91"/>
      <c r="B480" s="91"/>
      <c r="C480" s="91"/>
      <c r="D480" s="92"/>
      <c r="E480" s="92"/>
      <c r="F480" s="92"/>
      <c r="G480" s="92"/>
      <c r="H480" s="92"/>
      <c r="I480" s="92"/>
      <c r="J480" s="92"/>
      <c r="K480" s="92"/>
      <c r="L480" s="92"/>
      <c r="M480" s="92"/>
      <c r="N480" s="92"/>
      <c r="O480" s="92"/>
      <c r="P480" s="92"/>
      <c r="Q480" s="91"/>
      <c r="R480" s="91"/>
      <c r="S480" s="91"/>
      <c r="T480" s="91"/>
      <c r="U480" s="91"/>
      <c r="V480" s="91"/>
      <c r="W480" s="91"/>
      <c r="X480" s="91"/>
      <c r="Y480" s="91"/>
      <c r="Z480" s="91"/>
      <c r="AA480" s="91"/>
    </row>
    <row r="481" spans="1:27" ht="15.75" customHeight="1">
      <c r="A481" s="91"/>
      <c r="B481" s="91"/>
      <c r="C481" s="91"/>
      <c r="D481" s="92"/>
      <c r="E481" s="92"/>
      <c r="F481" s="92"/>
      <c r="G481" s="92"/>
      <c r="H481" s="92"/>
      <c r="I481" s="92"/>
      <c r="J481" s="92"/>
      <c r="K481" s="92"/>
      <c r="L481" s="92"/>
      <c r="M481" s="92"/>
      <c r="N481" s="92"/>
      <c r="O481" s="92"/>
      <c r="P481" s="92"/>
      <c r="Q481" s="91"/>
      <c r="R481" s="91"/>
      <c r="S481" s="91"/>
      <c r="T481" s="91"/>
      <c r="U481" s="91"/>
      <c r="V481" s="91"/>
      <c r="W481" s="91"/>
      <c r="X481" s="91"/>
      <c r="Y481" s="91"/>
      <c r="Z481" s="91"/>
      <c r="AA481" s="91"/>
    </row>
    <row r="482" spans="1:27" ht="15.75" customHeight="1">
      <c r="A482" s="91"/>
      <c r="B482" s="91"/>
      <c r="C482" s="91"/>
      <c r="D482" s="92"/>
      <c r="E482" s="92"/>
      <c r="F482" s="92"/>
      <c r="G482" s="92"/>
      <c r="H482" s="92"/>
      <c r="I482" s="92"/>
      <c r="J482" s="92"/>
      <c r="K482" s="92"/>
      <c r="L482" s="92"/>
      <c r="M482" s="92"/>
      <c r="N482" s="92"/>
      <c r="O482" s="92"/>
      <c r="P482" s="92"/>
      <c r="Q482" s="91"/>
      <c r="R482" s="91"/>
      <c r="S482" s="91"/>
      <c r="T482" s="91"/>
      <c r="U482" s="91"/>
      <c r="V482" s="91"/>
      <c r="W482" s="91"/>
      <c r="X482" s="91"/>
      <c r="Y482" s="91"/>
      <c r="Z482" s="91"/>
      <c r="AA482" s="91"/>
    </row>
    <row r="483" spans="1:27" ht="15.75" customHeight="1">
      <c r="A483" s="91"/>
      <c r="B483" s="91"/>
      <c r="C483" s="91"/>
      <c r="D483" s="92"/>
      <c r="E483" s="92"/>
      <c r="F483" s="92"/>
      <c r="G483" s="92"/>
      <c r="H483" s="92"/>
      <c r="I483" s="92"/>
      <c r="J483" s="92"/>
      <c r="K483" s="92"/>
      <c r="L483" s="92"/>
      <c r="M483" s="92"/>
      <c r="N483" s="92"/>
      <c r="O483" s="92"/>
      <c r="P483" s="92"/>
      <c r="Q483" s="91"/>
      <c r="R483" s="91"/>
      <c r="S483" s="91"/>
      <c r="T483" s="91"/>
      <c r="U483" s="91"/>
      <c r="V483" s="91"/>
      <c r="W483" s="91"/>
      <c r="X483" s="91"/>
      <c r="Y483" s="91"/>
      <c r="Z483" s="91"/>
      <c r="AA483" s="91"/>
    </row>
    <row r="484" spans="1:27" ht="15.75" customHeight="1">
      <c r="A484" s="91"/>
      <c r="B484" s="91"/>
      <c r="C484" s="91"/>
      <c r="D484" s="92"/>
      <c r="E484" s="92"/>
      <c r="F484" s="92"/>
      <c r="G484" s="92"/>
      <c r="H484" s="92"/>
      <c r="I484" s="92"/>
      <c r="J484" s="92"/>
      <c r="K484" s="92"/>
      <c r="L484" s="92"/>
      <c r="M484" s="92"/>
      <c r="N484" s="92"/>
      <c r="O484" s="92"/>
      <c r="P484" s="92"/>
      <c r="Q484" s="91"/>
      <c r="R484" s="91"/>
      <c r="S484" s="91"/>
      <c r="T484" s="91"/>
      <c r="U484" s="91"/>
      <c r="V484" s="91"/>
      <c r="W484" s="91"/>
      <c r="X484" s="91"/>
      <c r="Y484" s="91"/>
      <c r="Z484" s="91"/>
      <c r="AA484" s="91"/>
    </row>
    <row r="485" spans="1:27" ht="15.75" customHeight="1">
      <c r="A485" s="91"/>
      <c r="B485" s="91"/>
      <c r="C485" s="91"/>
      <c r="D485" s="92"/>
      <c r="E485" s="92"/>
      <c r="F485" s="92"/>
      <c r="G485" s="92"/>
      <c r="H485" s="92"/>
      <c r="I485" s="92"/>
      <c r="J485" s="92"/>
      <c r="K485" s="92"/>
      <c r="L485" s="92"/>
      <c r="M485" s="92"/>
      <c r="N485" s="92"/>
      <c r="O485" s="92"/>
      <c r="P485" s="92"/>
      <c r="Q485" s="91"/>
      <c r="R485" s="91"/>
      <c r="S485" s="91"/>
      <c r="T485" s="91"/>
      <c r="U485" s="91"/>
      <c r="V485" s="91"/>
      <c r="W485" s="91"/>
      <c r="X485" s="91"/>
      <c r="Y485" s="91"/>
      <c r="Z485" s="91"/>
      <c r="AA485" s="91"/>
    </row>
    <row r="486" spans="1:27" ht="15.75" customHeight="1">
      <c r="A486" s="91"/>
      <c r="B486" s="91"/>
      <c r="C486" s="91"/>
      <c r="D486" s="92"/>
      <c r="E486" s="92"/>
      <c r="F486" s="92"/>
      <c r="G486" s="92"/>
      <c r="H486" s="92"/>
      <c r="I486" s="92"/>
      <c r="J486" s="92"/>
      <c r="K486" s="92"/>
      <c r="L486" s="92"/>
      <c r="M486" s="92"/>
      <c r="N486" s="92"/>
      <c r="O486" s="92"/>
      <c r="P486" s="92"/>
      <c r="Q486" s="91"/>
      <c r="R486" s="91"/>
      <c r="S486" s="91"/>
      <c r="T486" s="91"/>
      <c r="U486" s="91"/>
      <c r="V486" s="91"/>
      <c r="W486" s="91"/>
      <c r="X486" s="91"/>
      <c r="Y486" s="91"/>
      <c r="Z486" s="91"/>
      <c r="AA486" s="91"/>
    </row>
    <row r="487" spans="1:27" ht="15.75" customHeight="1">
      <c r="A487" s="91"/>
      <c r="B487" s="91"/>
      <c r="C487" s="91"/>
      <c r="D487" s="92"/>
      <c r="E487" s="92"/>
      <c r="F487" s="92"/>
      <c r="G487" s="92"/>
      <c r="H487" s="92"/>
      <c r="I487" s="92"/>
      <c r="J487" s="92"/>
      <c r="K487" s="92"/>
      <c r="L487" s="92"/>
      <c r="M487" s="92"/>
      <c r="N487" s="92"/>
      <c r="O487" s="92"/>
      <c r="P487" s="92"/>
      <c r="Q487" s="91"/>
      <c r="R487" s="91"/>
      <c r="S487" s="91"/>
      <c r="T487" s="91"/>
      <c r="U487" s="91"/>
      <c r="V487" s="91"/>
      <c r="W487" s="91"/>
      <c r="X487" s="91"/>
      <c r="Y487" s="91"/>
      <c r="Z487" s="91"/>
      <c r="AA487" s="91"/>
    </row>
    <row r="488" spans="1:27" ht="15.75" customHeight="1">
      <c r="A488" s="91"/>
      <c r="B488" s="91"/>
      <c r="C488" s="91"/>
      <c r="D488" s="92"/>
      <c r="E488" s="92"/>
      <c r="F488" s="92"/>
      <c r="G488" s="92"/>
      <c r="H488" s="92"/>
      <c r="I488" s="92"/>
      <c r="J488" s="92"/>
      <c r="K488" s="92"/>
      <c r="L488" s="92"/>
      <c r="M488" s="92"/>
      <c r="N488" s="92"/>
      <c r="O488" s="92"/>
      <c r="P488" s="92"/>
      <c r="Q488" s="91"/>
      <c r="R488" s="91"/>
      <c r="S488" s="91"/>
      <c r="T488" s="91"/>
      <c r="U488" s="91"/>
      <c r="V488" s="91"/>
      <c r="W488" s="91"/>
      <c r="X488" s="91"/>
      <c r="Y488" s="91"/>
      <c r="Z488" s="91"/>
      <c r="AA488" s="91"/>
    </row>
    <row r="489" spans="1:27" ht="15.75" customHeight="1">
      <c r="A489" s="91"/>
      <c r="B489" s="91"/>
      <c r="C489" s="91"/>
      <c r="D489" s="92"/>
      <c r="E489" s="92"/>
      <c r="F489" s="92"/>
      <c r="G489" s="92"/>
      <c r="H489" s="92"/>
      <c r="I489" s="92"/>
      <c r="J489" s="92"/>
      <c r="K489" s="92"/>
      <c r="L489" s="92"/>
      <c r="M489" s="92"/>
      <c r="N489" s="92"/>
      <c r="O489" s="92"/>
      <c r="P489" s="92"/>
      <c r="Q489" s="91"/>
      <c r="R489" s="91"/>
      <c r="S489" s="91"/>
      <c r="T489" s="91"/>
      <c r="U489" s="91"/>
      <c r="V489" s="91"/>
      <c r="W489" s="91"/>
      <c r="X489" s="91"/>
      <c r="Y489" s="91"/>
      <c r="Z489" s="91"/>
      <c r="AA489" s="91"/>
    </row>
    <row r="490" spans="1:27" ht="15.75" customHeight="1">
      <c r="A490" s="91"/>
      <c r="B490" s="91"/>
      <c r="C490" s="91"/>
      <c r="D490" s="92"/>
      <c r="E490" s="92"/>
      <c r="F490" s="92"/>
      <c r="G490" s="92"/>
      <c r="H490" s="92"/>
      <c r="I490" s="92"/>
      <c r="J490" s="92"/>
      <c r="K490" s="92"/>
      <c r="L490" s="92"/>
      <c r="M490" s="92"/>
      <c r="N490" s="92"/>
      <c r="O490" s="92"/>
      <c r="P490" s="92"/>
      <c r="Q490" s="91"/>
      <c r="R490" s="91"/>
      <c r="S490" s="91"/>
      <c r="T490" s="91"/>
      <c r="U490" s="91"/>
      <c r="V490" s="91"/>
      <c r="W490" s="91"/>
      <c r="X490" s="91"/>
      <c r="Y490" s="91"/>
      <c r="Z490" s="91"/>
      <c r="AA490" s="91"/>
    </row>
    <row r="491" spans="1:27" ht="15.75" customHeight="1">
      <c r="A491" s="91"/>
      <c r="B491" s="91"/>
      <c r="C491" s="91"/>
      <c r="D491" s="92"/>
      <c r="E491" s="92"/>
      <c r="F491" s="92"/>
      <c r="G491" s="92"/>
      <c r="H491" s="92"/>
      <c r="I491" s="92"/>
      <c r="J491" s="92"/>
      <c r="K491" s="92"/>
      <c r="L491" s="92"/>
      <c r="M491" s="92"/>
      <c r="N491" s="92"/>
      <c r="O491" s="92"/>
      <c r="P491" s="92"/>
      <c r="Q491" s="91"/>
      <c r="R491" s="91"/>
      <c r="S491" s="91"/>
      <c r="T491" s="91"/>
      <c r="U491" s="91"/>
      <c r="V491" s="91"/>
      <c r="W491" s="91"/>
      <c r="X491" s="91"/>
      <c r="Y491" s="91"/>
      <c r="Z491" s="91"/>
      <c r="AA491" s="91"/>
    </row>
    <row r="492" spans="1:27" ht="15.75" customHeight="1">
      <c r="A492" s="91"/>
      <c r="B492" s="91"/>
      <c r="C492" s="91"/>
      <c r="D492" s="92"/>
      <c r="E492" s="92"/>
      <c r="F492" s="92"/>
      <c r="G492" s="92"/>
      <c r="H492" s="92"/>
      <c r="I492" s="92"/>
      <c r="J492" s="92"/>
      <c r="K492" s="92"/>
      <c r="L492" s="92"/>
      <c r="M492" s="92"/>
      <c r="N492" s="92"/>
      <c r="O492" s="92"/>
      <c r="P492" s="92"/>
      <c r="Q492" s="91"/>
      <c r="R492" s="91"/>
      <c r="S492" s="91"/>
      <c r="T492" s="91"/>
      <c r="U492" s="91"/>
      <c r="V492" s="91"/>
      <c r="W492" s="91"/>
      <c r="X492" s="91"/>
      <c r="Y492" s="91"/>
      <c r="Z492" s="91"/>
      <c r="AA492" s="91"/>
    </row>
    <row r="493" spans="1:27" ht="15.75" customHeight="1">
      <c r="A493" s="91"/>
      <c r="B493" s="91"/>
      <c r="C493" s="91"/>
      <c r="D493" s="92"/>
      <c r="E493" s="92"/>
      <c r="F493" s="92"/>
      <c r="G493" s="92"/>
      <c r="H493" s="92"/>
      <c r="I493" s="92"/>
      <c r="J493" s="92"/>
      <c r="K493" s="92"/>
      <c r="L493" s="92"/>
      <c r="M493" s="92"/>
      <c r="N493" s="92"/>
      <c r="O493" s="92"/>
      <c r="P493" s="92"/>
      <c r="Q493" s="91"/>
      <c r="R493" s="91"/>
      <c r="S493" s="91"/>
      <c r="T493" s="91"/>
      <c r="U493" s="91"/>
      <c r="V493" s="91"/>
      <c r="W493" s="91"/>
      <c r="X493" s="91"/>
      <c r="Y493" s="91"/>
      <c r="Z493" s="91"/>
      <c r="AA493" s="91"/>
    </row>
    <row r="494" spans="1:27" ht="15.75" customHeight="1">
      <c r="A494" s="91"/>
      <c r="B494" s="91"/>
      <c r="C494" s="91"/>
      <c r="D494" s="92"/>
      <c r="E494" s="92"/>
      <c r="F494" s="92"/>
      <c r="G494" s="92"/>
      <c r="H494" s="92"/>
      <c r="I494" s="92"/>
      <c r="J494" s="92"/>
      <c r="K494" s="92"/>
      <c r="L494" s="92"/>
      <c r="M494" s="92"/>
      <c r="N494" s="92"/>
      <c r="O494" s="92"/>
      <c r="P494" s="92"/>
      <c r="Q494" s="91"/>
      <c r="R494" s="91"/>
      <c r="S494" s="91"/>
      <c r="T494" s="91"/>
      <c r="U494" s="91"/>
      <c r="V494" s="91"/>
      <c r="W494" s="91"/>
      <c r="X494" s="91"/>
      <c r="Y494" s="91"/>
      <c r="Z494" s="91"/>
      <c r="AA494" s="91"/>
    </row>
    <row r="495" spans="1:27" ht="15.75" customHeight="1">
      <c r="A495" s="91"/>
      <c r="B495" s="91"/>
      <c r="C495" s="91"/>
      <c r="D495" s="92"/>
      <c r="E495" s="92"/>
      <c r="F495" s="92"/>
      <c r="G495" s="92"/>
      <c r="H495" s="92"/>
      <c r="I495" s="92"/>
      <c r="J495" s="92"/>
      <c r="K495" s="92"/>
      <c r="L495" s="92"/>
      <c r="M495" s="92"/>
      <c r="N495" s="92"/>
      <c r="O495" s="92"/>
      <c r="P495" s="92"/>
      <c r="Q495" s="91"/>
      <c r="R495" s="91"/>
      <c r="S495" s="91"/>
      <c r="T495" s="91"/>
      <c r="U495" s="91"/>
      <c r="V495" s="91"/>
      <c r="W495" s="91"/>
      <c r="X495" s="91"/>
      <c r="Y495" s="91"/>
      <c r="Z495" s="91"/>
      <c r="AA495" s="91"/>
    </row>
    <row r="496" spans="1:27" ht="15.75" customHeight="1">
      <c r="A496" s="91"/>
      <c r="B496" s="91"/>
      <c r="C496" s="91"/>
      <c r="D496" s="92"/>
      <c r="E496" s="92"/>
      <c r="F496" s="92"/>
      <c r="G496" s="92"/>
      <c r="H496" s="92"/>
      <c r="I496" s="92"/>
      <c r="J496" s="92"/>
      <c r="K496" s="92"/>
      <c r="L496" s="92"/>
      <c r="M496" s="92"/>
      <c r="N496" s="92"/>
      <c r="O496" s="92"/>
      <c r="P496" s="92"/>
      <c r="Q496" s="91"/>
      <c r="R496" s="91"/>
      <c r="S496" s="91"/>
      <c r="T496" s="91"/>
      <c r="U496" s="91"/>
      <c r="V496" s="91"/>
      <c r="W496" s="91"/>
      <c r="X496" s="91"/>
      <c r="Y496" s="91"/>
      <c r="Z496" s="91"/>
      <c r="AA496" s="91"/>
    </row>
    <row r="497" spans="1:27" ht="15.75" customHeight="1">
      <c r="A497" s="91"/>
      <c r="B497" s="91"/>
      <c r="C497" s="91"/>
      <c r="D497" s="92"/>
      <c r="E497" s="92"/>
      <c r="F497" s="92"/>
      <c r="G497" s="92"/>
      <c r="H497" s="92"/>
      <c r="I497" s="92"/>
      <c r="J497" s="92"/>
      <c r="K497" s="92"/>
      <c r="L497" s="92"/>
      <c r="M497" s="92"/>
      <c r="N497" s="92"/>
      <c r="O497" s="92"/>
      <c r="P497" s="92"/>
      <c r="Q497" s="91"/>
      <c r="R497" s="91"/>
      <c r="S497" s="91"/>
      <c r="T497" s="91"/>
      <c r="U497" s="91"/>
      <c r="V497" s="91"/>
      <c r="W497" s="91"/>
      <c r="X497" s="91"/>
      <c r="Y497" s="91"/>
      <c r="Z497" s="91"/>
      <c r="AA497" s="91"/>
    </row>
    <row r="498" spans="1:27" ht="15.75" customHeight="1">
      <c r="A498" s="91"/>
      <c r="B498" s="91"/>
      <c r="C498" s="91"/>
      <c r="D498" s="92"/>
      <c r="E498" s="92"/>
      <c r="F498" s="92"/>
      <c r="G498" s="92"/>
      <c r="H498" s="92"/>
      <c r="I498" s="92"/>
      <c r="J498" s="92"/>
      <c r="K498" s="92"/>
      <c r="L498" s="92"/>
      <c r="M498" s="92"/>
      <c r="N498" s="92"/>
      <c r="O498" s="92"/>
      <c r="P498" s="92"/>
      <c r="Q498" s="91"/>
      <c r="R498" s="91"/>
      <c r="S498" s="91"/>
      <c r="T498" s="91"/>
      <c r="U498" s="91"/>
      <c r="V498" s="91"/>
      <c r="W498" s="91"/>
      <c r="X498" s="91"/>
      <c r="Y498" s="91"/>
      <c r="Z498" s="91"/>
      <c r="AA498" s="91"/>
    </row>
    <row r="499" spans="1:27" ht="15.75" customHeight="1">
      <c r="A499" s="91"/>
      <c r="B499" s="91"/>
      <c r="C499" s="91"/>
      <c r="D499" s="92"/>
      <c r="E499" s="92"/>
      <c r="F499" s="92"/>
      <c r="G499" s="92"/>
      <c r="H499" s="92"/>
      <c r="I499" s="92"/>
      <c r="J499" s="92"/>
      <c r="K499" s="92"/>
      <c r="L499" s="92"/>
      <c r="M499" s="92"/>
      <c r="N499" s="92"/>
      <c r="O499" s="92"/>
      <c r="P499" s="92"/>
      <c r="Q499" s="91"/>
      <c r="R499" s="91"/>
      <c r="S499" s="91"/>
      <c r="T499" s="91"/>
      <c r="U499" s="91"/>
      <c r="V499" s="91"/>
      <c r="W499" s="91"/>
      <c r="X499" s="91"/>
      <c r="Y499" s="91"/>
      <c r="Z499" s="91"/>
      <c r="AA499" s="91"/>
    </row>
    <row r="500" spans="1:27" ht="15.75" customHeight="1">
      <c r="A500" s="91"/>
      <c r="B500" s="91"/>
      <c r="C500" s="91"/>
      <c r="D500" s="92"/>
      <c r="E500" s="92"/>
      <c r="F500" s="92"/>
      <c r="G500" s="92"/>
      <c r="H500" s="92"/>
      <c r="I500" s="92"/>
      <c r="J500" s="92"/>
      <c r="K500" s="92"/>
      <c r="L500" s="92"/>
      <c r="M500" s="92"/>
      <c r="N500" s="92"/>
      <c r="O500" s="92"/>
      <c r="P500" s="92"/>
      <c r="Q500" s="91"/>
      <c r="R500" s="91"/>
      <c r="S500" s="91"/>
      <c r="T500" s="91"/>
      <c r="U500" s="91"/>
      <c r="V500" s="91"/>
      <c r="W500" s="91"/>
      <c r="X500" s="91"/>
      <c r="Y500" s="91"/>
      <c r="Z500" s="91"/>
      <c r="AA500" s="91"/>
    </row>
    <row r="501" spans="1:27" ht="15.75" customHeight="1">
      <c r="A501" s="91"/>
      <c r="B501" s="91"/>
      <c r="C501" s="91"/>
      <c r="D501" s="92"/>
      <c r="E501" s="92"/>
      <c r="F501" s="92"/>
      <c r="G501" s="92"/>
      <c r="H501" s="92"/>
      <c r="I501" s="92"/>
      <c r="J501" s="92"/>
      <c r="K501" s="92"/>
      <c r="L501" s="92"/>
      <c r="M501" s="92"/>
      <c r="N501" s="92"/>
      <c r="O501" s="92"/>
      <c r="P501" s="92"/>
      <c r="Q501" s="91"/>
      <c r="R501" s="91"/>
      <c r="S501" s="91"/>
      <c r="T501" s="91"/>
      <c r="U501" s="91"/>
      <c r="V501" s="91"/>
      <c r="W501" s="91"/>
      <c r="X501" s="91"/>
      <c r="Y501" s="91"/>
      <c r="Z501" s="91"/>
      <c r="AA501" s="91"/>
    </row>
    <row r="502" spans="1:27" ht="15.75" customHeight="1">
      <c r="A502" s="91"/>
      <c r="B502" s="91"/>
      <c r="C502" s="91"/>
      <c r="D502" s="92"/>
      <c r="E502" s="92"/>
      <c r="F502" s="92"/>
      <c r="G502" s="92"/>
      <c r="H502" s="92"/>
      <c r="I502" s="92"/>
      <c r="J502" s="92"/>
      <c r="K502" s="92"/>
      <c r="L502" s="92"/>
      <c r="M502" s="92"/>
      <c r="N502" s="92"/>
      <c r="O502" s="92"/>
      <c r="P502" s="92"/>
      <c r="Q502" s="91"/>
      <c r="R502" s="91"/>
      <c r="S502" s="91"/>
      <c r="T502" s="91"/>
      <c r="U502" s="91"/>
      <c r="V502" s="91"/>
      <c r="W502" s="91"/>
      <c r="X502" s="91"/>
      <c r="Y502" s="91"/>
      <c r="Z502" s="91"/>
      <c r="AA502" s="91"/>
    </row>
    <row r="503" spans="1:27" ht="15.75" customHeight="1">
      <c r="A503" s="91"/>
      <c r="B503" s="91"/>
      <c r="C503" s="91"/>
      <c r="D503" s="92"/>
      <c r="E503" s="92"/>
      <c r="F503" s="92"/>
      <c r="G503" s="92"/>
      <c r="H503" s="92"/>
      <c r="I503" s="92"/>
      <c r="J503" s="92"/>
      <c r="K503" s="92"/>
      <c r="L503" s="92"/>
      <c r="M503" s="92"/>
      <c r="N503" s="92"/>
      <c r="O503" s="92"/>
      <c r="P503" s="92"/>
      <c r="Q503" s="91"/>
      <c r="R503" s="91"/>
      <c r="S503" s="91"/>
      <c r="T503" s="91"/>
      <c r="U503" s="91"/>
      <c r="V503" s="91"/>
      <c r="W503" s="91"/>
      <c r="X503" s="91"/>
      <c r="Y503" s="91"/>
      <c r="Z503" s="91"/>
      <c r="AA503" s="91"/>
    </row>
    <row r="504" spans="1:27" ht="15.75" customHeight="1">
      <c r="A504" s="91"/>
      <c r="B504" s="91"/>
      <c r="C504" s="91"/>
      <c r="D504" s="92"/>
      <c r="E504" s="92"/>
      <c r="F504" s="92"/>
      <c r="G504" s="92"/>
      <c r="H504" s="92"/>
      <c r="I504" s="92"/>
      <c r="J504" s="92"/>
      <c r="K504" s="92"/>
      <c r="L504" s="92"/>
      <c r="M504" s="92"/>
      <c r="N504" s="92"/>
      <c r="O504" s="92"/>
      <c r="P504" s="92"/>
      <c r="Q504" s="91"/>
      <c r="R504" s="91"/>
      <c r="S504" s="91"/>
      <c r="T504" s="91"/>
      <c r="U504" s="91"/>
      <c r="V504" s="91"/>
      <c r="W504" s="91"/>
      <c r="X504" s="91"/>
      <c r="Y504" s="91"/>
      <c r="Z504" s="91"/>
      <c r="AA504" s="91"/>
    </row>
    <row r="505" spans="1:27" ht="15.75" customHeight="1">
      <c r="A505" s="91"/>
      <c r="B505" s="91"/>
      <c r="C505" s="91"/>
      <c r="D505" s="92"/>
      <c r="E505" s="92"/>
      <c r="F505" s="92"/>
      <c r="G505" s="92"/>
      <c r="H505" s="92"/>
      <c r="I505" s="92"/>
      <c r="J505" s="92"/>
      <c r="K505" s="92"/>
      <c r="L505" s="92"/>
      <c r="M505" s="92"/>
      <c r="N505" s="92"/>
      <c r="O505" s="92"/>
      <c r="P505" s="92"/>
      <c r="Q505" s="91"/>
      <c r="R505" s="91"/>
      <c r="S505" s="91"/>
      <c r="T505" s="91"/>
      <c r="U505" s="91"/>
      <c r="V505" s="91"/>
      <c r="W505" s="91"/>
      <c r="X505" s="91"/>
      <c r="Y505" s="91"/>
      <c r="Z505" s="91"/>
      <c r="AA505" s="91"/>
    </row>
    <row r="506" spans="1:27" ht="15.75" customHeight="1">
      <c r="A506" s="91"/>
      <c r="B506" s="91"/>
      <c r="C506" s="91"/>
      <c r="D506" s="92"/>
      <c r="E506" s="92"/>
      <c r="F506" s="92"/>
      <c r="G506" s="92"/>
      <c r="H506" s="92"/>
      <c r="I506" s="92"/>
      <c r="J506" s="92"/>
      <c r="K506" s="92"/>
      <c r="L506" s="92"/>
      <c r="M506" s="92"/>
      <c r="N506" s="92"/>
      <c r="O506" s="92"/>
      <c r="P506" s="92"/>
      <c r="Q506" s="91"/>
      <c r="R506" s="91"/>
      <c r="S506" s="91"/>
      <c r="T506" s="91"/>
      <c r="U506" s="91"/>
      <c r="V506" s="91"/>
      <c r="W506" s="91"/>
      <c r="X506" s="91"/>
      <c r="Y506" s="91"/>
      <c r="Z506" s="91"/>
      <c r="AA506" s="91"/>
    </row>
    <row r="507" spans="1:27" ht="15.75" customHeight="1">
      <c r="A507" s="91"/>
      <c r="B507" s="91"/>
      <c r="C507" s="91"/>
      <c r="D507" s="92"/>
      <c r="E507" s="92"/>
      <c r="F507" s="92"/>
      <c r="G507" s="92"/>
      <c r="H507" s="92"/>
      <c r="I507" s="92"/>
      <c r="J507" s="92"/>
      <c r="K507" s="92"/>
      <c r="L507" s="92"/>
      <c r="M507" s="92"/>
      <c r="N507" s="92"/>
      <c r="O507" s="92"/>
      <c r="P507" s="92"/>
      <c r="Q507" s="91"/>
      <c r="R507" s="91"/>
      <c r="S507" s="91"/>
      <c r="T507" s="91"/>
      <c r="U507" s="91"/>
      <c r="V507" s="91"/>
      <c r="W507" s="91"/>
      <c r="X507" s="91"/>
      <c r="Y507" s="91"/>
      <c r="Z507" s="91"/>
      <c r="AA507" s="91"/>
    </row>
    <row r="508" spans="1:27" ht="15.75" customHeight="1">
      <c r="A508" s="91"/>
      <c r="B508" s="91"/>
      <c r="C508" s="91"/>
      <c r="D508" s="92"/>
      <c r="E508" s="92"/>
      <c r="F508" s="92"/>
      <c r="G508" s="92"/>
      <c r="H508" s="92"/>
      <c r="I508" s="92"/>
      <c r="J508" s="92"/>
      <c r="K508" s="92"/>
      <c r="L508" s="92"/>
      <c r="M508" s="92"/>
      <c r="N508" s="92"/>
      <c r="O508" s="92"/>
      <c r="P508" s="92"/>
      <c r="Q508" s="91"/>
      <c r="R508" s="91"/>
      <c r="S508" s="91"/>
      <c r="T508" s="91"/>
      <c r="U508" s="91"/>
      <c r="V508" s="91"/>
      <c r="W508" s="91"/>
      <c r="X508" s="91"/>
      <c r="Y508" s="91"/>
      <c r="Z508" s="91"/>
      <c r="AA508" s="91"/>
    </row>
    <row r="509" spans="1:27" ht="15.75" customHeight="1">
      <c r="A509" s="91"/>
      <c r="B509" s="91"/>
      <c r="C509" s="91"/>
      <c r="D509" s="92"/>
      <c r="E509" s="92"/>
      <c r="F509" s="92"/>
      <c r="G509" s="92"/>
      <c r="H509" s="92"/>
      <c r="I509" s="92"/>
      <c r="J509" s="92"/>
      <c r="K509" s="92"/>
      <c r="L509" s="92"/>
      <c r="M509" s="92"/>
      <c r="N509" s="92"/>
      <c r="O509" s="92"/>
      <c r="P509" s="92"/>
      <c r="Q509" s="91"/>
      <c r="R509" s="91"/>
      <c r="S509" s="91"/>
      <c r="T509" s="91"/>
      <c r="U509" s="91"/>
      <c r="V509" s="91"/>
      <c r="W509" s="91"/>
      <c r="X509" s="91"/>
      <c r="Y509" s="91"/>
      <c r="Z509" s="91"/>
      <c r="AA509" s="91"/>
    </row>
    <row r="510" spans="1:27" ht="15.75" customHeight="1">
      <c r="A510" s="91"/>
      <c r="B510" s="91"/>
      <c r="C510" s="91"/>
      <c r="D510" s="92"/>
      <c r="E510" s="92"/>
      <c r="F510" s="92"/>
      <c r="G510" s="92"/>
      <c r="H510" s="92"/>
      <c r="I510" s="92"/>
      <c r="J510" s="92"/>
      <c r="K510" s="92"/>
      <c r="L510" s="92"/>
      <c r="M510" s="92"/>
      <c r="N510" s="92"/>
      <c r="O510" s="92"/>
      <c r="P510" s="92"/>
      <c r="Q510" s="91"/>
      <c r="R510" s="91"/>
      <c r="S510" s="91"/>
      <c r="T510" s="91"/>
      <c r="U510" s="91"/>
      <c r="V510" s="91"/>
      <c r="W510" s="91"/>
      <c r="X510" s="91"/>
      <c r="Y510" s="91"/>
      <c r="Z510" s="91"/>
      <c r="AA510" s="91"/>
    </row>
    <row r="511" spans="1:27" ht="15.75" customHeight="1">
      <c r="A511" s="91"/>
      <c r="B511" s="91"/>
      <c r="C511" s="91"/>
      <c r="D511" s="92"/>
      <c r="E511" s="92"/>
      <c r="F511" s="92"/>
      <c r="G511" s="92"/>
      <c r="H511" s="92"/>
      <c r="I511" s="92"/>
      <c r="J511" s="92"/>
      <c r="K511" s="92"/>
      <c r="L511" s="92"/>
      <c r="M511" s="92"/>
      <c r="N511" s="92"/>
      <c r="O511" s="92"/>
      <c r="P511" s="92"/>
      <c r="Q511" s="91"/>
      <c r="R511" s="91"/>
      <c r="S511" s="91"/>
      <c r="T511" s="91"/>
      <c r="U511" s="91"/>
      <c r="V511" s="91"/>
      <c r="W511" s="91"/>
      <c r="X511" s="91"/>
      <c r="Y511" s="91"/>
      <c r="Z511" s="91"/>
      <c r="AA511" s="91"/>
    </row>
    <row r="512" spans="1:27" ht="15.75" customHeight="1">
      <c r="A512" s="91"/>
      <c r="B512" s="91"/>
      <c r="C512" s="91"/>
      <c r="D512" s="92"/>
      <c r="E512" s="92"/>
      <c r="F512" s="92"/>
      <c r="G512" s="92"/>
      <c r="H512" s="92"/>
      <c r="I512" s="92"/>
      <c r="J512" s="92"/>
      <c r="K512" s="92"/>
      <c r="L512" s="92"/>
      <c r="M512" s="92"/>
      <c r="N512" s="92"/>
      <c r="O512" s="92"/>
      <c r="P512" s="92"/>
      <c r="Q512" s="91"/>
      <c r="R512" s="91"/>
      <c r="S512" s="91"/>
      <c r="T512" s="91"/>
      <c r="U512" s="91"/>
      <c r="V512" s="91"/>
      <c r="W512" s="91"/>
      <c r="X512" s="91"/>
      <c r="Y512" s="91"/>
      <c r="Z512" s="91"/>
      <c r="AA512" s="91"/>
    </row>
    <row r="513" spans="1:27" ht="15.75" customHeight="1">
      <c r="A513" s="91"/>
      <c r="B513" s="91"/>
      <c r="C513" s="91"/>
      <c r="D513" s="92"/>
      <c r="E513" s="92"/>
      <c r="F513" s="92"/>
      <c r="G513" s="92"/>
      <c r="H513" s="92"/>
      <c r="I513" s="92"/>
      <c r="J513" s="92"/>
      <c r="K513" s="92"/>
      <c r="L513" s="92"/>
      <c r="M513" s="92"/>
      <c r="N513" s="92"/>
      <c r="O513" s="92"/>
      <c r="P513" s="92"/>
      <c r="Q513" s="91"/>
      <c r="R513" s="91"/>
      <c r="S513" s="91"/>
      <c r="T513" s="91"/>
      <c r="U513" s="91"/>
      <c r="V513" s="91"/>
      <c r="W513" s="91"/>
      <c r="X513" s="91"/>
      <c r="Y513" s="91"/>
      <c r="Z513" s="91"/>
      <c r="AA513" s="91"/>
    </row>
    <row r="514" spans="1:27" ht="15.75" customHeight="1">
      <c r="A514" s="91"/>
      <c r="B514" s="91"/>
      <c r="C514" s="91"/>
      <c r="D514" s="92"/>
      <c r="E514" s="92"/>
      <c r="F514" s="92"/>
      <c r="G514" s="92"/>
      <c r="H514" s="92"/>
      <c r="I514" s="92"/>
      <c r="J514" s="92"/>
      <c r="K514" s="92"/>
      <c r="L514" s="92"/>
      <c r="M514" s="92"/>
      <c r="N514" s="92"/>
      <c r="O514" s="92"/>
      <c r="P514" s="92"/>
      <c r="Q514" s="91"/>
      <c r="R514" s="91"/>
      <c r="S514" s="91"/>
      <c r="T514" s="91"/>
      <c r="U514" s="91"/>
      <c r="V514" s="91"/>
      <c r="W514" s="91"/>
      <c r="X514" s="91"/>
      <c r="Y514" s="91"/>
      <c r="Z514" s="91"/>
      <c r="AA514" s="91"/>
    </row>
    <row r="515" spans="1:27" ht="15.75" customHeight="1">
      <c r="A515" s="91"/>
      <c r="B515" s="91"/>
      <c r="C515" s="91"/>
      <c r="D515" s="92"/>
      <c r="E515" s="92"/>
      <c r="F515" s="92"/>
      <c r="G515" s="92"/>
      <c r="H515" s="92"/>
      <c r="I515" s="92"/>
      <c r="J515" s="92"/>
      <c r="K515" s="92"/>
      <c r="L515" s="92"/>
      <c r="M515" s="92"/>
      <c r="N515" s="92"/>
      <c r="O515" s="92"/>
      <c r="P515" s="92"/>
      <c r="Q515" s="91"/>
      <c r="R515" s="91"/>
      <c r="S515" s="91"/>
      <c r="T515" s="91"/>
      <c r="U515" s="91"/>
      <c r="V515" s="91"/>
      <c r="W515" s="91"/>
      <c r="X515" s="91"/>
      <c r="Y515" s="91"/>
      <c r="Z515" s="91"/>
      <c r="AA515" s="91"/>
    </row>
    <row r="516" spans="1:27" ht="15.75" customHeight="1">
      <c r="A516" s="91"/>
      <c r="B516" s="91"/>
      <c r="C516" s="91"/>
      <c r="D516" s="92"/>
      <c r="E516" s="92"/>
      <c r="F516" s="92"/>
      <c r="G516" s="92"/>
      <c r="H516" s="92"/>
      <c r="I516" s="92"/>
      <c r="J516" s="92"/>
      <c r="K516" s="92"/>
      <c r="L516" s="92"/>
      <c r="M516" s="92"/>
      <c r="N516" s="92"/>
      <c r="O516" s="92"/>
      <c r="P516" s="92"/>
      <c r="Q516" s="91"/>
      <c r="R516" s="91"/>
      <c r="S516" s="91"/>
      <c r="T516" s="91"/>
      <c r="U516" s="91"/>
      <c r="V516" s="91"/>
      <c r="W516" s="91"/>
      <c r="X516" s="91"/>
      <c r="Y516" s="91"/>
      <c r="Z516" s="91"/>
      <c r="AA516" s="91"/>
    </row>
    <row r="517" spans="1:27" ht="15.75" customHeight="1">
      <c r="A517" s="91"/>
      <c r="B517" s="91"/>
      <c r="C517" s="91"/>
      <c r="D517" s="92"/>
      <c r="E517" s="92"/>
      <c r="F517" s="92"/>
      <c r="G517" s="92"/>
      <c r="H517" s="92"/>
      <c r="I517" s="92"/>
      <c r="J517" s="92"/>
      <c r="K517" s="92"/>
      <c r="L517" s="92"/>
      <c r="M517" s="92"/>
      <c r="N517" s="92"/>
      <c r="O517" s="92"/>
      <c r="P517" s="92"/>
      <c r="Q517" s="91"/>
      <c r="R517" s="91"/>
      <c r="S517" s="91"/>
      <c r="T517" s="91"/>
      <c r="U517" s="91"/>
      <c r="V517" s="91"/>
      <c r="W517" s="91"/>
      <c r="X517" s="91"/>
      <c r="Y517" s="91"/>
      <c r="Z517" s="91"/>
      <c r="AA517" s="91"/>
    </row>
    <row r="518" spans="1:27" ht="15.75" customHeight="1">
      <c r="A518" s="91"/>
      <c r="B518" s="91"/>
      <c r="C518" s="91"/>
      <c r="D518" s="92"/>
      <c r="E518" s="92"/>
      <c r="F518" s="92"/>
      <c r="G518" s="92"/>
      <c r="H518" s="92"/>
      <c r="I518" s="92"/>
      <c r="J518" s="92"/>
      <c r="K518" s="92"/>
      <c r="L518" s="92"/>
      <c r="M518" s="92"/>
      <c r="N518" s="92"/>
      <c r="O518" s="92"/>
      <c r="P518" s="92"/>
      <c r="Q518" s="91"/>
      <c r="R518" s="91"/>
      <c r="S518" s="91"/>
      <c r="T518" s="91"/>
      <c r="U518" s="91"/>
      <c r="V518" s="91"/>
      <c r="W518" s="91"/>
      <c r="X518" s="91"/>
      <c r="Y518" s="91"/>
      <c r="Z518" s="91"/>
      <c r="AA518" s="91"/>
    </row>
    <row r="519" spans="1:27" ht="15.75" customHeight="1">
      <c r="A519" s="91"/>
      <c r="B519" s="91"/>
      <c r="C519" s="91"/>
      <c r="D519" s="92"/>
      <c r="E519" s="92"/>
      <c r="F519" s="92"/>
      <c r="G519" s="92"/>
      <c r="H519" s="92"/>
      <c r="I519" s="92"/>
      <c r="J519" s="92"/>
      <c r="K519" s="92"/>
      <c r="L519" s="92"/>
      <c r="M519" s="92"/>
      <c r="N519" s="92"/>
      <c r="O519" s="92"/>
      <c r="P519" s="92"/>
      <c r="Q519" s="91"/>
      <c r="R519" s="91"/>
      <c r="S519" s="91"/>
      <c r="T519" s="91"/>
      <c r="U519" s="91"/>
      <c r="V519" s="91"/>
      <c r="W519" s="91"/>
      <c r="X519" s="91"/>
      <c r="Y519" s="91"/>
      <c r="Z519" s="91"/>
      <c r="AA519" s="91"/>
    </row>
    <row r="520" spans="1:27" ht="15.75" customHeight="1">
      <c r="A520" s="91"/>
      <c r="B520" s="91"/>
      <c r="C520" s="91"/>
      <c r="D520" s="92"/>
      <c r="E520" s="92"/>
      <c r="F520" s="92"/>
      <c r="G520" s="92"/>
      <c r="H520" s="92"/>
      <c r="I520" s="92"/>
      <c r="J520" s="92"/>
      <c r="K520" s="92"/>
      <c r="L520" s="92"/>
      <c r="M520" s="92"/>
      <c r="N520" s="92"/>
      <c r="O520" s="92"/>
      <c r="P520" s="92"/>
      <c r="Q520" s="91"/>
      <c r="R520" s="91"/>
      <c r="S520" s="91"/>
      <c r="T520" s="91"/>
      <c r="U520" s="91"/>
      <c r="V520" s="91"/>
      <c r="W520" s="91"/>
      <c r="X520" s="91"/>
      <c r="Y520" s="91"/>
      <c r="Z520" s="91"/>
      <c r="AA520" s="91"/>
    </row>
    <row r="521" spans="1:27" ht="15.75" customHeight="1">
      <c r="A521" s="91"/>
      <c r="B521" s="91"/>
      <c r="C521" s="91"/>
      <c r="D521" s="92"/>
      <c r="E521" s="92"/>
      <c r="F521" s="92"/>
      <c r="G521" s="92"/>
      <c r="H521" s="92"/>
      <c r="I521" s="92"/>
      <c r="J521" s="92"/>
      <c r="K521" s="92"/>
      <c r="L521" s="92"/>
      <c r="M521" s="92"/>
      <c r="N521" s="92"/>
      <c r="O521" s="92"/>
      <c r="P521" s="92"/>
      <c r="Q521" s="91"/>
      <c r="R521" s="91"/>
      <c r="S521" s="91"/>
      <c r="T521" s="91"/>
      <c r="U521" s="91"/>
      <c r="V521" s="91"/>
      <c r="W521" s="91"/>
      <c r="X521" s="91"/>
      <c r="Y521" s="91"/>
      <c r="Z521" s="91"/>
      <c r="AA521" s="91"/>
    </row>
    <row r="522" spans="1:27" ht="15.75" customHeight="1">
      <c r="A522" s="91"/>
      <c r="B522" s="91"/>
      <c r="C522" s="91"/>
      <c r="D522" s="92"/>
      <c r="E522" s="92"/>
      <c r="F522" s="92"/>
      <c r="G522" s="92"/>
      <c r="H522" s="92"/>
      <c r="I522" s="92"/>
      <c r="J522" s="92"/>
      <c r="K522" s="92"/>
      <c r="L522" s="92"/>
      <c r="M522" s="92"/>
      <c r="N522" s="92"/>
      <c r="O522" s="92"/>
      <c r="P522" s="92"/>
      <c r="Q522" s="91"/>
      <c r="R522" s="91"/>
      <c r="S522" s="91"/>
      <c r="T522" s="91"/>
      <c r="U522" s="91"/>
      <c r="V522" s="91"/>
      <c r="W522" s="91"/>
      <c r="X522" s="91"/>
      <c r="Y522" s="91"/>
      <c r="Z522" s="91"/>
      <c r="AA522" s="91"/>
    </row>
    <row r="523" spans="1:27" ht="15.75" customHeight="1">
      <c r="A523" s="91"/>
      <c r="B523" s="91"/>
      <c r="C523" s="91"/>
      <c r="D523" s="92"/>
      <c r="E523" s="92"/>
      <c r="F523" s="92"/>
      <c r="G523" s="92"/>
      <c r="H523" s="92"/>
      <c r="I523" s="92"/>
      <c r="J523" s="92"/>
      <c r="K523" s="92"/>
      <c r="L523" s="92"/>
      <c r="M523" s="92"/>
      <c r="N523" s="92"/>
      <c r="O523" s="92"/>
      <c r="P523" s="92"/>
      <c r="Q523" s="91"/>
      <c r="R523" s="91"/>
      <c r="S523" s="91"/>
      <c r="T523" s="91"/>
      <c r="U523" s="91"/>
      <c r="V523" s="91"/>
      <c r="W523" s="91"/>
      <c r="X523" s="91"/>
      <c r="Y523" s="91"/>
      <c r="Z523" s="91"/>
      <c r="AA523" s="91"/>
    </row>
    <row r="524" spans="1:27" ht="15.75" customHeight="1">
      <c r="A524" s="91"/>
      <c r="B524" s="91"/>
      <c r="C524" s="91"/>
      <c r="D524" s="92"/>
      <c r="E524" s="92"/>
      <c r="F524" s="92"/>
      <c r="G524" s="92"/>
      <c r="H524" s="92"/>
      <c r="I524" s="92"/>
      <c r="J524" s="92"/>
      <c r="K524" s="92"/>
      <c r="L524" s="92"/>
      <c r="M524" s="92"/>
      <c r="N524" s="92"/>
      <c r="O524" s="92"/>
      <c r="P524" s="92"/>
      <c r="Q524" s="91"/>
      <c r="R524" s="91"/>
      <c r="S524" s="91"/>
      <c r="T524" s="91"/>
      <c r="U524" s="91"/>
      <c r="V524" s="91"/>
      <c r="W524" s="91"/>
      <c r="X524" s="91"/>
      <c r="Y524" s="91"/>
      <c r="Z524" s="91"/>
      <c r="AA524" s="91"/>
    </row>
    <row r="525" spans="1:27" ht="15.75" customHeight="1">
      <c r="A525" s="91"/>
      <c r="B525" s="91"/>
      <c r="C525" s="91"/>
      <c r="D525" s="92"/>
      <c r="E525" s="92"/>
      <c r="F525" s="92"/>
      <c r="G525" s="92"/>
      <c r="H525" s="92"/>
      <c r="I525" s="92"/>
      <c r="J525" s="92"/>
      <c r="K525" s="92"/>
      <c r="L525" s="92"/>
      <c r="M525" s="92"/>
      <c r="N525" s="92"/>
      <c r="O525" s="92"/>
      <c r="P525" s="92"/>
      <c r="Q525" s="91"/>
      <c r="R525" s="91"/>
      <c r="S525" s="91"/>
      <c r="T525" s="91"/>
      <c r="U525" s="91"/>
      <c r="V525" s="91"/>
      <c r="W525" s="91"/>
      <c r="X525" s="91"/>
      <c r="Y525" s="91"/>
      <c r="Z525" s="91"/>
      <c r="AA525" s="91"/>
    </row>
    <row r="526" spans="1:27" ht="15.75" customHeight="1">
      <c r="A526" s="91"/>
      <c r="B526" s="91"/>
      <c r="C526" s="91"/>
      <c r="D526" s="92"/>
      <c r="E526" s="92"/>
      <c r="F526" s="92"/>
      <c r="G526" s="92"/>
      <c r="H526" s="92"/>
      <c r="I526" s="92"/>
      <c r="J526" s="92"/>
      <c r="K526" s="92"/>
      <c r="L526" s="92"/>
      <c r="M526" s="92"/>
      <c r="N526" s="92"/>
      <c r="O526" s="92"/>
      <c r="P526" s="92"/>
      <c r="Q526" s="91"/>
      <c r="R526" s="91"/>
      <c r="S526" s="91"/>
      <c r="T526" s="91"/>
      <c r="U526" s="91"/>
      <c r="V526" s="91"/>
      <c r="W526" s="91"/>
      <c r="X526" s="91"/>
      <c r="Y526" s="91"/>
      <c r="Z526" s="91"/>
      <c r="AA526" s="91"/>
    </row>
    <row r="527" spans="1:27" ht="15.75" customHeight="1">
      <c r="A527" s="91"/>
      <c r="B527" s="91"/>
      <c r="C527" s="91"/>
      <c r="D527" s="92"/>
      <c r="E527" s="92"/>
      <c r="F527" s="92"/>
      <c r="G527" s="92"/>
      <c r="H527" s="92"/>
      <c r="I527" s="92"/>
      <c r="J527" s="92"/>
      <c r="K527" s="92"/>
      <c r="L527" s="92"/>
      <c r="M527" s="92"/>
      <c r="N527" s="92"/>
      <c r="O527" s="92"/>
      <c r="P527" s="92"/>
      <c r="Q527" s="91"/>
      <c r="R527" s="91"/>
      <c r="S527" s="91"/>
      <c r="T527" s="91"/>
      <c r="U527" s="91"/>
      <c r="V527" s="91"/>
      <c r="W527" s="91"/>
      <c r="X527" s="91"/>
      <c r="Y527" s="91"/>
      <c r="Z527" s="91"/>
      <c r="AA527" s="91"/>
    </row>
    <row r="528" spans="1:27" ht="15.75" customHeight="1">
      <c r="A528" s="91"/>
      <c r="B528" s="91"/>
      <c r="C528" s="91"/>
      <c r="D528" s="92"/>
      <c r="E528" s="92"/>
      <c r="F528" s="92"/>
      <c r="G528" s="92"/>
      <c r="H528" s="92"/>
      <c r="I528" s="92"/>
      <c r="J528" s="92"/>
      <c r="K528" s="92"/>
      <c r="L528" s="92"/>
      <c r="M528" s="92"/>
      <c r="N528" s="92"/>
      <c r="O528" s="92"/>
      <c r="P528" s="92"/>
      <c r="Q528" s="91"/>
      <c r="R528" s="91"/>
      <c r="S528" s="91"/>
      <c r="T528" s="91"/>
      <c r="U528" s="91"/>
      <c r="V528" s="91"/>
      <c r="W528" s="91"/>
      <c r="X528" s="91"/>
      <c r="Y528" s="91"/>
      <c r="Z528" s="91"/>
      <c r="AA528" s="91"/>
    </row>
    <row r="529" spans="1:27" ht="15.75" customHeight="1">
      <c r="A529" s="91"/>
      <c r="B529" s="91"/>
      <c r="C529" s="91"/>
      <c r="D529" s="92"/>
      <c r="E529" s="92"/>
      <c r="F529" s="92"/>
      <c r="G529" s="92"/>
      <c r="H529" s="92"/>
      <c r="I529" s="92"/>
      <c r="J529" s="92"/>
      <c r="K529" s="92"/>
      <c r="L529" s="92"/>
      <c r="M529" s="92"/>
      <c r="N529" s="92"/>
      <c r="O529" s="92"/>
      <c r="P529" s="92"/>
      <c r="Q529" s="91"/>
      <c r="R529" s="91"/>
      <c r="S529" s="91"/>
      <c r="T529" s="91"/>
      <c r="U529" s="91"/>
      <c r="V529" s="91"/>
      <c r="W529" s="91"/>
      <c r="X529" s="91"/>
      <c r="Y529" s="91"/>
      <c r="Z529" s="91"/>
      <c r="AA529" s="91"/>
    </row>
    <row r="530" spans="1:27" ht="15.75" customHeight="1">
      <c r="A530" s="91"/>
      <c r="B530" s="91"/>
      <c r="C530" s="91"/>
      <c r="D530" s="92"/>
      <c r="E530" s="92"/>
      <c r="F530" s="92"/>
      <c r="G530" s="92"/>
      <c r="H530" s="92"/>
      <c r="I530" s="92"/>
      <c r="J530" s="92"/>
      <c r="K530" s="92"/>
      <c r="L530" s="92"/>
      <c r="M530" s="92"/>
      <c r="N530" s="92"/>
      <c r="O530" s="92"/>
      <c r="P530" s="92"/>
      <c r="Q530" s="91"/>
      <c r="R530" s="91"/>
      <c r="S530" s="91"/>
      <c r="T530" s="91"/>
      <c r="U530" s="91"/>
      <c r="V530" s="91"/>
      <c r="W530" s="91"/>
      <c r="X530" s="91"/>
      <c r="Y530" s="91"/>
      <c r="Z530" s="91"/>
      <c r="AA530" s="91"/>
    </row>
    <row r="531" spans="1:27" ht="15.75" customHeight="1">
      <c r="A531" s="91"/>
      <c r="B531" s="91"/>
      <c r="C531" s="91"/>
      <c r="D531" s="92"/>
      <c r="E531" s="92"/>
      <c r="F531" s="92"/>
      <c r="G531" s="92"/>
      <c r="H531" s="92"/>
      <c r="I531" s="92"/>
      <c r="J531" s="92"/>
      <c r="K531" s="92"/>
      <c r="L531" s="92"/>
      <c r="M531" s="92"/>
      <c r="N531" s="92"/>
      <c r="O531" s="92"/>
      <c r="P531" s="92"/>
      <c r="Q531" s="91"/>
      <c r="R531" s="91"/>
      <c r="S531" s="91"/>
      <c r="T531" s="91"/>
      <c r="U531" s="91"/>
      <c r="V531" s="91"/>
      <c r="W531" s="91"/>
      <c r="X531" s="91"/>
      <c r="Y531" s="91"/>
      <c r="Z531" s="91"/>
      <c r="AA531" s="91"/>
    </row>
    <row r="532" spans="1:27" ht="15.75" customHeight="1">
      <c r="A532" s="91"/>
      <c r="B532" s="91"/>
      <c r="C532" s="91"/>
      <c r="D532" s="92"/>
      <c r="E532" s="92"/>
      <c r="F532" s="92"/>
      <c r="G532" s="92"/>
      <c r="H532" s="92"/>
      <c r="I532" s="92"/>
      <c r="J532" s="92"/>
      <c r="K532" s="92"/>
      <c r="L532" s="92"/>
      <c r="M532" s="92"/>
      <c r="N532" s="92"/>
      <c r="O532" s="92"/>
      <c r="P532" s="92"/>
      <c r="Q532" s="91"/>
      <c r="R532" s="91"/>
      <c r="S532" s="91"/>
      <c r="T532" s="91"/>
      <c r="U532" s="91"/>
      <c r="V532" s="91"/>
      <c r="W532" s="91"/>
      <c r="X532" s="91"/>
      <c r="Y532" s="91"/>
      <c r="Z532" s="91"/>
      <c r="AA532" s="91"/>
    </row>
    <row r="533" spans="1:27" ht="15.75" customHeight="1">
      <c r="A533" s="91"/>
      <c r="B533" s="91"/>
      <c r="C533" s="91"/>
      <c r="D533" s="92"/>
      <c r="E533" s="92"/>
      <c r="F533" s="92"/>
      <c r="G533" s="92"/>
      <c r="H533" s="92"/>
      <c r="I533" s="92"/>
      <c r="J533" s="92"/>
      <c r="K533" s="92"/>
      <c r="L533" s="92"/>
      <c r="M533" s="92"/>
      <c r="N533" s="92"/>
      <c r="O533" s="92"/>
      <c r="P533" s="92"/>
      <c r="Q533" s="91"/>
      <c r="R533" s="91"/>
      <c r="S533" s="91"/>
      <c r="T533" s="91"/>
      <c r="U533" s="91"/>
      <c r="V533" s="91"/>
      <c r="W533" s="91"/>
      <c r="X533" s="91"/>
      <c r="Y533" s="91"/>
      <c r="Z533" s="91"/>
      <c r="AA533" s="91"/>
    </row>
    <row r="534" spans="1:27" ht="15.75" customHeight="1">
      <c r="A534" s="91"/>
      <c r="B534" s="91"/>
      <c r="C534" s="91"/>
      <c r="D534" s="92"/>
      <c r="E534" s="92"/>
      <c r="F534" s="92"/>
      <c r="G534" s="92"/>
      <c r="H534" s="92"/>
      <c r="I534" s="92"/>
      <c r="J534" s="92"/>
      <c r="K534" s="92"/>
      <c r="L534" s="92"/>
      <c r="M534" s="92"/>
      <c r="N534" s="92"/>
      <c r="O534" s="92"/>
      <c r="P534" s="92"/>
      <c r="Q534" s="91"/>
      <c r="R534" s="91"/>
      <c r="S534" s="91"/>
      <c r="T534" s="91"/>
      <c r="U534" s="91"/>
      <c r="V534" s="91"/>
      <c r="W534" s="91"/>
      <c r="X534" s="91"/>
      <c r="Y534" s="91"/>
      <c r="Z534" s="91"/>
      <c r="AA534" s="91"/>
    </row>
    <row r="535" spans="1:27" ht="15.75" customHeight="1">
      <c r="A535" s="91"/>
      <c r="B535" s="91"/>
      <c r="C535" s="91"/>
      <c r="D535" s="92"/>
      <c r="E535" s="92"/>
      <c r="F535" s="92"/>
      <c r="G535" s="92"/>
      <c r="H535" s="92"/>
      <c r="I535" s="92"/>
      <c r="J535" s="92"/>
      <c r="K535" s="92"/>
      <c r="L535" s="92"/>
      <c r="M535" s="92"/>
      <c r="N535" s="92"/>
      <c r="O535" s="92"/>
      <c r="P535" s="92"/>
      <c r="Q535" s="91"/>
      <c r="R535" s="91"/>
      <c r="S535" s="91"/>
      <c r="T535" s="91"/>
      <c r="U535" s="91"/>
      <c r="V535" s="91"/>
      <c r="W535" s="91"/>
      <c r="X535" s="91"/>
      <c r="Y535" s="91"/>
      <c r="Z535" s="91"/>
      <c r="AA535" s="91"/>
    </row>
    <row r="536" spans="1:27" ht="15.75" customHeight="1">
      <c r="A536" s="91"/>
      <c r="B536" s="91"/>
      <c r="C536" s="91"/>
      <c r="D536" s="92"/>
      <c r="E536" s="92"/>
      <c r="F536" s="92"/>
      <c r="G536" s="92"/>
      <c r="H536" s="92"/>
      <c r="I536" s="92"/>
      <c r="J536" s="92"/>
      <c r="K536" s="92"/>
      <c r="L536" s="92"/>
      <c r="M536" s="92"/>
      <c r="N536" s="92"/>
      <c r="O536" s="92"/>
      <c r="P536" s="92"/>
      <c r="Q536" s="91"/>
      <c r="R536" s="91"/>
      <c r="S536" s="91"/>
      <c r="T536" s="91"/>
      <c r="U536" s="91"/>
      <c r="V536" s="91"/>
      <c r="W536" s="91"/>
      <c r="X536" s="91"/>
      <c r="Y536" s="91"/>
      <c r="Z536" s="91"/>
      <c r="AA536" s="91"/>
    </row>
    <row r="537" spans="1:27" ht="15.75" customHeight="1">
      <c r="A537" s="91"/>
      <c r="B537" s="91"/>
      <c r="C537" s="91"/>
      <c r="D537" s="92"/>
      <c r="E537" s="92"/>
      <c r="F537" s="92"/>
      <c r="G537" s="92"/>
      <c r="H537" s="92"/>
      <c r="I537" s="92"/>
      <c r="J537" s="92"/>
      <c r="K537" s="92"/>
      <c r="L537" s="92"/>
      <c r="M537" s="92"/>
      <c r="N537" s="92"/>
      <c r="O537" s="92"/>
      <c r="P537" s="92"/>
      <c r="Q537" s="91"/>
      <c r="R537" s="91"/>
      <c r="S537" s="91"/>
      <c r="T537" s="91"/>
      <c r="U537" s="91"/>
      <c r="V537" s="91"/>
      <c r="W537" s="91"/>
      <c r="X537" s="91"/>
      <c r="Y537" s="91"/>
      <c r="Z537" s="91"/>
      <c r="AA537" s="91"/>
    </row>
    <row r="538" spans="1:27" ht="15.75" customHeight="1">
      <c r="A538" s="91"/>
      <c r="B538" s="91"/>
      <c r="C538" s="91"/>
      <c r="D538" s="92"/>
      <c r="E538" s="92"/>
      <c r="F538" s="92"/>
      <c r="G538" s="92"/>
      <c r="H538" s="92"/>
      <c r="I538" s="92"/>
      <c r="J538" s="92"/>
      <c r="K538" s="92"/>
      <c r="L538" s="92"/>
      <c r="M538" s="92"/>
      <c r="N538" s="92"/>
      <c r="O538" s="92"/>
      <c r="P538" s="92"/>
      <c r="Q538" s="91"/>
      <c r="R538" s="91"/>
      <c r="S538" s="91"/>
      <c r="T538" s="91"/>
      <c r="U538" s="91"/>
      <c r="V538" s="91"/>
      <c r="W538" s="91"/>
      <c r="X538" s="91"/>
      <c r="Y538" s="91"/>
      <c r="Z538" s="91"/>
      <c r="AA538" s="91"/>
    </row>
    <row r="539" spans="1:27" ht="15.75" customHeight="1">
      <c r="A539" s="91"/>
      <c r="B539" s="91"/>
      <c r="C539" s="91"/>
      <c r="D539" s="92"/>
      <c r="E539" s="92"/>
      <c r="F539" s="92"/>
      <c r="G539" s="92"/>
      <c r="H539" s="92"/>
      <c r="I539" s="92"/>
      <c r="J539" s="92"/>
      <c r="K539" s="92"/>
      <c r="L539" s="92"/>
      <c r="M539" s="92"/>
      <c r="N539" s="92"/>
      <c r="O539" s="92"/>
      <c r="P539" s="92"/>
      <c r="Q539" s="91"/>
      <c r="R539" s="91"/>
      <c r="S539" s="91"/>
      <c r="T539" s="91"/>
      <c r="U539" s="91"/>
      <c r="V539" s="91"/>
      <c r="W539" s="91"/>
      <c r="X539" s="91"/>
      <c r="Y539" s="91"/>
      <c r="Z539" s="91"/>
      <c r="AA539" s="91"/>
    </row>
    <row r="540" spans="1:27" ht="15.75" customHeight="1">
      <c r="A540" s="91"/>
      <c r="B540" s="91"/>
      <c r="C540" s="91"/>
      <c r="D540" s="92"/>
      <c r="E540" s="92"/>
      <c r="F540" s="92"/>
      <c r="G540" s="92"/>
      <c r="H540" s="92"/>
      <c r="I540" s="92"/>
      <c r="J540" s="92"/>
      <c r="K540" s="92"/>
      <c r="L540" s="92"/>
      <c r="M540" s="92"/>
      <c r="N540" s="92"/>
      <c r="O540" s="92"/>
      <c r="P540" s="92"/>
      <c r="Q540" s="91"/>
      <c r="R540" s="91"/>
      <c r="S540" s="91"/>
      <c r="T540" s="91"/>
      <c r="U540" s="91"/>
      <c r="V540" s="91"/>
      <c r="W540" s="91"/>
      <c r="X540" s="91"/>
      <c r="Y540" s="91"/>
      <c r="Z540" s="91"/>
      <c r="AA540" s="91"/>
    </row>
    <row r="541" spans="1:27" ht="15.75" customHeight="1">
      <c r="A541" s="91"/>
      <c r="B541" s="91"/>
      <c r="C541" s="91"/>
      <c r="D541" s="92"/>
      <c r="E541" s="92"/>
      <c r="F541" s="92"/>
      <c r="G541" s="92"/>
      <c r="H541" s="92"/>
      <c r="I541" s="92"/>
      <c r="J541" s="92"/>
      <c r="K541" s="92"/>
      <c r="L541" s="92"/>
      <c r="M541" s="92"/>
      <c r="N541" s="92"/>
      <c r="O541" s="92"/>
      <c r="P541" s="92"/>
      <c r="Q541" s="91"/>
      <c r="R541" s="91"/>
      <c r="S541" s="91"/>
      <c r="T541" s="91"/>
      <c r="U541" s="91"/>
      <c r="V541" s="91"/>
      <c r="W541" s="91"/>
      <c r="X541" s="91"/>
      <c r="Y541" s="91"/>
      <c r="Z541" s="91"/>
      <c r="AA541" s="91"/>
    </row>
    <row r="542" spans="1:27" ht="15.75" customHeight="1">
      <c r="A542" s="91"/>
      <c r="B542" s="91"/>
      <c r="C542" s="91"/>
      <c r="D542" s="92"/>
      <c r="E542" s="92"/>
      <c r="F542" s="92"/>
      <c r="G542" s="92"/>
      <c r="H542" s="92"/>
      <c r="I542" s="92"/>
      <c r="J542" s="92"/>
      <c r="K542" s="92"/>
      <c r="L542" s="92"/>
      <c r="M542" s="92"/>
      <c r="N542" s="92"/>
      <c r="O542" s="92"/>
      <c r="P542" s="92"/>
      <c r="Q542" s="91"/>
      <c r="R542" s="91"/>
      <c r="S542" s="91"/>
      <c r="T542" s="91"/>
      <c r="U542" s="91"/>
      <c r="V542" s="91"/>
      <c r="W542" s="91"/>
      <c r="X542" s="91"/>
      <c r="Y542" s="91"/>
      <c r="Z542" s="91"/>
      <c r="AA542" s="91"/>
    </row>
    <row r="543" spans="1:27" ht="15.75" customHeight="1">
      <c r="A543" s="91"/>
      <c r="B543" s="91"/>
      <c r="C543" s="91"/>
      <c r="D543" s="92"/>
      <c r="E543" s="92"/>
      <c r="F543" s="92"/>
      <c r="G543" s="92"/>
      <c r="H543" s="92"/>
      <c r="I543" s="92"/>
      <c r="J543" s="92"/>
      <c r="K543" s="92"/>
      <c r="L543" s="92"/>
      <c r="M543" s="92"/>
      <c r="N543" s="92"/>
      <c r="O543" s="92"/>
      <c r="P543" s="92"/>
      <c r="Q543" s="91"/>
      <c r="R543" s="91"/>
      <c r="S543" s="91"/>
      <c r="T543" s="91"/>
      <c r="U543" s="91"/>
      <c r="V543" s="91"/>
      <c r="W543" s="91"/>
      <c r="X543" s="91"/>
      <c r="Y543" s="91"/>
      <c r="Z543" s="91"/>
      <c r="AA543" s="91"/>
    </row>
    <row r="544" spans="1:27" ht="15.75" customHeight="1">
      <c r="A544" s="91"/>
      <c r="B544" s="91"/>
      <c r="C544" s="91"/>
      <c r="D544" s="92"/>
      <c r="E544" s="92"/>
      <c r="F544" s="92"/>
      <c r="G544" s="92"/>
      <c r="H544" s="92"/>
      <c r="I544" s="92"/>
      <c r="J544" s="92"/>
      <c r="K544" s="92"/>
      <c r="L544" s="92"/>
      <c r="M544" s="92"/>
      <c r="N544" s="92"/>
      <c r="O544" s="92"/>
      <c r="P544" s="92"/>
      <c r="Q544" s="91"/>
      <c r="R544" s="91"/>
      <c r="S544" s="91"/>
      <c r="T544" s="91"/>
      <c r="U544" s="91"/>
      <c r="V544" s="91"/>
      <c r="W544" s="91"/>
      <c r="X544" s="91"/>
      <c r="Y544" s="91"/>
      <c r="Z544" s="91"/>
      <c r="AA544" s="91"/>
    </row>
    <row r="545" spans="1:27" ht="15.75" customHeight="1">
      <c r="A545" s="91"/>
      <c r="B545" s="91"/>
      <c r="C545" s="91"/>
      <c r="D545" s="92"/>
      <c r="E545" s="92"/>
      <c r="F545" s="92"/>
      <c r="G545" s="92"/>
      <c r="H545" s="92"/>
      <c r="I545" s="92"/>
      <c r="J545" s="92"/>
      <c r="K545" s="92"/>
      <c r="L545" s="92"/>
      <c r="M545" s="92"/>
      <c r="N545" s="92"/>
      <c r="O545" s="92"/>
      <c r="P545" s="92"/>
      <c r="Q545" s="91"/>
      <c r="R545" s="91"/>
      <c r="S545" s="91"/>
      <c r="T545" s="91"/>
      <c r="U545" s="91"/>
      <c r="V545" s="91"/>
      <c r="W545" s="91"/>
      <c r="X545" s="91"/>
      <c r="Y545" s="91"/>
      <c r="Z545" s="91"/>
      <c r="AA545" s="91"/>
    </row>
    <row r="546" spans="1:27" ht="15.75" customHeight="1">
      <c r="A546" s="91"/>
      <c r="B546" s="91"/>
      <c r="C546" s="91"/>
      <c r="D546" s="92"/>
      <c r="E546" s="92"/>
      <c r="F546" s="92"/>
      <c r="G546" s="92"/>
      <c r="H546" s="92"/>
      <c r="I546" s="92"/>
      <c r="J546" s="92"/>
      <c r="K546" s="92"/>
      <c r="L546" s="92"/>
      <c r="M546" s="92"/>
      <c r="N546" s="92"/>
      <c r="O546" s="92"/>
      <c r="P546" s="92"/>
      <c r="Q546" s="91"/>
      <c r="R546" s="91"/>
      <c r="S546" s="91"/>
      <c r="T546" s="91"/>
      <c r="U546" s="91"/>
      <c r="V546" s="91"/>
      <c r="W546" s="91"/>
      <c r="X546" s="91"/>
      <c r="Y546" s="91"/>
      <c r="Z546" s="91"/>
      <c r="AA546" s="91"/>
    </row>
    <row r="547" spans="1:27" ht="15.75" customHeight="1">
      <c r="A547" s="91"/>
      <c r="B547" s="91"/>
      <c r="C547" s="91"/>
      <c r="D547" s="92"/>
      <c r="E547" s="92"/>
      <c r="F547" s="92"/>
      <c r="G547" s="92"/>
      <c r="H547" s="92"/>
      <c r="I547" s="92"/>
      <c r="J547" s="92"/>
      <c r="K547" s="92"/>
      <c r="L547" s="92"/>
      <c r="M547" s="92"/>
      <c r="N547" s="92"/>
      <c r="O547" s="92"/>
      <c r="P547" s="92"/>
      <c r="Q547" s="91"/>
      <c r="R547" s="91"/>
      <c r="S547" s="91"/>
      <c r="T547" s="91"/>
      <c r="U547" s="91"/>
      <c r="V547" s="91"/>
      <c r="W547" s="91"/>
      <c r="X547" s="91"/>
      <c r="Y547" s="91"/>
      <c r="Z547" s="91"/>
      <c r="AA547" s="91"/>
    </row>
    <row r="548" spans="1:27" ht="15.75" customHeight="1">
      <c r="A548" s="91"/>
      <c r="B548" s="91"/>
      <c r="C548" s="91"/>
      <c r="D548" s="92"/>
      <c r="E548" s="92"/>
      <c r="F548" s="92"/>
      <c r="G548" s="92"/>
      <c r="H548" s="92"/>
      <c r="I548" s="92"/>
      <c r="J548" s="92"/>
      <c r="K548" s="92"/>
      <c r="L548" s="92"/>
      <c r="M548" s="92"/>
      <c r="N548" s="92"/>
      <c r="O548" s="92"/>
      <c r="P548" s="92"/>
      <c r="Q548" s="91"/>
      <c r="R548" s="91"/>
      <c r="S548" s="91"/>
      <c r="T548" s="91"/>
      <c r="U548" s="91"/>
      <c r="V548" s="91"/>
      <c r="W548" s="91"/>
      <c r="X548" s="91"/>
      <c r="Y548" s="91"/>
      <c r="Z548" s="91"/>
      <c r="AA548" s="91"/>
    </row>
    <row r="549" spans="1:27" ht="15.75" customHeight="1">
      <c r="A549" s="91"/>
      <c r="B549" s="91"/>
      <c r="C549" s="91"/>
      <c r="D549" s="92"/>
      <c r="E549" s="92"/>
      <c r="F549" s="92"/>
      <c r="G549" s="92"/>
      <c r="H549" s="92"/>
      <c r="I549" s="92"/>
      <c r="J549" s="92"/>
      <c r="K549" s="92"/>
      <c r="L549" s="92"/>
      <c r="M549" s="92"/>
      <c r="N549" s="92"/>
      <c r="O549" s="92"/>
      <c r="P549" s="92"/>
      <c r="Q549" s="91"/>
      <c r="R549" s="91"/>
      <c r="S549" s="91"/>
      <c r="T549" s="91"/>
      <c r="U549" s="91"/>
      <c r="V549" s="91"/>
      <c r="W549" s="91"/>
      <c r="X549" s="91"/>
      <c r="Y549" s="91"/>
      <c r="Z549" s="91"/>
      <c r="AA549" s="91"/>
    </row>
    <row r="550" spans="1:27" ht="15.75" customHeight="1">
      <c r="A550" s="91"/>
      <c r="B550" s="91"/>
      <c r="C550" s="91"/>
      <c r="D550" s="92"/>
      <c r="E550" s="92"/>
      <c r="F550" s="92"/>
      <c r="G550" s="92"/>
      <c r="H550" s="92"/>
      <c r="I550" s="92"/>
      <c r="J550" s="92"/>
      <c r="K550" s="92"/>
      <c r="L550" s="92"/>
      <c r="M550" s="92"/>
      <c r="N550" s="92"/>
      <c r="O550" s="92"/>
      <c r="P550" s="92"/>
      <c r="Q550" s="91"/>
      <c r="R550" s="91"/>
      <c r="S550" s="91"/>
      <c r="T550" s="91"/>
      <c r="U550" s="91"/>
      <c r="V550" s="91"/>
      <c r="W550" s="91"/>
      <c r="X550" s="91"/>
      <c r="Y550" s="91"/>
      <c r="Z550" s="91"/>
      <c r="AA550" s="91"/>
    </row>
    <row r="551" spans="1:27" ht="15.75" customHeight="1">
      <c r="A551" s="91"/>
      <c r="B551" s="91"/>
      <c r="C551" s="91"/>
      <c r="D551" s="92"/>
      <c r="E551" s="92"/>
      <c r="F551" s="92"/>
      <c r="G551" s="92"/>
      <c r="H551" s="92"/>
      <c r="I551" s="92"/>
      <c r="J551" s="92"/>
      <c r="K551" s="92"/>
      <c r="L551" s="92"/>
      <c r="M551" s="92"/>
      <c r="N551" s="92"/>
      <c r="O551" s="92"/>
      <c r="P551" s="92"/>
      <c r="Q551" s="91"/>
      <c r="R551" s="91"/>
      <c r="S551" s="91"/>
      <c r="T551" s="91"/>
      <c r="U551" s="91"/>
      <c r="V551" s="91"/>
      <c r="W551" s="91"/>
      <c r="X551" s="91"/>
      <c r="Y551" s="91"/>
      <c r="Z551" s="91"/>
      <c r="AA551" s="91"/>
    </row>
    <row r="552" spans="1:27" ht="15.75" customHeight="1">
      <c r="A552" s="91"/>
      <c r="B552" s="91"/>
      <c r="C552" s="91"/>
      <c r="D552" s="92"/>
      <c r="E552" s="92"/>
      <c r="F552" s="92"/>
      <c r="G552" s="92"/>
      <c r="H552" s="92"/>
      <c r="I552" s="92"/>
      <c r="J552" s="92"/>
      <c r="K552" s="92"/>
      <c r="L552" s="92"/>
      <c r="M552" s="92"/>
      <c r="N552" s="92"/>
      <c r="O552" s="92"/>
      <c r="P552" s="92"/>
      <c r="Q552" s="91"/>
      <c r="R552" s="91"/>
      <c r="S552" s="91"/>
      <c r="T552" s="91"/>
      <c r="U552" s="91"/>
      <c r="V552" s="91"/>
      <c r="W552" s="91"/>
      <c r="X552" s="91"/>
      <c r="Y552" s="91"/>
      <c r="Z552" s="91"/>
      <c r="AA552" s="91"/>
    </row>
    <row r="553" spans="1:27" ht="15.75" customHeight="1">
      <c r="A553" s="91"/>
      <c r="B553" s="91"/>
      <c r="C553" s="91"/>
      <c r="D553" s="92"/>
      <c r="E553" s="92"/>
      <c r="F553" s="92"/>
      <c r="G553" s="92"/>
      <c r="H553" s="92"/>
      <c r="I553" s="92"/>
      <c r="J553" s="92"/>
      <c r="K553" s="92"/>
      <c r="L553" s="92"/>
      <c r="M553" s="92"/>
      <c r="N553" s="92"/>
      <c r="O553" s="92"/>
      <c r="P553" s="92"/>
      <c r="Q553" s="91"/>
      <c r="R553" s="91"/>
      <c r="S553" s="91"/>
      <c r="T553" s="91"/>
      <c r="U553" s="91"/>
      <c r="V553" s="91"/>
      <c r="W553" s="91"/>
      <c r="X553" s="91"/>
      <c r="Y553" s="91"/>
      <c r="Z553" s="91"/>
      <c r="AA553" s="91"/>
    </row>
    <row r="554" spans="1:27" ht="15.75" customHeight="1">
      <c r="A554" s="91"/>
      <c r="B554" s="91"/>
      <c r="C554" s="91"/>
      <c r="D554" s="92"/>
      <c r="E554" s="92"/>
      <c r="F554" s="92"/>
      <c r="G554" s="92"/>
      <c r="H554" s="92"/>
      <c r="I554" s="92"/>
      <c r="J554" s="92"/>
      <c r="K554" s="92"/>
      <c r="L554" s="92"/>
      <c r="M554" s="92"/>
      <c r="N554" s="92"/>
      <c r="O554" s="92"/>
      <c r="P554" s="92"/>
      <c r="Q554" s="91"/>
      <c r="R554" s="91"/>
      <c r="S554" s="91"/>
      <c r="T554" s="91"/>
      <c r="U554" s="91"/>
      <c r="V554" s="91"/>
      <c r="W554" s="91"/>
      <c r="X554" s="91"/>
      <c r="Y554" s="91"/>
      <c r="Z554" s="91"/>
      <c r="AA554" s="91"/>
    </row>
    <row r="555" spans="1:27" ht="15.75" customHeight="1">
      <c r="A555" s="91"/>
      <c r="B555" s="91"/>
      <c r="C555" s="91"/>
      <c r="D555" s="92"/>
      <c r="E555" s="92"/>
      <c r="F555" s="92"/>
      <c r="G555" s="92"/>
      <c r="H555" s="92"/>
      <c r="I555" s="92"/>
      <c r="J555" s="92"/>
      <c r="K555" s="92"/>
      <c r="L555" s="92"/>
      <c r="M555" s="92"/>
      <c r="N555" s="92"/>
      <c r="O555" s="92"/>
      <c r="P555" s="92"/>
      <c r="Q555" s="91"/>
      <c r="R555" s="91"/>
      <c r="S555" s="91"/>
      <c r="T555" s="91"/>
      <c r="U555" s="91"/>
      <c r="V555" s="91"/>
      <c r="W555" s="91"/>
      <c r="X555" s="91"/>
      <c r="Y555" s="91"/>
      <c r="Z555" s="91"/>
      <c r="AA555" s="91"/>
    </row>
    <row r="556" spans="1:27" ht="15.75" customHeight="1">
      <c r="A556" s="91"/>
      <c r="B556" s="91"/>
      <c r="C556" s="91"/>
      <c r="D556" s="92"/>
      <c r="E556" s="92"/>
      <c r="F556" s="92"/>
      <c r="G556" s="92"/>
      <c r="H556" s="92"/>
      <c r="I556" s="92"/>
      <c r="J556" s="92"/>
      <c r="K556" s="92"/>
      <c r="L556" s="92"/>
      <c r="M556" s="92"/>
      <c r="N556" s="92"/>
      <c r="O556" s="92"/>
      <c r="P556" s="92"/>
      <c r="Q556" s="91"/>
      <c r="R556" s="91"/>
      <c r="S556" s="91"/>
      <c r="T556" s="91"/>
      <c r="U556" s="91"/>
      <c r="V556" s="91"/>
      <c r="W556" s="91"/>
      <c r="X556" s="91"/>
      <c r="Y556" s="91"/>
      <c r="Z556" s="91"/>
      <c r="AA556" s="91"/>
    </row>
    <row r="557" spans="1:27" ht="15.75" customHeight="1">
      <c r="A557" s="91"/>
      <c r="B557" s="91"/>
      <c r="C557" s="91"/>
      <c r="D557" s="92"/>
      <c r="E557" s="92"/>
      <c r="F557" s="92"/>
      <c r="G557" s="92"/>
      <c r="H557" s="92"/>
      <c r="I557" s="92"/>
      <c r="J557" s="92"/>
      <c r="K557" s="92"/>
      <c r="L557" s="92"/>
      <c r="M557" s="92"/>
      <c r="N557" s="92"/>
      <c r="O557" s="92"/>
      <c r="P557" s="92"/>
      <c r="Q557" s="91"/>
      <c r="R557" s="91"/>
      <c r="S557" s="91"/>
      <c r="T557" s="91"/>
      <c r="U557" s="91"/>
      <c r="V557" s="91"/>
      <c r="W557" s="91"/>
      <c r="X557" s="91"/>
      <c r="Y557" s="91"/>
      <c r="Z557" s="91"/>
      <c r="AA557" s="91"/>
    </row>
    <row r="558" spans="1:27" ht="15.75" customHeight="1">
      <c r="A558" s="91"/>
      <c r="B558" s="91"/>
      <c r="C558" s="91"/>
      <c r="D558" s="92"/>
      <c r="E558" s="92"/>
      <c r="F558" s="92"/>
      <c r="G558" s="92"/>
      <c r="H558" s="92"/>
      <c r="I558" s="92"/>
      <c r="J558" s="92"/>
      <c r="K558" s="92"/>
      <c r="L558" s="92"/>
      <c r="M558" s="92"/>
      <c r="N558" s="92"/>
      <c r="O558" s="92"/>
      <c r="P558" s="92"/>
      <c r="Q558" s="91"/>
      <c r="R558" s="91"/>
      <c r="S558" s="91"/>
      <c r="T558" s="91"/>
      <c r="U558" s="91"/>
      <c r="V558" s="91"/>
      <c r="W558" s="91"/>
      <c r="X558" s="91"/>
      <c r="Y558" s="91"/>
      <c r="Z558" s="91"/>
      <c r="AA558" s="91"/>
    </row>
    <row r="559" spans="1:27" ht="15.75" customHeight="1">
      <c r="A559" s="91"/>
      <c r="B559" s="91"/>
      <c r="C559" s="91"/>
      <c r="D559" s="92"/>
      <c r="E559" s="92"/>
      <c r="F559" s="92"/>
      <c r="G559" s="92"/>
      <c r="H559" s="92"/>
      <c r="I559" s="92"/>
      <c r="J559" s="92"/>
      <c r="K559" s="92"/>
      <c r="L559" s="92"/>
      <c r="M559" s="92"/>
      <c r="N559" s="92"/>
      <c r="O559" s="92"/>
      <c r="P559" s="92"/>
      <c r="Q559" s="91"/>
      <c r="R559" s="91"/>
      <c r="S559" s="91"/>
      <c r="T559" s="91"/>
      <c r="U559" s="91"/>
      <c r="V559" s="91"/>
      <c r="W559" s="91"/>
      <c r="X559" s="91"/>
      <c r="Y559" s="91"/>
      <c r="Z559" s="91"/>
      <c r="AA559" s="91"/>
    </row>
    <row r="560" spans="1:27" ht="15.75" customHeight="1">
      <c r="A560" s="91"/>
      <c r="B560" s="91"/>
      <c r="C560" s="91"/>
      <c r="D560" s="92"/>
      <c r="E560" s="92"/>
      <c r="F560" s="92"/>
      <c r="G560" s="92"/>
      <c r="H560" s="92"/>
      <c r="I560" s="92"/>
      <c r="J560" s="92"/>
      <c r="K560" s="92"/>
      <c r="L560" s="92"/>
      <c r="M560" s="92"/>
      <c r="N560" s="92"/>
      <c r="O560" s="92"/>
      <c r="P560" s="92"/>
      <c r="Q560" s="91"/>
      <c r="R560" s="91"/>
      <c r="S560" s="91"/>
      <c r="T560" s="91"/>
      <c r="U560" s="91"/>
      <c r="V560" s="91"/>
      <c r="W560" s="91"/>
      <c r="X560" s="91"/>
      <c r="Y560" s="91"/>
      <c r="Z560" s="91"/>
      <c r="AA560" s="91"/>
    </row>
    <row r="561" spans="1:27" ht="15.75" customHeight="1">
      <c r="A561" s="91"/>
      <c r="B561" s="91"/>
      <c r="C561" s="91"/>
      <c r="D561" s="92"/>
      <c r="E561" s="92"/>
      <c r="F561" s="92"/>
      <c r="G561" s="92"/>
      <c r="H561" s="92"/>
      <c r="I561" s="92"/>
      <c r="J561" s="92"/>
      <c r="K561" s="92"/>
      <c r="L561" s="92"/>
      <c r="M561" s="92"/>
      <c r="N561" s="92"/>
      <c r="O561" s="92"/>
      <c r="P561" s="92"/>
      <c r="Q561" s="91"/>
      <c r="R561" s="91"/>
      <c r="S561" s="91"/>
      <c r="T561" s="91"/>
      <c r="U561" s="91"/>
      <c r="V561" s="91"/>
      <c r="W561" s="91"/>
      <c r="X561" s="91"/>
      <c r="Y561" s="91"/>
      <c r="Z561" s="91"/>
      <c r="AA561" s="91"/>
    </row>
    <row r="562" spans="1:27" ht="15.75" customHeight="1">
      <c r="A562" s="91"/>
      <c r="B562" s="91"/>
      <c r="C562" s="91"/>
      <c r="D562" s="92"/>
      <c r="E562" s="92"/>
      <c r="F562" s="92"/>
      <c r="G562" s="92"/>
      <c r="H562" s="92"/>
      <c r="I562" s="92"/>
      <c r="J562" s="92"/>
      <c r="K562" s="92"/>
      <c r="L562" s="92"/>
      <c r="M562" s="92"/>
      <c r="N562" s="92"/>
      <c r="O562" s="92"/>
      <c r="P562" s="92"/>
      <c r="Q562" s="91"/>
      <c r="R562" s="91"/>
      <c r="S562" s="91"/>
      <c r="T562" s="91"/>
      <c r="U562" s="91"/>
      <c r="V562" s="91"/>
      <c r="W562" s="91"/>
      <c r="X562" s="91"/>
      <c r="Y562" s="91"/>
      <c r="Z562" s="91"/>
      <c r="AA562" s="91"/>
    </row>
    <row r="563" spans="1:27" ht="15.75" customHeight="1">
      <c r="A563" s="91"/>
      <c r="B563" s="91"/>
      <c r="C563" s="91"/>
      <c r="D563" s="92"/>
      <c r="E563" s="92"/>
      <c r="F563" s="92"/>
      <c r="G563" s="92"/>
      <c r="H563" s="92"/>
      <c r="I563" s="92"/>
      <c r="J563" s="92"/>
      <c r="K563" s="92"/>
      <c r="L563" s="92"/>
      <c r="M563" s="92"/>
      <c r="N563" s="92"/>
      <c r="O563" s="92"/>
      <c r="P563" s="92"/>
      <c r="Q563" s="91"/>
      <c r="R563" s="91"/>
      <c r="S563" s="91"/>
      <c r="T563" s="91"/>
      <c r="U563" s="91"/>
      <c r="V563" s="91"/>
      <c r="W563" s="91"/>
      <c r="X563" s="91"/>
      <c r="Y563" s="91"/>
      <c r="Z563" s="91"/>
      <c r="AA563" s="91"/>
    </row>
    <row r="564" spans="1:27" ht="15.75" customHeight="1">
      <c r="A564" s="91"/>
      <c r="B564" s="91"/>
      <c r="C564" s="91"/>
      <c r="D564" s="92"/>
      <c r="E564" s="92"/>
      <c r="F564" s="92"/>
      <c r="G564" s="92"/>
      <c r="H564" s="92"/>
      <c r="I564" s="92"/>
      <c r="J564" s="92"/>
      <c r="K564" s="92"/>
      <c r="L564" s="92"/>
      <c r="M564" s="92"/>
      <c r="N564" s="92"/>
      <c r="O564" s="92"/>
      <c r="P564" s="92"/>
      <c r="Q564" s="91"/>
      <c r="R564" s="91"/>
      <c r="S564" s="91"/>
      <c r="T564" s="91"/>
      <c r="U564" s="91"/>
      <c r="V564" s="91"/>
      <c r="W564" s="91"/>
      <c r="X564" s="91"/>
      <c r="Y564" s="91"/>
      <c r="Z564" s="91"/>
      <c r="AA564" s="91"/>
    </row>
    <row r="565" spans="1:27" ht="15.75" customHeight="1">
      <c r="A565" s="91"/>
      <c r="B565" s="91"/>
      <c r="C565" s="91"/>
      <c r="D565" s="92"/>
      <c r="E565" s="92"/>
      <c r="F565" s="92"/>
      <c r="G565" s="92"/>
      <c r="H565" s="92"/>
      <c r="I565" s="92"/>
      <c r="J565" s="92"/>
      <c r="K565" s="92"/>
      <c r="L565" s="92"/>
      <c r="M565" s="92"/>
      <c r="N565" s="92"/>
      <c r="O565" s="92"/>
      <c r="P565" s="92"/>
      <c r="Q565" s="91"/>
      <c r="R565" s="91"/>
      <c r="S565" s="91"/>
      <c r="T565" s="91"/>
      <c r="U565" s="91"/>
      <c r="V565" s="91"/>
      <c r="W565" s="91"/>
      <c r="X565" s="91"/>
      <c r="Y565" s="91"/>
      <c r="Z565" s="91"/>
      <c r="AA565" s="91"/>
    </row>
    <row r="566" spans="1:27" ht="15.75" customHeight="1">
      <c r="A566" s="91"/>
      <c r="B566" s="91"/>
      <c r="C566" s="91"/>
      <c r="D566" s="92"/>
      <c r="E566" s="92"/>
      <c r="F566" s="92"/>
      <c r="G566" s="92"/>
      <c r="H566" s="92"/>
      <c r="I566" s="92"/>
      <c r="J566" s="92"/>
      <c r="K566" s="92"/>
      <c r="L566" s="92"/>
      <c r="M566" s="92"/>
      <c r="N566" s="92"/>
      <c r="O566" s="92"/>
      <c r="P566" s="92"/>
      <c r="Q566" s="91"/>
      <c r="R566" s="91"/>
      <c r="S566" s="91"/>
      <c r="T566" s="91"/>
      <c r="U566" s="91"/>
      <c r="V566" s="91"/>
      <c r="W566" s="91"/>
      <c r="X566" s="91"/>
      <c r="Y566" s="91"/>
      <c r="Z566" s="91"/>
      <c r="AA566" s="91"/>
    </row>
    <row r="567" spans="1:27" ht="15.75" customHeight="1">
      <c r="A567" s="91"/>
      <c r="B567" s="91"/>
      <c r="C567" s="91"/>
      <c r="D567" s="92"/>
      <c r="E567" s="92"/>
      <c r="F567" s="92"/>
      <c r="G567" s="92"/>
      <c r="H567" s="92"/>
      <c r="I567" s="92"/>
      <c r="J567" s="92"/>
      <c r="K567" s="92"/>
      <c r="L567" s="92"/>
      <c r="M567" s="92"/>
      <c r="N567" s="92"/>
      <c r="O567" s="92"/>
      <c r="P567" s="92"/>
      <c r="Q567" s="91"/>
      <c r="R567" s="91"/>
      <c r="S567" s="91"/>
      <c r="T567" s="91"/>
      <c r="U567" s="91"/>
      <c r="V567" s="91"/>
      <c r="W567" s="91"/>
      <c r="X567" s="91"/>
      <c r="Y567" s="91"/>
      <c r="Z567" s="91"/>
      <c r="AA567" s="91"/>
    </row>
    <row r="568" spans="1:27" ht="15.75" customHeight="1">
      <c r="A568" s="91"/>
      <c r="B568" s="91"/>
      <c r="C568" s="91"/>
      <c r="D568" s="92"/>
      <c r="E568" s="92"/>
      <c r="F568" s="92"/>
      <c r="G568" s="92"/>
      <c r="H568" s="92"/>
      <c r="I568" s="92"/>
      <c r="J568" s="92"/>
      <c r="K568" s="92"/>
      <c r="L568" s="92"/>
      <c r="M568" s="92"/>
      <c r="N568" s="92"/>
      <c r="O568" s="92"/>
      <c r="P568" s="92"/>
      <c r="Q568" s="91"/>
      <c r="R568" s="91"/>
      <c r="S568" s="91"/>
      <c r="T568" s="91"/>
      <c r="U568" s="91"/>
      <c r="V568" s="91"/>
      <c r="W568" s="91"/>
      <c r="X568" s="91"/>
      <c r="Y568" s="91"/>
      <c r="Z568" s="91"/>
      <c r="AA568" s="91"/>
    </row>
    <row r="569" spans="1:27" ht="15.75" customHeight="1">
      <c r="A569" s="91"/>
      <c r="B569" s="91"/>
      <c r="C569" s="91"/>
      <c r="D569" s="92"/>
      <c r="E569" s="92"/>
      <c r="F569" s="92"/>
      <c r="G569" s="92"/>
      <c r="H569" s="92"/>
      <c r="I569" s="92"/>
      <c r="J569" s="92"/>
      <c r="K569" s="92"/>
      <c r="L569" s="92"/>
      <c r="M569" s="92"/>
      <c r="N569" s="92"/>
      <c r="O569" s="92"/>
      <c r="P569" s="92"/>
      <c r="Q569" s="91"/>
      <c r="R569" s="91"/>
      <c r="S569" s="91"/>
      <c r="T569" s="91"/>
      <c r="U569" s="91"/>
      <c r="V569" s="91"/>
      <c r="W569" s="91"/>
      <c r="X569" s="91"/>
      <c r="Y569" s="91"/>
      <c r="Z569" s="91"/>
      <c r="AA569" s="91"/>
    </row>
    <row r="570" spans="1:27" ht="15.75" customHeight="1">
      <c r="A570" s="91"/>
      <c r="B570" s="91"/>
      <c r="C570" s="91"/>
      <c r="D570" s="92"/>
      <c r="E570" s="92"/>
      <c r="F570" s="92"/>
      <c r="G570" s="92"/>
      <c r="H570" s="92"/>
      <c r="I570" s="92"/>
      <c r="J570" s="92"/>
      <c r="K570" s="92"/>
      <c r="L570" s="92"/>
      <c r="M570" s="92"/>
      <c r="N570" s="92"/>
      <c r="O570" s="92"/>
      <c r="P570" s="92"/>
      <c r="Q570" s="91"/>
      <c r="R570" s="91"/>
      <c r="S570" s="91"/>
      <c r="T570" s="91"/>
      <c r="U570" s="91"/>
      <c r="V570" s="91"/>
      <c r="W570" s="91"/>
      <c r="X570" s="91"/>
      <c r="Y570" s="91"/>
      <c r="Z570" s="91"/>
      <c r="AA570" s="91"/>
    </row>
    <row r="571" spans="1:27" ht="15.75" customHeight="1">
      <c r="A571" s="91"/>
      <c r="B571" s="91"/>
      <c r="C571" s="91"/>
      <c r="D571" s="92"/>
      <c r="E571" s="92"/>
      <c r="F571" s="92"/>
      <c r="G571" s="92"/>
      <c r="H571" s="92"/>
      <c r="I571" s="92"/>
      <c r="J571" s="92"/>
      <c r="K571" s="92"/>
      <c r="L571" s="92"/>
      <c r="M571" s="92"/>
      <c r="N571" s="92"/>
      <c r="O571" s="92"/>
      <c r="P571" s="92"/>
      <c r="Q571" s="91"/>
      <c r="R571" s="91"/>
      <c r="S571" s="91"/>
      <c r="T571" s="91"/>
      <c r="U571" s="91"/>
      <c r="V571" s="91"/>
      <c r="W571" s="91"/>
      <c r="X571" s="91"/>
      <c r="Y571" s="91"/>
      <c r="Z571" s="91"/>
      <c r="AA571" s="91"/>
    </row>
    <row r="572" spans="1:27" ht="15.75" customHeight="1">
      <c r="A572" s="91"/>
      <c r="B572" s="91"/>
      <c r="C572" s="91"/>
      <c r="D572" s="92"/>
      <c r="E572" s="92"/>
      <c r="F572" s="92"/>
      <c r="G572" s="92"/>
      <c r="H572" s="92"/>
      <c r="I572" s="92"/>
      <c r="J572" s="92"/>
      <c r="K572" s="92"/>
      <c r="L572" s="92"/>
      <c r="M572" s="92"/>
      <c r="N572" s="92"/>
      <c r="O572" s="92"/>
      <c r="P572" s="92"/>
      <c r="Q572" s="91"/>
      <c r="R572" s="91"/>
      <c r="S572" s="91"/>
      <c r="T572" s="91"/>
      <c r="U572" s="91"/>
      <c r="V572" s="91"/>
      <c r="W572" s="91"/>
      <c r="X572" s="91"/>
      <c r="Y572" s="91"/>
      <c r="Z572" s="91"/>
      <c r="AA572" s="91"/>
    </row>
    <row r="573" spans="1:27" ht="15.75" customHeight="1">
      <c r="A573" s="91"/>
      <c r="B573" s="91"/>
      <c r="C573" s="91"/>
      <c r="D573" s="92"/>
      <c r="E573" s="92"/>
      <c r="F573" s="92"/>
      <c r="G573" s="92"/>
      <c r="H573" s="92"/>
      <c r="I573" s="92"/>
      <c r="J573" s="92"/>
      <c r="K573" s="92"/>
      <c r="L573" s="92"/>
      <c r="M573" s="92"/>
      <c r="N573" s="92"/>
      <c r="O573" s="92"/>
      <c r="P573" s="92"/>
      <c r="Q573" s="91"/>
      <c r="R573" s="91"/>
      <c r="S573" s="91"/>
      <c r="T573" s="91"/>
      <c r="U573" s="91"/>
      <c r="V573" s="91"/>
      <c r="W573" s="91"/>
      <c r="X573" s="91"/>
      <c r="Y573" s="91"/>
      <c r="Z573" s="91"/>
      <c r="AA573" s="91"/>
    </row>
    <row r="574" spans="1:27" ht="15.75" customHeight="1">
      <c r="A574" s="91"/>
      <c r="B574" s="91"/>
      <c r="C574" s="91"/>
      <c r="D574" s="92"/>
      <c r="E574" s="92"/>
      <c r="F574" s="92"/>
      <c r="G574" s="92"/>
      <c r="H574" s="92"/>
      <c r="I574" s="92"/>
      <c r="J574" s="92"/>
      <c r="K574" s="92"/>
      <c r="L574" s="92"/>
      <c r="M574" s="92"/>
      <c r="N574" s="92"/>
      <c r="O574" s="92"/>
      <c r="P574" s="92"/>
      <c r="Q574" s="91"/>
      <c r="R574" s="91"/>
      <c r="S574" s="91"/>
      <c r="T574" s="91"/>
      <c r="U574" s="91"/>
      <c r="V574" s="91"/>
      <c r="W574" s="91"/>
      <c r="X574" s="91"/>
      <c r="Y574" s="91"/>
      <c r="Z574" s="91"/>
      <c r="AA574" s="91"/>
    </row>
    <row r="575" spans="1:27" ht="15.75" customHeight="1">
      <c r="A575" s="91"/>
      <c r="B575" s="91"/>
      <c r="C575" s="91"/>
      <c r="D575" s="92"/>
      <c r="E575" s="92"/>
      <c r="F575" s="92"/>
      <c r="G575" s="92"/>
      <c r="H575" s="92"/>
      <c r="I575" s="92"/>
      <c r="J575" s="92"/>
      <c r="K575" s="92"/>
      <c r="L575" s="92"/>
      <c r="M575" s="92"/>
      <c r="N575" s="92"/>
      <c r="O575" s="92"/>
      <c r="P575" s="92"/>
      <c r="Q575" s="91"/>
      <c r="R575" s="91"/>
      <c r="S575" s="91"/>
      <c r="T575" s="91"/>
      <c r="U575" s="91"/>
      <c r="V575" s="91"/>
      <c r="W575" s="91"/>
      <c r="X575" s="91"/>
      <c r="Y575" s="91"/>
      <c r="Z575" s="91"/>
      <c r="AA575" s="91"/>
    </row>
    <row r="576" spans="1:27" ht="15.75" customHeight="1">
      <c r="A576" s="91"/>
      <c r="B576" s="91"/>
      <c r="C576" s="91"/>
      <c r="D576" s="92"/>
      <c r="E576" s="92"/>
      <c r="F576" s="92"/>
      <c r="G576" s="92"/>
      <c r="H576" s="92"/>
      <c r="I576" s="92"/>
      <c r="J576" s="92"/>
      <c r="K576" s="92"/>
      <c r="L576" s="92"/>
      <c r="M576" s="92"/>
      <c r="N576" s="92"/>
      <c r="O576" s="92"/>
      <c r="P576" s="92"/>
      <c r="Q576" s="91"/>
      <c r="R576" s="91"/>
      <c r="S576" s="91"/>
      <c r="T576" s="91"/>
      <c r="U576" s="91"/>
      <c r="V576" s="91"/>
      <c r="W576" s="91"/>
      <c r="X576" s="91"/>
      <c r="Y576" s="91"/>
      <c r="Z576" s="91"/>
      <c r="AA576" s="91"/>
    </row>
    <row r="577" spans="1:27" ht="15.75" customHeight="1">
      <c r="A577" s="91"/>
      <c r="B577" s="91"/>
      <c r="C577" s="91"/>
      <c r="D577" s="92"/>
      <c r="E577" s="92"/>
      <c r="F577" s="92"/>
      <c r="G577" s="92"/>
      <c r="H577" s="92"/>
      <c r="I577" s="92"/>
      <c r="J577" s="92"/>
      <c r="K577" s="92"/>
      <c r="L577" s="92"/>
      <c r="M577" s="92"/>
      <c r="N577" s="92"/>
      <c r="O577" s="92"/>
      <c r="P577" s="92"/>
      <c r="Q577" s="91"/>
      <c r="R577" s="91"/>
      <c r="S577" s="91"/>
      <c r="T577" s="91"/>
      <c r="U577" s="91"/>
      <c r="V577" s="91"/>
      <c r="W577" s="91"/>
      <c r="X577" s="91"/>
      <c r="Y577" s="91"/>
      <c r="Z577" s="91"/>
      <c r="AA577" s="91"/>
    </row>
    <row r="578" spans="1:27" ht="15.75" customHeight="1">
      <c r="A578" s="91"/>
      <c r="B578" s="91"/>
      <c r="C578" s="91"/>
      <c r="D578" s="92"/>
      <c r="E578" s="92"/>
      <c r="F578" s="92"/>
      <c r="G578" s="92"/>
      <c r="H578" s="92"/>
      <c r="I578" s="92"/>
      <c r="J578" s="92"/>
      <c r="K578" s="92"/>
      <c r="L578" s="92"/>
      <c r="M578" s="92"/>
      <c r="N578" s="92"/>
      <c r="O578" s="92"/>
      <c r="P578" s="92"/>
      <c r="Q578" s="91"/>
      <c r="R578" s="91"/>
      <c r="S578" s="91"/>
      <c r="T578" s="91"/>
      <c r="U578" s="91"/>
      <c r="V578" s="91"/>
      <c r="W578" s="91"/>
      <c r="X578" s="91"/>
      <c r="Y578" s="91"/>
      <c r="Z578" s="91"/>
      <c r="AA578" s="91"/>
    </row>
    <row r="579" spans="1:27" ht="15.75" customHeight="1">
      <c r="A579" s="91"/>
      <c r="B579" s="91"/>
      <c r="C579" s="91"/>
      <c r="D579" s="92"/>
      <c r="E579" s="92"/>
      <c r="F579" s="92"/>
      <c r="G579" s="92"/>
      <c r="H579" s="92"/>
      <c r="I579" s="92"/>
      <c r="J579" s="92"/>
      <c r="K579" s="92"/>
      <c r="L579" s="92"/>
      <c r="M579" s="92"/>
      <c r="N579" s="92"/>
      <c r="O579" s="92"/>
      <c r="P579" s="92"/>
      <c r="Q579" s="91"/>
      <c r="R579" s="91"/>
      <c r="S579" s="91"/>
      <c r="T579" s="91"/>
      <c r="U579" s="91"/>
      <c r="V579" s="91"/>
      <c r="W579" s="91"/>
      <c r="X579" s="91"/>
      <c r="Y579" s="91"/>
      <c r="Z579" s="91"/>
      <c r="AA579" s="91"/>
    </row>
    <row r="580" spans="1:27" ht="15.75" customHeight="1">
      <c r="A580" s="91"/>
      <c r="B580" s="91"/>
      <c r="C580" s="91"/>
      <c r="D580" s="92"/>
      <c r="E580" s="92"/>
      <c r="F580" s="92"/>
      <c r="G580" s="92"/>
      <c r="H580" s="92"/>
      <c r="I580" s="92"/>
      <c r="J580" s="92"/>
      <c r="K580" s="92"/>
      <c r="L580" s="92"/>
      <c r="M580" s="92"/>
      <c r="N580" s="92"/>
      <c r="O580" s="92"/>
      <c r="P580" s="92"/>
      <c r="Q580" s="91"/>
      <c r="R580" s="91"/>
      <c r="S580" s="91"/>
      <c r="T580" s="91"/>
      <c r="U580" s="91"/>
      <c r="V580" s="91"/>
      <c r="W580" s="91"/>
      <c r="X580" s="91"/>
      <c r="Y580" s="91"/>
      <c r="Z580" s="91"/>
      <c r="AA580" s="91"/>
    </row>
    <row r="581" spans="1:27" ht="15.75" customHeight="1">
      <c r="A581" s="91"/>
      <c r="B581" s="91"/>
      <c r="C581" s="91"/>
      <c r="D581" s="92"/>
      <c r="E581" s="92"/>
      <c r="F581" s="92"/>
      <c r="G581" s="92"/>
      <c r="H581" s="92"/>
      <c r="I581" s="92"/>
      <c r="J581" s="92"/>
      <c r="K581" s="92"/>
      <c r="L581" s="92"/>
      <c r="M581" s="92"/>
      <c r="N581" s="92"/>
      <c r="O581" s="92"/>
      <c r="P581" s="92"/>
      <c r="Q581" s="91"/>
      <c r="R581" s="91"/>
      <c r="S581" s="91"/>
      <c r="T581" s="91"/>
      <c r="U581" s="91"/>
      <c r="V581" s="91"/>
      <c r="W581" s="91"/>
      <c r="X581" s="91"/>
      <c r="Y581" s="91"/>
      <c r="Z581" s="91"/>
      <c r="AA581" s="91"/>
    </row>
    <row r="582" spans="1:27" ht="15.75" customHeight="1">
      <c r="A582" s="91"/>
      <c r="B582" s="91"/>
      <c r="C582" s="91"/>
      <c r="D582" s="92"/>
      <c r="E582" s="92"/>
      <c r="F582" s="92"/>
      <c r="G582" s="92"/>
      <c r="H582" s="92"/>
      <c r="I582" s="92"/>
      <c r="J582" s="92"/>
      <c r="K582" s="92"/>
      <c r="L582" s="92"/>
      <c r="M582" s="92"/>
      <c r="N582" s="92"/>
      <c r="O582" s="92"/>
      <c r="P582" s="92"/>
      <c r="Q582" s="91"/>
      <c r="R582" s="91"/>
      <c r="S582" s="91"/>
      <c r="T582" s="91"/>
      <c r="U582" s="91"/>
      <c r="V582" s="91"/>
      <c r="W582" s="91"/>
      <c r="X582" s="91"/>
      <c r="Y582" s="91"/>
      <c r="Z582" s="91"/>
      <c r="AA582" s="91"/>
    </row>
    <row r="583" spans="1:27" ht="15.75" customHeight="1">
      <c r="A583" s="91"/>
      <c r="B583" s="91"/>
      <c r="C583" s="91"/>
      <c r="D583" s="92"/>
      <c r="E583" s="92"/>
      <c r="F583" s="92"/>
      <c r="G583" s="92"/>
      <c r="H583" s="92"/>
      <c r="I583" s="92"/>
      <c r="J583" s="92"/>
      <c r="K583" s="92"/>
      <c r="L583" s="92"/>
      <c r="M583" s="92"/>
      <c r="N583" s="92"/>
      <c r="O583" s="92"/>
      <c r="P583" s="92"/>
      <c r="Q583" s="91"/>
      <c r="R583" s="91"/>
      <c r="S583" s="91"/>
      <c r="T583" s="91"/>
      <c r="U583" s="91"/>
      <c r="V583" s="91"/>
      <c r="W583" s="91"/>
      <c r="X583" s="91"/>
      <c r="Y583" s="91"/>
      <c r="Z583" s="91"/>
      <c r="AA583" s="91"/>
    </row>
    <row r="584" spans="1:27" ht="15.75" customHeight="1">
      <c r="A584" s="91"/>
      <c r="B584" s="91"/>
      <c r="C584" s="91"/>
      <c r="D584" s="92"/>
      <c r="E584" s="92"/>
      <c r="F584" s="92"/>
      <c r="G584" s="92"/>
      <c r="H584" s="92"/>
      <c r="I584" s="92"/>
      <c r="J584" s="92"/>
      <c r="K584" s="92"/>
      <c r="L584" s="92"/>
      <c r="M584" s="92"/>
      <c r="N584" s="92"/>
      <c r="O584" s="92"/>
      <c r="P584" s="92"/>
      <c r="Q584" s="91"/>
      <c r="R584" s="91"/>
      <c r="S584" s="91"/>
      <c r="T584" s="91"/>
      <c r="U584" s="91"/>
      <c r="V584" s="91"/>
      <c r="W584" s="91"/>
      <c r="X584" s="91"/>
      <c r="Y584" s="91"/>
      <c r="Z584" s="91"/>
      <c r="AA584" s="91"/>
    </row>
    <row r="585" spans="1:27" ht="15.75" customHeight="1">
      <c r="A585" s="91"/>
      <c r="B585" s="91"/>
      <c r="C585" s="91"/>
      <c r="D585" s="92"/>
      <c r="E585" s="92"/>
      <c r="F585" s="92"/>
      <c r="G585" s="92"/>
      <c r="H585" s="92"/>
      <c r="I585" s="92"/>
      <c r="J585" s="92"/>
      <c r="K585" s="92"/>
      <c r="L585" s="92"/>
      <c r="M585" s="92"/>
      <c r="N585" s="92"/>
      <c r="O585" s="92"/>
      <c r="P585" s="92"/>
      <c r="Q585" s="91"/>
      <c r="R585" s="91"/>
      <c r="S585" s="91"/>
      <c r="T585" s="91"/>
      <c r="U585" s="91"/>
      <c r="V585" s="91"/>
      <c r="W585" s="91"/>
      <c r="X585" s="91"/>
      <c r="Y585" s="91"/>
      <c r="Z585" s="91"/>
      <c r="AA585" s="91"/>
    </row>
    <row r="586" spans="1:27" ht="15.75" customHeight="1">
      <c r="A586" s="91"/>
      <c r="B586" s="91"/>
      <c r="C586" s="91"/>
      <c r="D586" s="92"/>
      <c r="E586" s="92"/>
      <c r="F586" s="92"/>
      <c r="G586" s="92"/>
      <c r="H586" s="92"/>
      <c r="I586" s="92"/>
      <c r="J586" s="92"/>
      <c r="K586" s="92"/>
      <c r="L586" s="92"/>
      <c r="M586" s="92"/>
      <c r="N586" s="92"/>
      <c r="O586" s="92"/>
      <c r="P586" s="92"/>
      <c r="Q586" s="91"/>
      <c r="R586" s="91"/>
      <c r="S586" s="91"/>
      <c r="T586" s="91"/>
      <c r="U586" s="91"/>
      <c r="V586" s="91"/>
      <c r="W586" s="91"/>
      <c r="X586" s="91"/>
      <c r="Y586" s="91"/>
      <c r="Z586" s="91"/>
      <c r="AA586" s="91"/>
    </row>
    <row r="587" spans="1:27" ht="15.75" customHeight="1">
      <c r="A587" s="91"/>
      <c r="B587" s="91"/>
      <c r="C587" s="91"/>
      <c r="D587" s="92"/>
      <c r="E587" s="92"/>
      <c r="F587" s="92"/>
      <c r="G587" s="92"/>
      <c r="H587" s="92"/>
      <c r="I587" s="92"/>
      <c r="J587" s="92"/>
      <c r="K587" s="92"/>
      <c r="L587" s="92"/>
      <c r="M587" s="92"/>
      <c r="N587" s="92"/>
      <c r="O587" s="92"/>
      <c r="P587" s="92"/>
      <c r="Q587" s="91"/>
      <c r="R587" s="91"/>
      <c r="S587" s="91"/>
      <c r="T587" s="91"/>
      <c r="U587" s="91"/>
      <c r="V587" s="91"/>
      <c r="W587" s="91"/>
      <c r="X587" s="91"/>
      <c r="Y587" s="91"/>
      <c r="Z587" s="91"/>
      <c r="AA587" s="91"/>
    </row>
    <row r="588" spans="1:27" ht="15.75" customHeight="1">
      <c r="A588" s="91"/>
      <c r="B588" s="91"/>
      <c r="C588" s="91"/>
      <c r="D588" s="92"/>
      <c r="E588" s="92"/>
      <c r="F588" s="92"/>
      <c r="G588" s="92"/>
      <c r="H588" s="92"/>
      <c r="I588" s="92"/>
      <c r="J588" s="92"/>
      <c r="K588" s="92"/>
      <c r="L588" s="92"/>
      <c r="M588" s="92"/>
      <c r="N588" s="92"/>
      <c r="O588" s="92"/>
      <c r="P588" s="92"/>
      <c r="Q588" s="91"/>
      <c r="R588" s="91"/>
      <c r="S588" s="91"/>
      <c r="T588" s="91"/>
      <c r="U588" s="91"/>
      <c r="V588" s="91"/>
      <c r="W588" s="91"/>
      <c r="X588" s="91"/>
      <c r="Y588" s="91"/>
      <c r="Z588" s="91"/>
      <c r="AA588" s="91"/>
    </row>
    <row r="589" spans="1:27" ht="15.75" customHeight="1">
      <c r="A589" s="91"/>
      <c r="B589" s="91"/>
      <c r="C589" s="91"/>
      <c r="D589" s="92"/>
      <c r="E589" s="92"/>
      <c r="F589" s="92"/>
      <c r="G589" s="92"/>
      <c r="H589" s="92"/>
      <c r="I589" s="92"/>
      <c r="J589" s="92"/>
      <c r="K589" s="92"/>
      <c r="L589" s="92"/>
      <c r="M589" s="92"/>
      <c r="N589" s="92"/>
      <c r="O589" s="92"/>
      <c r="P589" s="92"/>
      <c r="Q589" s="91"/>
      <c r="R589" s="91"/>
      <c r="S589" s="91"/>
      <c r="T589" s="91"/>
      <c r="U589" s="91"/>
      <c r="V589" s="91"/>
      <c r="W589" s="91"/>
      <c r="X589" s="91"/>
      <c r="Y589" s="91"/>
      <c r="Z589" s="91"/>
      <c r="AA589" s="91"/>
    </row>
    <row r="590" spans="1:27" ht="15.75" customHeight="1">
      <c r="A590" s="91"/>
      <c r="B590" s="91"/>
      <c r="C590" s="91"/>
      <c r="D590" s="92"/>
      <c r="E590" s="92"/>
      <c r="F590" s="92"/>
      <c r="G590" s="92"/>
      <c r="H590" s="92"/>
      <c r="I590" s="92"/>
      <c r="J590" s="92"/>
      <c r="K590" s="92"/>
      <c r="L590" s="92"/>
      <c r="M590" s="92"/>
      <c r="N590" s="92"/>
      <c r="O590" s="92"/>
      <c r="P590" s="92"/>
      <c r="Q590" s="91"/>
      <c r="R590" s="91"/>
      <c r="S590" s="91"/>
      <c r="T590" s="91"/>
      <c r="U590" s="91"/>
      <c r="V590" s="91"/>
      <c r="W590" s="91"/>
      <c r="X590" s="91"/>
      <c r="Y590" s="91"/>
      <c r="Z590" s="91"/>
      <c r="AA590" s="91"/>
    </row>
    <row r="591" spans="1:27" ht="15.75" customHeight="1">
      <c r="A591" s="91"/>
      <c r="B591" s="91"/>
      <c r="C591" s="91"/>
      <c r="D591" s="92"/>
      <c r="E591" s="92"/>
      <c r="F591" s="92"/>
      <c r="G591" s="92"/>
      <c r="H591" s="92"/>
      <c r="I591" s="92"/>
      <c r="J591" s="92"/>
      <c r="K591" s="92"/>
      <c r="L591" s="92"/>
      <c r="M591" s="92"/>
      <c r="N591" s="92"/>
      <c r="O591" s="92"/>
      <c r="P591" s="92"/>
      <c r="Q591" s="91"/>
      <c r="R591" s="91"/>
      <c r="S591" s="91"/>
      <c r="T591" s="91"/>
      <c r="U591" s="91"/>
      <c r="V591" s="91"/>
      <c r="W591" s="91"/>
      <c r="X591" s="91"/>
      <c r="Y591" s="91"/>
      <c r="Z591" s="91"/>
      <c r="AA591" s="91"/>
    </row>
    <row r="592" spans="1:27" ht="15.75" customHeight="1">
      <c r="A592" s="91"/>
      <c r="B592" s="91"/>
      <c r="C592" s="91"/>
      <c r="D592" s="92"/>
      <c r="E592" s="92"/>
      <c r="F592" s="92"/>
      <c r="G592" s="92"/>
      <c r="H592" s="92"/>
      <c r="I592" s="92"/>
      <c r="J592" s="92"/>
      <c r="K592" s="92"/>
      <c r="L592" s="92"/>
      <c r="M592" s="92"/>
      <c r="N592" s="92"/>
      <c r="O592" s="92"/>
      <c r="P592" s="92"/>
      <c r="Q592" s="91"/>
      <c r="R592" s="91"/>
      <c r="S592" s="91"/>
      <c r="T592" s="91"/>
      <c r="U592" s="91"/>
      <c r="V592" s="91"/>
      <c r="W592" s="91"/>
      <c r="X592" s="91"/>
      <c r="Y592" s="91"/>
      <c r="Z592" s="91"/>
      <c r="AA592" s="91"/>
    </row>
    <row r="593" spans="1:27" ht="15.75" customHeight="1">
      <c r="A593" s="91"/>
      <c r="B593" s="91"/>
      <c r="C593" s="91"/>
      <c r="D593" s="92"/>
      <c r="E593" s="92"/>
      <c r="F593" s="92"/>
      <c r="G593" s="92"/>
      <c r="H593" s="92"/>
      <c r="I593" s="92"/>
      <c r="J593" s="92"/>
      <c r="K593" s="92"/>
      <c r="L593" s="92"/>
      <c r="M593" s="92"/>
      <c r="N593" s="92"/>
      <c r="O593" s="92"/>
      <c r="P593" s="92"/>
      <c r="Q593" s="91"/>
      <c r="R593" s="91"/>
      <c r="S593" s="91"/>
      <c r="T593" s="91"/>
      <c r="U593" s="91"/>
      <c r="V593" s="91"/>
      <c r="W593" s="91"/>
      <c r="X593" s="91"/>
      <c r="Y593" s="91"/>
      <c r="Z593" s="91"/>
      <c r="AA593" s="91"/>
    </row>
    <row r="594" spans="1:27" ht="15.75" customHeight="1">
      <c r="A594" s="91"/>
      <c r="B594" s="91"/>
      <c r="C594" s="91"/>
      <c r="D594" s="92"/>
      <c r="E594" s="92"/>
      <c r="F594" s="92"/>
      <c r="G594" s="92"/>
      <c r="H594" s="92"/>
      <c r="I594" s="92"/>
      <c r="J594" s="92"/>
      <c r="K594" s="92"/>
      <c r="L594" s="92"/>
      <c r="M594" s="92"/>
      <c r="N594" s="92"/>
      <c r="O594" s="92"/>
      <c r="P594" s="92"/>
      <c r="Q594" s="91"/>
      <c r="R594" s="91"/>
      <c r="S594" s="91"/>
      <c r="T594" s="91"/>
      <c r="U594" s="91"/>
      <c r="V594" s="91"/>
      <c r="W594" s="91"/>
      <c r="X594" s="91"/>
      <c r="Y594" s="91"/>
      <c r="Z594" s="91"/>
      <c r="AA594" s="91"/>
    </row>
    <row r="595" spans="1:27" ht="15.75" customHeight="1">
      <c r="A595" s="91"/>
      <c r="B595" s="91"/>
      <c r="C595" s="91"/>
      <c r="D595" s="92"/>
      <c r="E595" s="92"/>
      <c r="F595" s="92"/>
      <c r="G595" s="92"/>
      <c r="H595" s="92"/>
      <c r="I595" s="92"/>
      <c r="J595" s="92"/>
      <c r="K595" s="92"/>
      <c r="L595" s="92"/>
      <c r="M595" s="92"/>
      <c r="N595" s="92"/>
      <c r="O595" s="92"/>
      <c r="P595" s="92"/>
      <c r="Q595" s="91"/>
      <c r="R595" s="91"/>
      <c r="S595" s="91"/>
      <c r="T595" s="91"/>
      <c r="U595" s="91"/>
      <c r="V595" s="91"/>
      <c r="W595" s="91"/>
      <c r="X595" s="91"/>
      <c r="Y595" s="91"/>
      <c r="Z595" s="91"/>
      <c r="AA595" s="91"/>
    </row>
    <row r="596" spans="1:27" ht="15.75" customHeight="1">
      <c r="A596" s="91"/>
      <c r="B596" s="91"/>
      <c r="C596" s="91"/>
      <c r="D596" s="92"/>
      <c r="E596" s="92"/>
      <c r="F596" s="92"/>
      <c r="G596" s="92"/>
      <c r="H596" s="92"/>
      <c r="I596" s="92"/>
      <c r="J596" s="92"/>
      <c r="K596" s="92"/>
      <c r="L596" s="92"/>
      <c r="M596" s="92"/>
      <c r="N596" s="92"/>
      <c r="O596" s="92"/>
      <c r="P596" s="92"/>
      <c r="Q596" s="91"/>
      <c r="R596" s="91"/>
      <c r="S596" s="91"/>
      <c r="T596" s="91"/>
      <c r="U596" s="91"/>
      <c r="V596" s="91"/>
      <c r="W596" s="91"/>
      <c r="X596" s="91"/>
      <c r="Y596" s="91"/>
      <c r="Z596" s="91"/>
      <c r="AA596" s="91"/>
    </row>
    <row r="597" spans="1:27" ht="15.75" customHeight="1">
      <c r="A597" s="91"/>
      <c r="B597" s="91"/>
      <c r="C597" s="91"/>
      <c r="D597" s="92"/>
      <c r="E597" s="92"/>
      <c r="F597" s="92"/>
      <c r="G597" s="92"/>
      <c r="H597" s="92"/>
      <c r="I597" s="92"/>
      <c r="J597" s="92"/>
      <c r="K597" s="92"/>
      <c r="L597" s="92"/>
      <c r="M597" s="92"/>
      <c r="N597" s="92"/>
      <c r="O597" s="92"/>
      <c r="P597" s="92"/>
      <c r="Q597" s="91"/>
      <c r="R597" s="91"/>
      <c r="S597" s="91"/>
      <c r="T597" s="91"/>
      <c r="U597" s="91"/>
      <c r="V597" s="91"/>
      <c r="W597" s="91"/>
      <c r="X597" s="91"/>
      <c r="Y597" s="91"/>
      <c r="Z597" s="91"/>
      <c r="AA597" s="91"/>
    </row>
    <row r="598" spans="1:27" ht="15.75" customHeight="1">
      <c r="A598" s="91"/>
      <c r="B598" s="91"/>
      <c r="C598" s="91"/>
      <c r="D598" s="92"/>
      <c r="E598" s="92"/>
      <c r="F598" s="92"/>
      <c r="G598" s="92"/>
      <c r="H598" s="92"/>
      <c r="I598" s="92"/>
      <c r="J598" s="92"/>
      <c r="K598" s="92"/>
      <c r="L598" s="92"/>
      <c r="M598" s="92"/>
      <c r="N598" s="92"/>
      <c r="O598" s="92"/>
      <c r="P598" s="92"/>
      <c r="Q598" s="91"/>
      <c r="R598" s="91"/>
      <c r="S598" s="91"/>
      <c r="T598" s="91"/>
      <c r="U598" s="91"/>
      <c r="V598" s="91"/>
      <c r="W598" s="91"/>
      <c r="X598" s="91"/>
      <c r="Y598" s="91"/>
      <c r="Z598" s="91"/>
      <c r="AA598" s="91"/>
    </row>
    <row r="599" spans="1:27" ht="15.75" customHeight="1">
      <c r="A599" s="91"/>
      <c r="B599" s="91"/>
      <c r="C599" s="91"/>
      <c r="D599" s="92"/>
      <c r="E599" s="92"/>
      <c r="F599" s="92"/>
      <c r="G599" s="92"/>
      <c r="H599" s="92"/>
      <c r="I599" s="92"/>
      <c r="J599" s="92"/>
      <c r="K599" s="92"/>
      <c r="L599" s="92"/>
      <c r="M599" s="92"/>
      <c r="N599" s="92"/>
      <c r="O599" s="92"/>
      <c r="P599" s="92"/>
      <c r="Q599" s="91"/>
      <c r="R599" s="91"/>
      <c r="S599" s="91"/>
      <c r="T599" s="91"/>
      <c r="U599" s="91"/>
      <c r="V599" s="91"/>
      <c r="W599" s="91"/>
      <c r="X599" s="91"/>
      <c r="Y599" s="91"/>
      <c r="Z599" s="91"/>
      <c r="AA599" s="91"/>
    </row>
    <row r="600" spans="1:27" ht="15.75" customHeight="1">
      <c r="A600" s="91"/>
      <c r="B600" s="91"/>
      <c r="C600" s="91"/>
      <c r="D600" s="92"/>
      <c r="E600" s="92"/>
      <c r="F600" s="92"/>
      <c r="G600" s="92"/>
      <c r="H600" s="92"/>
      <c r="I600" s="92"/>
      <c r="J600" s="92"/>
      <c r="K600" s="92"/>
      <c r="L600" s="92"/>
      <c r="M600" s="92"/>
      <c r="N600" s="92"/>
      <c r="O600" s="92"/>
      <c r="P600" s="92"/>
      <c r="Q600" s="91"/>
      <c r="R600" s="91"/>
      <c r="S600" s="91"/>
      <c r="T600" s="91"/>
      <c r="U600" s="91"/>
      <c r="V600" s="91"/>
      <c r="W600" s="91"/>
      <c r="X600" s="91"/>
      <c r="Y600" s="91"/>
      <c r="Z600" s="91"/>
      <c r="AA600" s="91"/>
    </row>
    <row r="601" spans="1:27" ht="15.75" customHeight="1">
      <c r="A601" s="91"/>
      <c r="B601" s="91"/>
      <c r="C601" s="91"/>
      <c r="D601" s="92"/>
      <c r="E601" s="92"/>
      <c r="F601" s="92"/>
      <c r="G601" s="92"/>
      <c r="H601" s="92"/>
      <c r="I601" s="92"/>
      <c r="J601" s="92"/>
      <c r="K601" s="92"/>
      <c r="L601" s="92"/>
      <c r="M601" s="92"/>
      <c r="N601" s="92"/>
      <c r="O601" s="92"/>
      <c r="P601" s="92"/>
      <c r="Q601" s="91"/>
      <c r="R601" s="91"/>
      <c r="S601" s="91"/>
      <c r="T601" s="91"/>
      <c r="U601" s="91"/>
      <c r="V601" s="91"/>
      <c r="W601" s="91"/>
      <c r="X601" s="91"/>
      <c r="Y601" s="91"/>
      <c r="Z601" s="91"/>
      <c r="AA601" s="91"/>
    </row>
    <row r="602" spans="1:27" ht="15.75" customHeight="1">
      <c r="A602" s="91"/>
      <c r="B602" s="91"/>
      <c r="C602" s="91"/>
      <c r="D602" s="92"/>
      <c r="E602" s="92"/>
      <c r="F602" s="92"/>
      <c r="G602" s="92"/>
      <c r="H602" s="92"/>
      <c r="I602" s="92"/>
      <c r="J602" s="92"/>
      <c r="K602" s="92"/>
      <c r="L602" s="92"/>
      <c r="M602" s="92"/>
      <c r="N602" s="92"/>
      <c r="O602" s="92"/>
      <c r="P602" s="92"/>
      <c r="Q602" s="91"/>
      <c r="R602" s="91"/>
      <c r="S602" s="91"/>
      <c r="T602" s="91"/>
      <c r="U602" s="91"/>
      <c r="V602" s="91"/>
      <c r="W602" s="91"/>
      <c r="X602" s="91"/>
      <c r="Y602" s="91"/>
      <c r="Z602" s="91"/>
      <c r="AA602" s="91"/>
    </row>
    <row r="603" spans="1:27" ht="15.75" customHeight="1">
      <c r="A603" s="91"/>
      <c r="B603" s="91"/>
      <c r="C603" s="91"/>
      <c r="D603" s="92"/>
      <c r="E603" s="92"/>
      <c r="F603" s="92"/>
      <c r="G603" s="92"/>
      <c r="H603" s="92"/>
      <c r="I603" s="92"/>
      <c r="J603" s="92"/>
      <c r="K603" s="92"/>
      <c r="L603" s="92"/>
      <c r="M603" s="92"/>
      <c r="N603" s="92"/>
      <c r="O603" s="92"/>
      <c r="P603" s="92"/>
      <c r="Q603" s="91"/>
      <c r="R603" s="91"/>
      <c r="S603" s="91"/>
      <c r="T603" s="91"/>
      <c r="U603" s="91"/>
      <c r="V603" s="91"/>
      <c r="W603" s="91"/>
      <c r="X603" s="91"/>
      <c r="Y603" s="91"/>
      <c r="Z603" s="91"/>
      <c r="AA603" s="91"/>
    </row>
    <row r="604" spans="1:27" ht="15.75" customHeight="1">
      <c r="A604" s="91"/>
      <c r="B604" s="91"/>
      <c r="C604" s="91"/>
      <c r="D604" s="92"/>
      <c r="E604" s="92"/>
      <c r="F604" s="92"/>
      <c r="G604" s="92"/>
      <c r="H604" s="92"/>
      <c r="I604" s="92"/>
      <c r="J604" s="92"/>
      <c r="K604" s="92"/>
      <c r="L604" s="92"/>
      <c r="M604" s="92"/>
      <c r="N604" s="92"/>
      <c r="O604" s="92"/>
      <c r="P604" s="92"/>
      <c r="Q604" s="91"/>
      <c r="R604" s="91"/>
      <c r="S604" s="91"/>
      <c r="T604" s="91"/>
      <c r="U604" s="91"/>
      <c r="V604" s="91"/>
      <c r="W604" s="91"/>
      <c r="X604" s="91"/>
      <c r="Y604" s="91"/>
      <c r="Z604" s="91"/>
      <c r="AA604" s="91"/>
    </row>
    <row r="605" spans="1:27" ht="15.75" customHeight="1">
      <c r="A605" s="91"/>
      <c r="B605" s="91"/>
      <c r="C605" s="91"/>
      <c r="D605" s="92"/>
      <c r="E605" s="92"/>
      <c r="F605" s="92"/>
      <c r="G605" s="92"/>
      <c r="H605" s="92"/>
      <c r="I605" s="92"/>
      <c r="J605" s="92"/>
      <c r="K605" s="92"/>
      <c r="L605" s="92"/>
      <c r="M605" s="92"/>
      <c r="N605" s="92"/>
      <c r="O605" s="92"/>
      <c r="P605" s="92"/>
      <c r="Q605" s="91"/>
      <c r="R605" s="91"/>
      <c r="S605" s="91"/>
      <c r="T605" s="91"/>
      <c r="U605" s="91"/>
      <c r="V605" s="91"/>
      <c r="W605" s="91"/>
      <c r="X605" s="91"/>
      <c r="Y605" s="91"/>
      <c r="Z605" s="91"/>
      <c r="AA605" s="91"/>
    </row>
    <row r="606" spans="1:27" ht="15.75" customHeight="1">
      <c r="A606" s="91"/>
      <c r="B606" s="91"/>
      <c r="C606" s="91"/>
      <c r="D606" s="92"/>
      <c r="E606" s="92"/>
      <c r="F606" s="92"/>
      <c r="G606" s="92"/>
      <c r="H606" s="92"/>
      <c r="I606" s="92"/>
      <c r="J606" s="92"/>
      <c r="K606" s="92"/>
      <c r="L606" s="92"/>
      <c r="M606" s="92"/>
      <c r="N606" s="92"/>
      <c r="O606" s="92"/>
      <c r="P606" s="92"/>
      <c r="Q606" s="91"/>
      <c r="R606" s="91"/>
      <c r="S606" s="91"/>
      <c r="T606" s="91"/>
      <c r="U606" s="91"/>
      <c r="V606" s="91"/>
      <c r="W606" s="91"/>
      <c r="X606" s="91"/>
      <c r="Y606" s="91"/>
      <c r="Z606" s="91"/>
      <c r="AA606" s="91"/>
    </row>
    <row r="607" spans="1:27" ht="15.75" customHeight="1">
      <c r="A607" s="91"/>
      <c r="B607" s="91"/>
      <c r="C607" s="91"/>
      <c r="D607" s="92"/>
      <c r="E607" s="92"/>
      <c r="F607" s="92"/>
      <c r="G607" s="92"/>
      <c r="H607" s="92"/>
      <c r="I607" s="92"/>
      <c r="J607" s="92"/>
      <c r="K607" s="92"/>
      <c r="L607" s="92"/>
      <c r="M607" s="92"/>
      <c r="N607" s="92"/>
      <c r="O607" s="92"/>
      <c r="P607" s="92"/>
      <c r="Q607" s="91"/>
      <c r="R607" s="91"/>
      <c r="S607" s="91"/>
      <c r="T607" s="91"/>
      <c r="U607" s="91"/>
      <c r="V607" s="91"/>
      <c r="W607" s="91"/>
      <c r="X607" s="91"/>
      <c r="Y607" s="91"/>
      <c r="Z607" s="91"/>
      <c r="AA607" s="91"/>
    </row>
    <row r="608" spans="1:27" ht="15.75" customHeight="1">
      <c r="A608" s="91"/>
      <c r="B608" s="91"/>
      <c r="C608" s="91"/>
      <c r="D608" s="92"/>
      <c r="E608" s="92"/>
      <c r="F608" s="92"/>
      <c r="G608" s="92"/>
      <c r="H608" s="92"/>
      <c r="I608" s="92"/>
      <c r="J608" s="92"/>
      <c r="K608" s="92"/>
      <c r="L608" s="92"/>
      <c r="M608" s="92"/>
      <c r="N608" s="92"/>
      <c r="O608" s="92"/>
      <c r="P608" s="92"/>
      <c r="Q608" s="91"/>
      <c r="R608" s="91"/>
      <c r="S608" s="91"/>
      <c r="T608" s="91"/>
      <c r="U608" s="91"/>
      <c r="V608" s="91"/>
      <c r="W608" s="91"/>
      <c r="X608" s="91"/>
      <c r="Y608" s="91"/>
      <c r="Z608" s="91"/>
      <c r="AA608" s="91"/>
    </row>
    <row r="609" spans="1:27" ht="15.75" customHeight="1">
      <c r="A609" s="91"/>
      <c r="B609" s="91"/>
      <c r="C609" s="91"/>
      <c r="D609" s="92"/>
      <c r="E609" s="92"/>
      <c r="F609" s="92"/>
      <c r="G609" s="92"/>
      <c r="H609" s="92"/>
      <c r="I609" s="92"/>
      <c r="J609" s="92"/>
      <c r="K609" s="92"/>
      <c r="L609" s="92"/>
      <c r="M609" s="92"/>
      <c r="N609" s="92"/>
      <c r="O609" s="92"/>
      <c r="P609" s="92"/>
      <c r="Q609" s="91"/>
      <c r="R609" s="91"/>
      <c r="S609" s="91"/>
      <c r="T609" s="91"/>
      <c r="U609" s="91"/>
      <c r="V609" s="91"/>
      <c r="W609" s="91"/>
      <c r="X609" s="91"/>
      <c r="Y609" s="91"/>
      <c r="Z609" s="91"/>
      <c r="AA609" s="91"/>
    </row>
    <row r="610" spans="1:27" ht="15.75" customHeight="1">
      <c r="A610" s="91"/>
      <c r="B610" s="91"/>
      <c r="C610" s="91"/>
      <c r="D610" s="92"/>
      <c r="E610" s="92"/>
      <c r="F610" s="92"/>
      <c r="G610" s="92"/>
      <c r="H610" s="92"/>
      <c r="I610" s="92"/>
      <c r="J610" s="92"/>
      <c r="K610" s="92"/>
      <c r="L610" s="92"/>
      <c r="M610" s="92"/>
      <c r="N610" s="92"/>
      <c r="O610" s="92"/>
      <c r="P610" s="92"/>
      <c r="Q610" s="91"/>
      <c r="R610" s="91"/>
      <c r="S610" s="91"/>
      <c r="T610" s="91"/>
      <c r="U610" s="91"/>
      <c r="V610" s="91"/>
      <c r="W610" s="91"/>
      <c r="X610" s="91"/>
      <c r="Y610" s="91"/>
      <c r="Z610" s="91"/>
      <c r="AA610" s="91"/>
    </row>
    <row r="611" spans="1:27" ht="15.75" customHeight="1">
      <c r="A611" s="91"/>
      <c r="B611" s="91"/>
      <c r="C611" s="91"/>
      <c r="D611" s="92"/>
      <c r="E611" s="92"/>
      <c r="F611" s="92"/>
      <c r="G611" s="92"/>
      <c r="H611" s="92"/>
      <c r="I611" s="92"/>
      <c r="J611" s="92"/>
      <c r="K611" s="92"/>
      <c r="L611" s="92"/>
      <c r="M611" s="92"/>
      <c r="N611" s="92"/>
      <c r="O611" s="92"/>
      <c r="P611" s="92"/>
      <c r="Q611" s="91"/>
      <c r="R611" s="91"/>
      <c r="S611" s="91"/>
      <c r="T611" s="91"/>
      <c r="U611" s="91"/>
      <c r="V611" s="91"/>
      <c r="W611" s="91"/>
      <c r="X611" s="91"/>
      <c r="Y611" s="91"/>
      <c r="Z611" s="91"/>
      <c r="AA611" s="91"/>
    </row>
    <row r="612" spans="1:27" ht="15.75" customHeight="1">
      <c r="A612" s="91"/>
      <c r="B612" s="91"/>
      <c r="C612" s="91"/>
      <c r="D612" s="92"/>
      <c r="E612" s="92"/>
      <c r="F612" s="92"/>
      <c r="G612" s="92"/>
      <c r="H612" s="92"/>
      <c r="I612" s="92"/>
      <c r="J612" s="92"/>
      <c r="K612" s="92"/>
      <c r="L612" s="92"/>
      <c r="M612" s="92"/>
      <c r="N612" s="92"/>
      <c r="O612" s="92"/>
      <c r="P612" s="92"/>
      <c r="Q612" s="91"/>
      <c r="R612" s="91"/>
      <c r="S612" s="91"/>
      <c r="T612" s="91"/>
      <c r="U612" s="91"/>
      <c r="V612" s="91"/>
      <c r="W612" s="91"/>
      <c r="X612" s="91"/>
      <c r="Y612" s="91"/>
      <c r="Z612" s="91"/>
      <c r="AA612" s="91"/>
    </row>
    <row r="613" spans="1:27" ht="15.75" customHeight="1">
      <c r="A613" s="91"/>
      <c r="B613" s="91"/>
      <c r="C613" s="91"/>
      <c r="D613" s="92"/>
      <c r="E613" s="92"/>
      <c r="F613" s="92"/>
      <c r="G613" s="92"/>
      <c r="H613" s="92"/>
      <c r="I613" s="92"/>
      <c r="J613" s="92"/>
      <c r="K613" s="92"/>
      <c r="L613" s="92"/>
      <c r="M613" s="92"/>
      <c r="N613" s="92"/>
      <c r="O613" s="92"/>
      <c r="P613" s="92"/>
      <c r="Q613" s="91"/>
      <c r="R613" s="91"/>
      <c r="S613" s="91"/>
      <c r="T613" s="91"/>
      <c r="U613" s="91"/>
      <c r="V613" s="91"/>
      <c r="W613" s="91"/>
      <c r="X613" s="91"/>
      <c r="Y613" s="91"/>
      <c r="Z613" s="91"/>
      <c r="AA613" s="91"/>
    </row>
    <row r="614" spans="1:27" ht="15.75" customHeight="1">
      <c r="A614" s="91"/>
      <c r="B614" s="91"/>
      <c r="C614" s="91"/>
      <c r="D614" s="92"/>
      <c r="E614" s="92"/>
      <c r="F614" s="92"/>
      <c r="G614" s="92"/>
      <c r="H614" s="92"/>
      <c r="I614" s="92"/>
      <c r="J614" s="92"/>
      <c r="K614" s="92"/>
      <c r="L614" s="92"/>
      <c r="M614" s="92"/>
      <c r="N614" s="92"/>
      <c r="O614" s="92"/>
      <c r="P614" s="92"/>
      <c r="Q614" s="91"/>
      <c r="R614" s="91"/>
      <c r="S614" s="91"/>
      <c r="T614" s="91"/>
      <c r="U614" s="91"/>
      <c r="V614" s="91"/>
      <c r="W614" s="91"/>
      <c r="X614" s="91"/>
      <c r="Y614" s="91"/>
      <c r="Z614" s="91"/>
      <c r="AA614" s="91"/>
    </row>
    <row r="615" spans="1:27" ht="15.75" customHeight="1">
      <c r="A615" s="91"/>
      <c r="B615" s="91"/>
      <c r="C615" s="91"/>
      <c r="D615" s="92"/>
      <c r="E615" s="92"/>
      <c r="F615" s="92"/>
      <c r="G615" s="92"/>
      <c r="H615" s="92"/>
      <c r="I615" s="92"/>
      <c r="J615" s="92"/>
      <c r="K615" s="92"/>
      <c r="L615" s="92"/>
      <c r="M615" s="92"/>
      <c r="N615" s="92"/>
      <c r="O615" s="92"/>
      <c r="P615" s="92"/>
      <c r="Q615" s="91"/>
      <c r="R615" s="91"/>
      <c r="S615" s="91"/>
      <c r="T615" s="91"/>
      <c r="U615" s="91"/>
      <c r="V615" s="91"/>
      <c r="W615" s="91"/>
      <c r="X615" s="91"/>
      <c r="Y615" s="91"/>
      <c r="Z615" s="91"/>
      <c r="AA615" s="91"/>
    </row>
    <row r="616" spans="1:27" ht="15.75" customHeight="1">
      <c r="A616" s="91"/>
      <c r="B616" s="91"/>
      <c r="C616" s="91"/>
      <c r="D616" s="92"/>
      <c r="E616" s="92"/>
      <c r="F616" s="92"/>
      <c r="G616" s="92"/>
      <c r="H616" s="92"/>
      <c r="I616" s="92"/>
      <c r="J616" s="92"/>
      <c r="K616" s="92"/>
      <c r="L616" s="92"/>
      <c r="M616" s="92"/>
      <c r="N616" s="92"/>
      <c r="O616" s="92"/>
      <c r="P616" s="92"/>
      <c r="Q616" s="91"/>
      <c r="R616" s="91"/>
      <c r="S616" s="91"/>
      <c r="T616" s="91"/>
      <c r="U616" s="91"/>
      <c r="V616" s="91"/>
      <c r="W616" s="91"/>
      <c r="X616" s="91"/>
      <c r="Y616" s="91"/>
      <c r="Z616" s="91"/>
      <c r="AA616" s="91"/>
    </row>
    <row r="617" spans="1:27" ht="15.75" customHeight="1">
      <c r="A617" s="91"/>
      <c r="B617" s="91"/>
      <c r="C617" s="91"/>
      <c r="D617" s="92"/>
      <c r="E617" s="92"/>
      <c r="F617" s="92"/>
      <c r="G617" s="92"/>
      <c r="H617" s="92"/>
      <c r="I617" s="92"/>
      <c r="J617" s="92"/>
      <c r="K617" s="92"/>
      <c r="L617" s="92"/>
      <c r="M617" s="92"/>
      <c r="N617" s="92"/>
      <c r="O617" s="92"/>
      <c r="P617" s="92"/>
      <c r="Q617" s="91"/>
      <c r="R617" s="91"/>
      <c r="S617" s="91"/>
      <c r="T617" s="91"/>
      <c r="U617" s="91"/>
      <c r="V617" s="91"/>
      <c r="W617" s="91"/>
      <c r="X617" s="91"/>
      <c r="Y617" s="91"/>
      <c r="Z617" s="91"/>
      <c r="AA617" s="91"/>
    </row>
    <row r="618" spans="1:27" ht="15.75" customHeight="1">
      <c r="A618" s="91"/>
      <c r="B618" s="91"/>
      <c r="C618" s="91"/>
      <c r="D618" s="92"/>
      <c r="E618" s="92"/>
      <c r="F618" s="92"/>
      <c r="G618" s="92"/>
      <c r="H618" s="92"/>
      <c r="I618" s="92"/>
      <c r="J618" s="92"/>
      <c r="K618" s="92"/>
      <c r="L618" s="92"/>
      <c r="M618" s="92"/>
      <c r="N618" s="92"/>
      <c r="O618" s="92"/>
      <c r="P618" s="92"/>
      <c r="Q618" s="91"/>
      <c r="R618" s="91"/>
      <c r="S618" s="91"/>
      <c r="T618" s="91"/>
      <c r="U618" s="91"/>
      <c r="V618" s="91"/>
      <c r="W618" s="91"/>
      <c r="X618" s="91"/>
      <c r="Y618" s="91"/>
      <c r="Z618" s="91"/>
      <c r="AA618" s="91"/>
    </row>
    <row r="619" spans="1:27" ht="15.75" customHeight="1">
      <c r="A619" s="91"/>
      <c r="B619" s="91"/>
      <c r="C619" s="91"/>
      <c r="D619" s="92"/>
      <c r="E619" s="92"/>
      <c r="F619" s="92"/>
      <c r="G619" s="92"/>
      <c r="H619" s="92"/>
      <c r="I619" s="92"/>
      <c r="J619" s="92"/>
      <c r="K619" s="92"/>
      <c r="L619" s="92"/>
      <c r="M619" s="92"/>
      <c r="N619" s="92"/>
      <c r="O619" s="92"/>
      <c r="P619" s="92"/>
      <c r="Q619" s="91"/>
      <c r="R619" s="91"/>
      <c r="S619" s="91"/>
      <c r="T619" s="91"/>
      <c r="U619" s="91"/>
      <c r="V619" s="91"/>
      <c r="W619" s="91"/>
      <c r="X619" s="91"/>
      <c r="Y619" s="91"/>
      <c r="Z619" s="91"/>
      <c r="AA619" s="91"/>
    </row>
    <row r="620" spans="1:27" ht="15.75" customHeight="1">
      <c r="A620" s="91"/>
      <c r="B620" s="91"/>
      <c r="C620" s="91"/>
      <c r="D620" s="92"/>
      <c r="E620" s="92"/>
      <c r="F620" s="92"/>
      <c r="G620" s="92"/>
      <c r="H620" s="92"/>
      <c r="I620" s="92"/>
      <c r="J620" s="92"/>
      <c r="K620" s="92"/>
      <c r="L620" s="92"/>
      <c r="M620" s="92"/>
      <c r="N620" s="92"/>
      <c r="O620" s="92"/>
      <c r="P620" s="92"/>
      <c r="Q620" s="91"/>
      <c r="R620" s="91"/>
      <c r="S620" s="91"/>
      <c r="T620" s="91"/>
      <c r="U620" s="91"/>
      <c r="V620" s="91"/>
      <c r="W620" s="91"/>
      <c r="X620" s="91"/>
      <c r="Y620" s="91"/>
      <c r="Z620" s="91"/>
      <c r="AA620" s="91"/>
    </row>
    <row r="621" spans="1:27" ht="15.75" customHeight="1">
      <c r="A621" s="91"/>
      <c r="B621" s="91"/>
      <c r="C621" s="91"/>
      <c r="D621" s="92"/>
      <c r="E621" s="92"/>
      <c r="F621" s="92"/>
      <c r="G621" s="92"/>
      <c r="H621" s="92"/>
      <c r="I621" s="92"/>
      <c r="J621" s="92"/>
      <c r="K621" s="92"/>
      <c r="L621" s="92"/>
      <c r="M621" s="92"/>
      <c r="N621" s="92"/>
      <c r="O621" s="92"/>
      <c r="P621" s="92"/>
      <c r="Q621" s="91"/>
      <c r="R621" s="91"/>
      <c r="S621" s="91"/>
      <c r="T621" s="91"/>
      <c r="U621" s="91"/>
      <c r="V621" s="91"/>
      <c r="W621" s="91"/>
      <c r="X621" s="91"/>
      <c r="Y621" s="91"/>
      <c r="Z621" s="91"/>
      <c r="AA621" s="91"/>
    </row>
    <row r="622" spans="1:27" ht="15.75" customHeight="1">
      <c r="A622" s="91"/>
      <c r="B622" s="91"/>
      <c r="C622" s="91"/>
      <c r="D622" s="92"/>
      <c r="E622" s="92"/>
      <c r="F622" s="92"/>
      <c r="G622" s="92"/>
      <c r="H622" s="92"/>
      <c r="I622" s="92"/>
      <c r="J622" s="92"/>
      <c r="K622" s="92"/>
      <c r="L622" s="92"/>
      <c r="M622" s="92"/>
      <c r="N622" s="92"/>
      <c r="O622" s="92"/>
      <c r="P622" s="92"/>
      <c r="Q622" s="91"/>
      <c r="R622" s="91"/>
      <c r="S622" s="91"/>
      <c r="T622" s="91"/>
      <c r="U622" s="91"/>
      <c r="V622" s="91"/>
      <c r="W622" s="91"/>
      <c r="X622" s="91"/>
      <c r="Y622" s="91"/>
      <c r="Z622" s="91"/>
      <c r="AA622" s="91"/>
    </row>
    <row r="623" spans="1:27" ht="15.75" customHeight="1">
      <c r="A623" s="91"/>
      <c r="B623" s="91"/>
      <c r="C623" s="91"/>
      <c r="D623" s="92"/>
      <c r="E623" s="92"/>
      <c r="F623" s="92"/>
      <c r="G623" s="92"/>
      <c r="H623" s="92"/>
      <c r="I623" s="92"/>
      <c r="J623" s="92"/>
      <c r="K623" s="92"/>
      <c r="L623" s="92"/>
      <c r="M623" s="92"/>
      <c r="N623" s="92"/>
      <c r="O623" s="92"/>
      <c r="P623" s="92"/>
      <c r="Q623" s="91"/>
      <c r="R623" s="91"/>
      <c r="S623" s="91"/>
      <c r="T623" s="91"/>
      <c r="U623" s="91"/>
      <c r="V623" s="91"/>
      <c r="W623" s="91"/>
      <c r="X623" s="91"/>
      <c r="Y623" s="91"/>
      <c r="Z623" s="91"/>
      <c r="AA623" s="91"/>
    </row>
    <row r="624" spans="1:27" ht="15.75" customHeight="1">
      <c r="A624" s="91"/>
      <c r="B624" s="91"/>
      <c r="C624" s="91"/>
      <c r="D624" s="92"/>
      <c r="E624" s="92"/>
      <c r="F624" s="92"/>
      <c r="G624" s="92"/>
      <c r="H624" s="92"/>
      <c r="I624" s="92"/>
      <c r="J624" s="92"/>
      <c r="K624" s="92"/>
      <c r="L624" s="92"/>
      <c r="M624" s="92"/>
      <c r="N624" s="92"/>
      <c r="O624" s="92"/>
      <c r="P624" s="92"/>
      <c r="Q624" s="91"/>
      <c r="R624" s="91"/>
      <c r="S624" s="91"/>
      <c r="T624" s="91"/>
      <c r="U624" s="91"/>
      <c r="V624" s="91"/>
      <c r="W624" s="91"/>
      <c r="X624" s="91"/>
      <c r="Y624" s="91"/>
      <c r="Z624" s="91"/>
      <c r="AA624" s="91"/>
    </row>
    <row r="625" spans="1:27" ht="15.75" customHeight="1">
      <c r="A625" s="91"/>
      <c r="B625" s="91"/>
      <c r="C625" s="91"/>
      <c r="D625" s="92"/>
      <c r="E625" s="92"/>
      <c r="F625" s="92"/>
      <c r="G625" s="92"/>
      <c r="H625" s="92"/>
      <c r="I625" s="92"/>
      <c r="J625" s="92"/>
      <c r="K625" s="92"/>
      <c r="L625" s="92"/>
      <c r="M625" s="92"/>
      <c r="N625" s="92"/>
      <c r="O625" s="92"/>
      <c r="P625" s="92"/>
      <c r="Q625" s="91"/>
      <c r="R625" s="91"/>
      <c r="S625" s="91"/>
      <c r="T625" s="91"/>
      <c r="U625" s="91"/>
      <c r="V625" s="91"/>
      <c r="W625" s="91"/>
      <c r="X625" s="91"/>
      <c r="Y625" s="91"/>
      <c r="Z625" s="91"/>
      <c r="AA625" s="91"/>
    </row>
    <row r="626" spans="1:27" ht="15.75" customHeight="1">
      <c r="A626" s="91"/>
      <c r="B626" s="91"/>
      <c r="C626" s="91"/>
      <c r="D626" s="92"/>
      <c r="E626" s="92"/>
      <c r="F626" s="92"/>
      <c r="G626" s="92"/>
      <c r="H626" s="92"/>
      <c r="I626" s="92"/>
      <c r="J626" s="92"/>
      <c r="K626" s="92"/>
      <c r="L626" s="92"/>
      <c r="M626" s="92"/>
      <c r="N626" s="92"/>
      <c r="O626" s="92"/>
      <c r="P626" s="92"/>
      <c r="Q626" s="91"/>
      <c r="R626" s="91"/>
      <c r="S626" s="91"/>
      <c r="T626" s="91"/>
      <c r="U626" s="91"/>
      <c r="V626" s="91"/>
      <c r="W626" s="91"/>
      <c r="X626" s="91"/>
      <c r="Y626" s="91"/>
      <c r="Z626" s="91"/>
      <c r="AA626" s="91"/>
    </row>
    <row r="627" spans="1:27" ht="15.75" customHeight="1">
      <c r="A627" s="91"/>
      <c r="B627" s="91"/>
      <c r="C627" s="91"/>
      <c r="D627" s="92"/>
      <c r="E627" s="92"/>
      <c r="F627" s="92"/>
      <c r="G627" s="92"/>
      <c r="H627" s="92"/>
      <c r="I627" s="92"/>
      <c r="J627" s="92"/>
      <c r="K627" s="92"/>
      <c r="L627" s="92"/>
      <c r="M627" s="92"/>
      <c r="N627" s="92"/>
      <c r="O627" s="92"/>
      <c r="P627" s="92"/>
      <c r="Q627" s="91"/>
      <c r="R627" s="91"/>
      <c r="S627" s="91"/>
      <c r="T627" s="91"/>
      <c r="U627" s="91"/>
      <c r="V627" s="91"/>
      <c r="W627" s="91"/>
      <c r="X627" s="91"/>
      <c r="Y627" s="91"/>
      <c r="Z627" s="91"/>
      <c r="AA627" s="91"/>
    </row>
    <row r="628" spans="1:27" ht="15.75" customHeight="1">
      <c r="A628" s="91"/>
      <c r="B628" s="91"/>
      <c r="C628" s="91"/>
      <c r="D628" s="92"/>
      <c r="E628" s="92"/>
      <c r="F628" s="92"/>
      <c r="G628" s="92"/>
      <c r="H628" s="92"/>
      <c r="I628" s="92"/>
      <c r="J628" s="92"/>
      <c r="K628" s="92"/>
      <c r="L628" s="92"/>
      <c r="M628" s="92"/>
      <c r="N628" s="92"/>
      <c r="O628" s="92"/>
      <c r="P628" s="92"/>
      <c r="Q628" s="91"/>
      <c r="R628" s="91"/>
      <c r="S628" s="91"/>
      <c r="T628" s="91"/>
      <c r="U628" s="91"/>
      <c r="V628" s="91"/>
      <c r="W628" s="91"/>
      <c r="X628" s="91"/>
      <c r="Y628" s="91"/>
      <c r="Z628" s="91"/>
      <c r="AA628" s="91"/>
    </row>
    <row r="629" spans="1:27" ht="15.75" customHeight="1">
      <c r="A629" s="91"/>
      <c r="B629" s="91"/>
      <c r="C629" s="91"/>
      <c r="D629" s="92"/>
      <c r="E629" s="92"/>
      <c r="F629" s="92"/>
      <c r="G629" s="92"/>
      <c r="H629" s="92"/>
      <c r="I629" s="92"/>
      <c r="J629" s="92"/>
      <c r="K629" s="92"/>
      <c r="L629" s="92"/>
      <c r="M629" s="92"/>
      <c r="N629" s="92"/>
      <c r="O629" s="92"/>
      <c r="P629" s="92"/>
      <c r="Q629" s="91"/>
      <c r="R629" s="91"/>
      <c r="S629" s="91"/>
      <c r="T629" s="91"/>
      <c r="U629" s="91"/>
      <c r="V629" s="91"/>
      <c r="W629" s="91"/>
      <c r="X629" s="91"/>
      <c r="Y629" s="91"/>
      <c r="Z629" s="91"/>
      <c r="AA629" s="91"/>
    </row>
    <row r="630" spans="1:27" ht="15.75" customHeight="1">
      <c r="A630" s="91"/>
      <c r="B630" s="91"/>
      <c r="C630" s="91"/>
      <c r="D630" s="92"/>
      <c r="E630" s="92"/>
      <c r="F630" s="92"/>
      <c r="G630" s="92"/>
      <c r="H630" s="92"/>
      <c r="I630" s="92"/>
      <c r="J630" s="92"/>
      <c r="K630" s="92"/>
      <c r="L630" s="92"/>
      <c r="M630" s="92"/>
      <c r="N630" s="92"/>
      <c r="O630" s="92"/>
      <c r="P630" s="92"/>
      <c r="Q630" s="91"/>
      <c r="R630" s="91"/>
      <c r="S630" s="91"/>
      <c r="T630" s="91"/>
      <c r="U630" s="91"/>
      <c r="V630" s="91"/>
      <c r="W630" s="91"/>
      <c r="X630" s="91"/>
      <c r="Y630" s="91"/>
      <c r="Z630" s="91"/>
      <c r="AA630" s="91"/>
    </row>
    <row r="631" spans="1:27" ht="15.75" customHeight="1">
      <c r="A631" s="91"/>
      <c r="B631" s="91"/>
      <c r="C631" s="91"/>
      <c r="D631" s="92"/>
      <c r="E631" s="92"/>
      <c r="F631" s="92"/>
      <c r="G631" s="92"/>
      <c r="H631" s="92"/>
      <c r="I631" s="92"/>
      <c r="J631" s="92"/>
      <c r="K631" s="92"/>
      <c r="L631" s="92"/>
      <c r="M631" s="92"/>
      <c r="N631" s="92"/>
      <c r="O631" s="92"/>
      <c r="P631" s="92"/>
      <c r="Q631" s="91"/>
      <c r="R631" s="91"/>
      <c r="S631" s="91"/>
      <c r="T631" s="91"/>
      <c r="U631" s="91"/>
      <c r="V631" s="91"/>
      <c r="W631" s="91"/>
      <c r="X631" s="91"/>
      <c r="Y631" s="91"/>
      <c r="Z631" s="91"/>
      <c r="AA631" s="91"/>
    </row>
    <row r="632" spans="1:27" ht="15.75" customHeight="1">
      <c r="A632" s="91"/>
      <c r="B632" s="91"/>
      <c r="C632" s="91"/>
      <c r="D632" s="92"/>
      <c r="E632" s="92"/>
      <c r="F632" s="92"/>
      <c r="G632" s="92"/>
      <c r="H632" s="92"/>
      <c r="I632" s="92"/>
      <c r="J632" s="92"/>
      <c r="K632" s="92"/>
      <c r="L632" s="92"/>
      <c r="M632" s="92"/>
      <c r="N632" s="92"/>
      <c r="O632" s="92"/>
      <c r="P632" s="92"/>
      <c r="Q632" s="91"/>
      <c r="R632" s="91"/>
      <c r="S632" s="91"/>
      <c r="T632" s="91"/>
      <c r="U632" s="91"/>
      <c r="V632" s="91"/>
      <c r="W632" s="91"/>
      <c r="X632" s="91"/>
      <c r="Y632" s="91"/>
      <c r="Z632" s="91"/>
      <c r="AA632" s="91"/>
    </row>
    <row r="633" spans="1:27" ht="15.75" customHeight="1">
      <c r="A633" s="91"/>
      <c r="B633" s="91"/>
      <c r="C633" s="91"/>
      <c r="D633" s="92"/>
      <c r="E633" s="92"/>
      <c r="F633" s="92"/>
      <c r="G633" s="92"/>
      <c r="H633" s="92"/>
      <c r="I633" s="92"/>
      <c r="J633" s="92"/>
      <c r="K633" s="92"/>
      <c r="L633" s="92"/>
      <c r="M633" s="92"/>
      <c r="N633" s="92"/>
      <c r="O633" s="92"/>
      <c r="P633" s="92"/>
      <c r="Q633" s="91"/>
      <c r="R633" s="91"/>
      <c r="S633" s="91"/>
      <c r="T633" s="91"/>
      <c r="U633" s="91"/>
      <c r="V633" s="91"/>
      <c r="W633" s="91"/>
      <c r="X633" s="91"/>
      <c r="Y633" s="91"/>
      <c r="Z633" s="91"/>
      <c r="AA633" s="91"/>
    </row>
    <row r="634" spans="1:27" ht="15.75" customHeight="1">
      <c r="A634" s="91"/>
      <c r="B634" s="91"/>
      <c r="C634" s="91"/>
      <c r="D634" s="92"/>
      <c r="E634" s="92"/>
      <c r="F634" s="92"/>
      <c r="G634" s="92"/>
      <c r="H634" s="92"/>
      <c r="I634" s="92"/>
      <c r="J634" s="92"/>
      <c r="K634" s="92"/>
      <c r="L634" s="92"/>
      <c r="M634" s="92"/>
      <c r="N634" s="92"/>
      <c r="O634" s="92"/>
      <c r="P634" s="92"/>
      <c r="Q634" s="91"/>
      <c r="R634" s="91"/>
      <c r="S634" s="91"/>
      <c r="T634" s="91"/>
      <c r="U634" s="91"/>
      <c r="V634" s="91"/>
      <c r="W634" s="91"/>
      <c r="X634" s="91"/>
      <c r="Y634" s="91"/>
      <c r="Z634" s="91"/>
      <c r="AA634" s="91"/>
    </row>
    <row r="635" spans="1:27" ht="15.75" customHeight="1">
      <c r="A635" s="91"/>
      <c r="B635" s="91"/>
      <c r="C635" s="91"/>
      <c r="D635" s="92"/>
      <c r="E635" s="92"/>
      <c r="F635" s="92"/>
      <c r="G635" s="92"/>
      <c r="H635" s="92"/>
      <c r="I635" s="92"/>
      <c r="J635" s="92"/>
      <c r="K635" s="92"/>
      <c r="L635" s="92"/>
      <c r="M635" s="92"/>
      <c r="N635" s="92"/>
      <c r="O635" s="92"/>
      <c r="P635" s="92"/>
      <c r="Q635" s="91"/>
      <c r="R635" s="91"/>
      <c r="S635" s="91"/>
      <c r="T635" s="91"/>
      <c r="U635" s="91"/>
      <c r="V635" s="91"/>
      <c r="W635" s="91"/>
      <c r="X635" s="91"/>
      <c r="Y635" s="91"/>
      <c r="Z635" s="91"/>
      <c r="AA635" s="91"/>
    </row>
    <row r="636" spans="1:27" ht="15.75" customHeight="1">
      <c r="A636" s="91"/>
      <c r="B636" s="91"/>
      <c r="C636" s="91"/>
      <c r="D636" s="92"/>
      <c r="E636" s="92"/>
      <c r="F636" s="92"/>
      <c r="G636" s="92"/>
      <c r="H636" s="92"/>
      <c r="I636" s="92"/>
      <c r="J636" s="92"/>
      <c r="K636" s="92"/>
      <c r="L636" s="92"/>
      <c r="M636" s="92"/>
      <c r="N636" s="92"/>
      <c r="O636" s="92"/>
      <c r="P636" s="92"/>
      <c r="Q636" s="91"/>
      <c r="R636" s="91"/>
      <c r="S636" s="91"/>
      <c r="T636" s="91"/>
      <c r="U636" s="91"/>
      <c r="V636" s="91"/>
      <c r="W636" s="91"/>
      <c r="X636" s="91"/>
      <c r="Y636" s="91"/>
      <c r="Z636" s="91"/>
      <c r="AA636" s="91"/>
    </row>
    <row r="637" spans="1:27" ht="15.75" customHeight="1">
      <c r="A637" s="91"/>
      <c r="B637" s="91"/>
      <c r="C637" s="91"/>
      <c r="D637" s="92"/>
      <c r="E637" s="92"/>
      <c r="F637" s="92"/>
      <c r="G637" s="92"/>
      <c r="H637" s="92"/>
      <c r="I637" s="92"/>
      <c r="J637" s="92"/>
      <c r="K637" s="92"/>
      <c r="L637" s="92"/>
      <c r="M637" s="92"/>
      <c r="N637" s="92"/>
      <c r="O637" s="92"/>
      <c r="P637" s="92"/>
      <c r="Q637" s="91"/>
      <c r="R637" s="91"/>
      <c r="S637" s="91"/>
      <c r="T637" s="91"/>
      <c r="U637" s="91"/>
      <c r="V637" s="91"/>
      <c r="W637" s="91"/>
      <c r="X637" s="91"/>
      <c r="Y637" s="91"/>
      <c r="Z637" s="91"/>
      <c r="AA637" s="91"/>
    </row>
    <row r="638" spans="1:27" ht="15.75" customHeight="1">
      <c r="A638" s="91"/>
      <c r="B638" s="91"/>
      <c r="C638" s="91"/>
      <c r="D638" s="92"/>
      <c r="E638" s="92"/>
      <c r="F638" s="92"/>
      <c r="G638" s="92"/>
      <c r="H638" s="92"/>
      <c r="I638" s="92"/>
      <c r="J638" s="92"/>
      <c r="K638" s="92"/>
      <c r="L638" s="92"/>
      <c r="M638" s="92"/>
      <c r="N638" s="92"/>
      <c r="O638" s="92"/>
      <c r="P638" s="92"/>
      <c r="Q638" s="91"/>
      <c r="R638" s="91"/>
      <c r="S638" s="91"/>
      <c r="T638" s="91"/>
      <c r="U638" s="91"/>
      <c r="V638" s="91"/>
      <c r="W638" s="91"/>
      <c r="X638" s="91"/>
      <c r="Y638" s="91"/>
      <c r="Z638" s="91"/>
      <c r="AA638" s="91"/>
    </row>
    <row r="639" spans="1:27" ht="15.75" customHeight="1">
      <c r="A639" s="91"/>
      <c r="B639" s="91"/>
      <c r="C639" s="91"/>
      <c r="D639" s="92"/>
      <c r="E639" s="92"/>
      <c r="F639" s="92"/>
      <c r="G639" s="92"/>
      <c r="H639" s="92"/>
      <c r="I639" s="92"/>
      <c r="J639" s="92"/>
      <c r="K639" s="92"/>
      <c r="L639" s="92"/>
      <c r="M639" s="92"/>
      <c r="N639" s="92"/>
      <c r="O639" s="92"/>
      <c r="P639" s="92"/>
      <c r="Q639" s="91"/>
      <c r="R639" s="91"/>
      <c r="S639" s="91"/>
      <c r="T639" s="91"/>
      <c r="U639" s="91"/>
      <c r="V639" s="91"/>
      <c r="W639" s="91"/>
      <c r="X639" s="91"/>
      <c r="Y639" s="91"/>
      <c r="Z639" s="91"/>
      <c r="AA639" s="91"/>
    </row>
    <row r="640" spans="1:27" ht="15.75" customHeight="1">
      <c r="A640" s="91"/>
      <c r="B640" s="91"/>
      <c r="C640" s="91"/>
      <c r="D640" s="92"/>
      <c r="E640" s="92"/>
      <c r="F640" s="92"/>
      <c r="G640" s="92"/>
      <c r="H640" s="92"/>
      <c r="I640" s="92"/>
      <c r="J640" s="92"/>
      <c r="K640" s="92"/>
      <c r="L640" s="92"/>
      <c r="M640" s="92"/>
      <c r="N640" s="92"/>
      <c r="O640" s="92"/>
      <c r="P640" s="92"/>
      <c r="Q640" s="91"/>
      <c r="R640" s="91"/>
      <c r="S640" s="91"/>
      <c r="T640" s="91"/>
      <c r="U640" s="91"/>
      <c r="V640" s="91"/>
      <c r="W640" s="91"/>
      <c r="X640" s="91"/>
      <c r="Y640" s="91"/>
      <c r="Z640" s="91"/>
      <c r="AA640" s="91"/>
    </row>
    <row r="641" spans="1:27" ht="15.75" customHeight="1">
      <c r="A641" s="91"/>
      <c r="B641" s="91"/>
      <c r="C641" s="91"/>
      <c r="D641" s="92"/>
      <c r="E641" s="92"/>
      <c r="F641" s="92"/>
      <c r="G641" s="92"/>
      <c r="H641" s="92"/>
      <c r="I641" s="92"/>
      <c r="J641" s="92"/>
      <c r="K641" s="92"/>
      <c r="L641" s="92"/>
      <c r="M641" s="92"/>
      <c r="N641" s="92"/>
      <c r="O641" s="92"/>
      <c r="P641" s="92"/>
      <c r="Q641" s="91"/>
      <c r="R641" s="91"/>
      <c r="S641" s="91"/>
      <c r="T641" s="91"/>
      <c r="U641" s="91"/>
      <c r="V641" s="91"/>
      <c r="W641" s="91"/>
      <c r="X641" s="91"/>
      <c r="Y641" s="91"/>
      <c r="Z641" s="91"/>
      <c r="AA641" s="91"/>
    </row>
    <row r="642" spans="1:27" ht="15.75" customHeight="1">
      <c r="A642" s="91"/>
      <c r="B642" s="91"/>
      <c r="C642" s="91"/>
      <c r="D642" s="92"/>
      <c r="E642" s="92"/>
      <c r="F642" s="92"/>
      <c r="G642" s="92"/>
      <c r="H642" s="92"/>
      <c r="I642" s="92"/>
      <c r="J642" s="92"/>
      <c r="K642" s="92"/>
      <c r="L642" s="92"/>
      <c r="M642" s="92"/>
      <c r="N642" s="92"/>
      <c r="O642" s="92"/>
      <c r="P642" s="92"/>
      <c r="Q642" s="91"/>
      <c r="R642" s="91"/>
      <c r="S642" s="91"/>
      <c r="T642" s="91"/>
      <c r="U642" s="91"/>
      <c r="V642" s="91"/>
      <c r="W642" s="91"/>
      <c r="X642" s="91"/>
      <c r="Y642" s="91"/>
      <c r="Z642" s="91"/>
      <c r="AA642" s="91"/>
    </row>
    <row r="643" spans="1:27" ht="15.75" customHeight="1">
      <c r="A643" s="91"/>
      <c r="B643" s="91"/>
      <c r="C643" s="91"/>
      <c r="D643" s="92"/>
      <c r="E643" s="92"/>
      <c r="F643" s="92"/>
      <c r="G643" s="92"/>
      <c r="H643" s="92"/>
      <c r="I643" s="92"/>
      <c r="J643" s="92"/>
      <c r="K643" s="92"/>
      <c r="L643" s="92"/>
      <c r="M643" s="92"/>
      <c r="N643" s="92"/>
      <c r="O643" s="92"/>
      <c r="P643" s="92"/>
      <c r="Q643" s="91"/>
      <c r="R643" s="91"/>
      <c r="S643" s="91"/>
      <c r="T643" s="91"/>
      <c r="U643" s="91"/>
      <c r="V643" s="91"/>
      <c r="W643" s="91"/>
      <c r="X643" s="91"/>
      <c r="Y643" s="91"/>
      <c r="Z643" s="91"/>
      <c r="AA643" s="91"/>
    </row>
    <row r="644" spans="1:27" ht="15.75" customHeight="1">
      <c r="A644" s="91"/>
      <c r="B644" s="91"/>
      <c r="C644" s="91"/>
      <c r="D644" s="92"/>
      <c r="E644" s="92"/>
      <c r="F644" s="92"/>
      <c r="G644" s="92"/>
      <c r="H644" s="92"/>
      <c r="I644" s="92"/>
      <c r="J644" s="92"/>
      <c r="K644" s="92"/>
      <c r="L644" s="92"/>
      <c r="M644" s="92"/>
      <c r="N644" s="92"/>
      <c r="O644" s="92"/>
      <c r="P644" s="92"/>
      <c r="Q644" s="91"/>
      <c r="R644" s="91"/>
      <c r="S644" s="91"/>
      <c r="T644" s="91"/>
      <c r="U644" s="91"/>
      <c r="V644" s="91"/>
      <c r="W644" s="91"/>
      <c r="X644" s="91"/>
      <c r="Y644" s="91"/>
      <c r="Z644" s="91"/>
      <c r="AA644" s="91"/>
    </row>
    <row r="645" spans="1:27" ht="15.75" customHeight="1">
      <c r="A645" s="91"/>
      <c r="B645" s="91"/>
      <c r="C645" s="91"/>
      <c r="D645" s="92"/>
      <c r="E645" s="92"/>
      <c r="F645" s="92"/>
      <c r="G645" s="92"/>
      <c r="H645" s="92"/>
      <c r="I645" s="92"/>
      <c r="J645" s="92"/>
      <c r="K645" s="92"/>
      <c r="L645" s="92"/>
      <c r="M645" s="92"/>
      <c r="N645" s="92"/>
      <c r="O645" s="92"/>
      <c r="P645" s="92"/>
      <c r="Q645" s="91"/>
      <c r="R645" s="91"/>
      <c r="S645" s="91"/>
      <c r="T645" s="91"/>
      <c r="U645" s="91"/>
      <c r="V645" s="91"/>
      <c r="W645" s="91"/>
      <c r="X645" s="91"/>
      <c r="Y645" s="91"/>
      <c r="Z645" s="91"/>
      <c r="AA645" s="91"/>
    </row>
    <row r="646" spans="1:27" ht="15.75" customHeight="1">
      <c r="A646" s="91"/>
      <c r="B646" s="91"/>
      <c r="C646" s="91"/>
      <c r="D646" s="92"/>
      <c r="E646" s="92"/>
      <c r="F646" s="92"/>
      <c r="G646" s="92"/>
      <c r="H646" s="92"/>
      <c r="I646" s="92"/>
      <c r="J646" s="92"/>
      <c r="K646" s="92"/>
      <c r="L646" s="92"/>
      <c r="M646" s="92"/>
      <c r="N646" s="92"/>
      <c r="O646" s="92"/>
      <c r="P646" s="92"/>
      <c r="Q646" s="91"/>
      <c r="R646" s="91"/>
      <c r="S646" s="91"/>
      <c r="T646" s="91"/>
      <c r="U646" s="91"/>
      <c r="V646" s="91"/>
      <c r="W646" s="91"/>
      <c r="X646" s="91"/>
      <c r="Y646" s="91"/>
      <c r="Z646" s="91"/>
      <c r="AA646" s="91"/>
    </row>
    <row r="647" spans="1:27" ht="15.75" customHeight="1">
      <c r="A647" s="91"/>
      <c r="B647" s="91"/>
      <c r="C647" s="91"/>
      <c r="D647" s="92"/>
      <c r="E647" s="92"/>
      <c r="F647" s="92"/>
      <c r="G647" s="92"/>
      <c r="H647" s="92"/>
      <c r="I647" s="92"/>
      <c r="J647" s="92"/>
      <c r="K647" s="92"/>
      <c r="L647" s="92"/>
      <c r="M647" s="92"/>
      <c r="N647" s="92"/>
      <c r="O647" s="92"/>
      <c r="P647" s="92"/>
      <c r="Q647" s="91"/>
      <c r="R647" s="91"/>
      <c r="S647" s="91"/>
      <c r="T647" s="91"/>
      <c r="U647" s="91"/>
      <c r="V647" s="91"/>
      <c r="W647" s="91"/>
      <c r="X647" s="91"/>
      <c r="Y647" s="91"/>
      <c r="Z647" s="91"/>
      <c r="AA647" s="91"/>
    </row>
    <row r="648" spans="1:27" ht="15.75" customHeight="1">
      <c r="A648" s="91"/>
      <c r="B648" s="91"/>
      <c r="C648" s="91"/>
      <c r="D648" s="92"/>
      <c r="E648" s="92"/>
      <c r="F648" s="92"/>
      <c r="G648" s="92"/>
      <c r="H648" s="92"/>
      <c r="I648" s="92"/>
      <c r="J648" s="92"/>
      <c r="K648" s="92"/>
      <c r="L648" s="92"/>
      <c r="M648" s="92"/>
      <c r="N648" s="92"/>
      <c r="O648" s="92"/>
      <c r="P648" s="92"/>
      <c r="Q648" s="91"/>
      <c r="R648" s="91"/>
      <c r="S648" s="91"/>
      <c r="T648" s="91"/>
      <c r="U648" s="91"/>
      <c r="V648" s="91"/>
      <c r="W648" s="91"/>
      <c r="X648" s="91"/>
      <c r="Y648" s="91"/>
      <c r="Z648" s="91"/>
      <c r="AA648" s="91"/>
    </row>
    <row r="649" spans="1:27" ht="15.75" customHeight="1">
      <c r="A649" s="91"/>
      <c r="B649" s="91"/>
      <c r="C649" s="91"/>
      <c r="D649" s="92"/>
      <c r="E649" s="92"/>
      <c r="F649" s="92"/>
      <c r="G649" s="92"/>
      <c r="H649" s="92"/>
      <c r="I649" s="92"/>
      <c r="J649" s="92"/>
      <c r="K649" s="92"/>
      <c r="L649" s="92"/>
      <c r="M649" s="92"/>
      <c r="N649" s="92"/>
      <c r="O649" s="92"/>
      <c r="P649" s="92"/>
      <c r="Q649" s="91"/>
      <c r="R649" s="91"/>
      <c r="S649" s="91"/>
      <c r="T649" s="91"/>
      <c r="U649" s="91"/>
      <c r="V649" s="91"/>
      <c r="W649" s="91"/>
      <c r="X649" s="91"/>
      <c r="Y649" s="91"/>
      <c r="Z649" s="91"/>
      <c r="AA649" s="91"/>
    </row>
    <row r="650" spans="1:27" ht="15.75" customHeight="1">
      <c r="A650" s="91"/>
      <c r="B650" s="91"/>
      <c r="C650" s="91"/>
      <c r="D650" s="92"/>
      <c r="E650" s="92"/>
      <c r="F650" s="92"/>
      <c r="G650" s="92"/>
      <c r="H650" s="92"/>
      <c r="I650" s="92"/>
      <c r="J650" s="92"/>
      <c r="K650" s="92"/>
      <c r="L650" s="92"/>
      <c r="M650" s="92"/>
      <c r="N650" s="92"/>
      <c r="O650" s="92"/>
      <c r="P650" s="92"/>
      <c r="Q650" s="91"/>
      <c r="R650" s="91"/>
      <c r="S650" s="91"/>
      <c r="T650" s="91"/>
      <c r="U650" s="91"/>
      <c r="V650" s="91"/>
      <c r="W650" s="91"/>
      <c r="X650" s="91"/>
      <c r="Y650" s="91"/>
      <c r="Z650" s="91"/>
      <c r="AA650" s="91"/>
    </row>
    <row r="651" spans="1:27" ht="15.75" customHeight="1">
      <c r="A651" s="91"/>
      <c r="B651" s="91"/>
      <c r="C651" s="91"/>
      <c r="D651" s="92"/>
      <c r="E651" s="92"/>
      <c r="F651" s="92"/>
      <c r="G651" s="92"/>
      <c r="H651" s="92"/>
      <c r="I651" s="92"/>
      <c r="J651" s="92"/>
      <c r="K651" s="92"/>
      <c r="L651" s="92"/>
      <c r="M651" s="92"/>
      <c r="N651" s="92"/>
      <c r="O651" s="92"/>
      <c r="P651" s="92"/>
      <c r="Q651" s="91"/>
      <c r="R651" s="91"/>
      <c r="S651" s="91"/>
      <c r="T651" s="91"/>
      <c r="U651" s="91"/>
      <c r="V651" s="91"/>
      <c r="W651" s="91"/>
      <c r="X651" s="91"/>
      <c r="Y651" s="91"/>
      <c r="Z651" s="91"/>
      <c r="AA651" s="91"/>
    </row>
    <row r="652" spans="1:27" ht="15.75" customHeight="1">
      <c r="A652" s="91"/>
      <c r="B652" s="91"/>
      <c r="C652" s="91"/>
      <c r="D652" s="92"/>
      <c r="E652" s="92"/>
      <c r="F652" s="92"/>
      <c r="G652" s="92"/>
      <c r="H652" s="92"/>
      <c r="I652" s="92"/>
      <c r="J652" s="92"/>
      <c r="K652" s="92"/>
      <c r="L652" s="92"/>
      <c r="M652" s="92"/>
      <c r="N652" s="92"/>
      <c r="O652" s="92"/>
      <c r="P652" s="92"/>
      <c r="Q652" s="91"/>
      <c r="R652" s="91"/>
      <c r="S652" s="91"/>
      <c r="T652" s="91"/>
      <c r="U652" s="91"/>
      <c r="V652" s="91"/>
      <c r="W652" s="91"/>
      <c r="X652" s="91"/>
      <c r="Y652" s="91"/>
      <c r="Z652" s="91"/>
      <c r="AA652" s="91"/>
    </row>
    <row r="653" spans="1:27" ht="15.75" customHeight="1">
      <c r="A653" s="91"/>
      <c r="B653" s="91"/>
      <c r="C653" s="91"/>
      <c r="D653" s="92"/>
      <c r="E653" s="92"/>
      <c r="F653" s="92"/>
      <c r="G653" s="92"/>
      <c r="H653" s="92"/>
      <c r="I653" s="92"/>
      <c r="J653" s="92"/>
      <c r="K653" s="92"/>
      <c r="L653" s="92"/>
      <c r="M653" s="92"/>
      <c r="N653" s="92"/>
      <c r="O653" s="92"/>
      <c r="P653" s="92"/>
      <c r="Q653" s="91"/>
      <c r="R653" s="91"/>
      <c r="S653" s="91"/>
      <c r="T653" s="91"/>
      <c r="U653" s="91"/>
      <c r="V653" s="91"/>
      <c r="W653" s="91"/>
      <c r="X653" s="91"/>
      <c r="Y653" s="91"/>
      <c r="Z653" s="91"/>
      <c r="AA653" s="91"/>
    </row>
    <row r="654" spans="1:27" ht="15.75" customHeight="1">
      <c r="A654" s="91"/>
      <c r="B654" s="91"/>
      <c r="C654" s="91"/>
      <c r="D654" s="92"/>
      <c r="E654" s="92"/>
      <c r="F654" s="92"/>
      <c r="G654" s="92"/>
      <c r="H654" s="92"/>
      <c r="I654" s="92"/>
      <c r="J654" s="92"/>
      <c r="K654" s="92"/>
      <c r="L654" s="92"/>
      <c r="M654" s="92"/>
      <c r="N654" s="92"/>
      <c r="O654" s="92"/>
      <c r="P654" s="92"/>
      <c r="Q654" s="91"/>
      <c r="R654" s="91"/>
      <c r="S654" s="91"/>
      <c r="T654" s="91"/>
      <c r="U654" s="91"/>
      <c r="V654" s="91"/>
      <c r="W654" s="91"/>
      <c r="X654" s="91"/>
      <c r="Y654" s="91"/>
      <c r="Z654" s="91"/>
      <c r="AA654" s="91"/>
    </row>
    <row r="655" spans="1:27" ht="15.75" customHeight="1">
      <c r="A655" s="91"/>
      <c r="B655" s="91"/>
      <c r="C655" s="91"/>
      <c r="D655" s="92"/>
      <c r="E655" s="92"/>
      <c r="F655" s="92"/>
      <c r="G655" s="92"/>
      <c r="H655" s="92"/>
      <c r="I655" s="92"/>
      <c r="J655" s="92"/>
      <c r="K655" s="92"/>
      <c r="L655" s="92"/>
      <c r="M655" s="92"/>
      <c r="N655" s="92"/>
      <c r="O655" s="92"/>
      <c r="P655" s="92"/>
      <c r="Q655" s="91"/>
      <c r="R655" s="91"/>
      <c r="S655" s="91"/>
      <c r="T655" s="91"/>
      <c r="U655" s="91"/>
      <c r="V655" s="91"/>
      <c r="W655" s="91"/>
      <c r="X655" s="91"/>
      <c r="Y655" s="91"/>
      <c r="Z655" s="91"/>
      <c r="AA655" s="91"/>
    </row>
    <row r="656" spans="1:27" ht="15.75" customHeight="1">
      <c r="A656" s="91"/>
      <c r="B656" s="91"/>
      <c r="C656" s="91"/>
      <c r="D656" s="92"/>
      <c r="E656" s="92"/>
      <c r="F656" s="92"/>
      <c r="G656" s="92"/>
      <c r="H656" s="92"/>
      <c r="I656" s="92"/>
      <c r="J656" s="92"/>
      <c r="K656" s="92"/>
      <c r="L656" s="92"/>
      <c r="M656" s="92"/>
      <c r="N656" s="92"/>
      <c r="O656" s="92"/>
      <c r="P656" s="92"/>
      <c r="Q656" s="91"/>
      <c r="R656" s="91"/>
      <c r="S656" s="91"/>
      <c r="T656" s="91"/>
      <c r="U656" s="91"/>
      <c r="V656" s="91"/>
      <c r="W656" s="91"/>
      <c r="X656" s="91"/>
      <c r="Y656" s="91"/>
      <c r="Z656" s="91"/>
      <c r="AA656" s="91"/>
    </row>
    <row r="657" spans="1:27" ht="15.75" customHeight="1">
      <c r="A657" s="91"/>
      <c r="B657" s="91"/>
      <c r="C657" s="91"/>
      <c r="D657" s="92"/>
      <c r="E657" s="92"/>
      <c r="F657" s="92"/>
      <c r="G657" s="92"/>
      <c r="H657" s="92"/>
      <c r="I657" s="92"/>
      <c r="J657" s="92"/>
      <c r="K657" s="92"/>
      <c r="L657" s="92"/>
      <c r="M657" s="92"/>
      <c r="N657" s="92"/>
      <c r="O657" s="92"/>
      <c r="P657" s="92"/>
      <c r="Q657" s="91"/>
      <c r="R657" s="91"/>
      <c r="S657" s="91"/>
      <c r="T657" s="91"/>
      <c r="U657" s="91"/>
      <c r="V657" s="91"/>
      <c r="W657" s="91"/>
      <c r="X657" s="91"/>
      <c r="Y657" s="91"/>
      <c r="Z657" s="91"/>
      <c r="AA657" s="91"/>
    </row>
    <row r="658" spans="1:27" ht="15.75" customHeight="1">
      <c r="A658" s="91"/>
      <c r="B658" s="91"/>
      <c r="C658" s="91"/>
      <c r="D658" s="92"/>
      <c r="E658" s="92"/>
      <c r="F658" s="92"/>
      <c r="G658" s="92"/>
      <c r="H658" s="92"/>
      <c r="I658" s="92"/>
      <c r="J658" s="92"/>
      <c r="K658" s="92"/>
      <c r="L658" s="92"/>
      <c r="M658" s="92"/>
      <c r="N658" s="92"/>
      <c r="O658" s="92"/>
      <c r="P658" s="92"/>
      <c r="Q658" s="91"/>
      <c r="R658" s="91"/>
      <c r="S658" s="91"/>
      <c r="T658" s="91"/>
      <c r="U658" s="91"/>
      <c r="V658" s="91"/>
      <c r="W658" s="91"/>
      <c r="X658" s="91"/>
      <c r="Y658" s="91"/>
      <c r="Z658" s="91"/>
      <c r="AA658" s="91"/>
    </row>
    <row r="659" spans="1:27" ht="15.75" customHeight="1">
      <c r="A659" s="91"/>
      <c r="B659" s="91"/>
      <c r="C659" s="91"/>
      <c r="D659" s="92"/>
      <c r="E659" s="92"/>
      <c r="F659" s="92"/>
      <c r="G659" s="92"/>
      <c r="H659" s="92"/>
      <c r="I659" s="92"/>
      <c r="J659" s="92"/>
      <c r="K659" s="92"/>
      <c r="L659" s="92"/>
      <c r="M659" s="92"/>
      <c r="N659" s="92"/>
      <c r="O659" s="92"/>
      <c r="P659" s="92"/>
      <c r="Q659" s="91"/>
      <c r="R659" s="91"/>
      <c r="S659" s="91"/>
      <c r="T659" s="91"/>
      <c r="U659" s="91"/>
      <c r="V659" s="91"/>
      <c r="W659" s="91"/>
      <c r="X659" s="91"/>
      <c r="Y659" s="91"/>
      <c r="Z659" s="91"/>
      <c r="AA659" s="91"/>
    </row>
    <row r="660" spans="1:27" ht="15.75" customHeight="1">
      <c r="A660" s="91"/>
      <c r="B660" s="91"/>
      <c r="C660" s="91"/>
      <c r="D660" s="92"/>
      <c r="E660" s="92"/>
      <c r="F660" s="92"/>
      <c r="G660" s="92"/>
      <c r="H660" s="92"/>
      <c r="I660" s="92"/>
      <c r="J660" s="92"/>
      <c r="K660" s="92"/>
      <c r="L660" s="92"/>
      <c r="M660" s="92"/>
      <c r="N660" s="92"/>
      <c r="O660" s="92"/>
      <c r="P660" s="92"/>
      <c r="Q660" s="91"/>
      <c r="R660" s="91"/>
      <c r="S660" s="91"/>
      <c r="T660" s="91"/>
      <c r="U660" s="91"/>
      <c r="V660" s="91"/>
      <c r="W660" s="91"/>
      <c r="X660" s="91"/>
      <c r="Y660" s="91"/>
      <c r="Z660" s="91"/>
      <c r="AA660" s="91"/>
    </row>
    <row r="661" spans="1:27" ht="15.75" customHeight="1">
      <c r="A661" s="91"/>
      <c r="B661" s="91"/>
      <c r="C661" s="91"/>
      <c r="D661" s="92"/>
      <c r="E661" s="92"/>
      <c r="F661" s="92"/>
      <c r="G661" s="92"/>
      <c r="H661" s="92"/>
      <c r="I661" s="92"/>
      <c r="J661" s="92"/>
      <c r="K661" s="92"/>
      <c r="L661" s="92"/>
      <c r="M661" s="92"/>
      <c r="N661" s="92"/>
      <c r="O661" s="92"/>
      <c r="P661" s="92"/>
      <c r="Q661" s="91"/>
      <c r="R661" s="91"/>
      <c r="S661" s="91"/>
      <c r="T661" s="91"/>
      <c r="U661" s="91"/>
      <c r="V661" s="91"/>
      <c r="W661" s="91"/>
      <c r="X661" s="91"/>
      <c r="Y661" s="91"/>
      <c r="Z661" s="91"/>
      <c r="AA661" s="91"/>
    </row>
    <row r="662" spans="1:27" ht="15.75" customHeight="1">
      <c r="A662" s="91"/>
      <c r="B662" s="91"/>
      <c r="C662" s="91"/>
      <c r="D662" s="92"/>
      <c r="E662" s="92"/>
      <c r="F662" s="92"/>
      <c r="G662" s="92"/>
      <c r="H662" s="92"/>
      <c r="I662" s="92"/>
      <c r="J662" s="92"/>
      <c r="K662" s="92"/>
      <c r="L662" s="92"/>
      <c r="M662" s="92"/>
      <c r="N662" s="92"/>
      <c r="O662" s="92"/>
      <c r="P662" s="92"/>
      <c r="Q662" s="91"/>
      <c r="R662" s="91"/>
      <c r="S662" s="91"/>
      <c r="T662" s="91"/>
      <c r="U662" s="91"/>
      <c r="V662" s="91"/>
      <c r="W662" s="91"/>
      <c r="X662" s="91"/>
      <c r="Y662" s="91"/>
      <c r="Z662" s="91"/>
      <c r="AA662" s="91"/>
    </row>
    <row r="663" spans="1:27" ht="15.75" customHeight="1">
      <c r="A663" s="91"/>
      <c r="B663" s="91"/>
      <c r="C663" s="91"/>
      <c r="D663" s="92"/>
      <c r="E663" s="92"/>
      <c r="F663" s="92"/>
      <c r="G663" s="92"/>
      <c r="H663" s="92"/>
      <c r="I663" s="92"/>
      <c r="J663" s="92"/>
      <c r="K663" s="92"/>
      <c r="L663" s="92"/>
      <c r="M663" s="92"/>
      <c r="N663" s="92"/>
      <c r="O663" s="92"/>
      <c r="P663" s="92"/>
      <c r="Q663" s="91"/>
      <c r="R663" s="91"/>
      <c r="S663" s="91"/>
      <c r="T663" s="91"/>
      <c r="U663" s="91"/>
      <c r="V663" s="91"/>
      <c r="W663" s="91"/>
      <c r="X663" s="91"/>
      <c r="Y663" s="91"/>
      <c r="Z663" s="91"/>
      <c r="AA663" s="91"/>
    </row>
    <row r="664" spans="1:27" ht="15.75" customHeight="1">
      <c r="A664" s="91"/>
      <c r="B664" s="91"/>
      <c r="C664" s="91"/>
      <c r="D664" s="92"/>
      <c r="E664" s="92"/>
      <c r="F664" s="92"/>
      <c r="G664" s="92"/>
      <c r="H664" s="92"/>
      <c r="I664" s="92"/>
      <c r="J664" s="92"/>
      <c r="K664" s="92"/>
      <c r="L664" s="92"/>
      <c r="M664" s="92"/>
      <c r="N664" s="92"/>
      <c r="O664" s="92"/>
      <c r="P664" s="92"/>
      <c r="Q664" s="91"/>
      <c r="R664" s="91"/>
      <c r="S664" s="91"/>
      <c r="T664" s="91"/>
      <c r="U664" s="91"/>
      <c r="V664" s="91"/>
      <c r="W664" s="91"/>
      <c r="X664" s="91"/>
      <c r="Y664" s="91"/>
      <c r="Z664" s="91"/>
      <c r="AA664" s="91"/>
    </row>
    <row r="665" spans="1:27" ht="15.75" customHeight="1">
      <c r="A665" s="91"/>
      <c r="B665" s="91"/>
      <c r="C665" s="91"/>
      <c r="D665" s="92"/>
      <c r="E665" s="92"/>
      <c r="F665" s="92"/>
      <c r="G665" s="92"/>
      <c r="H665" s="92"/>
      <c r="I665" s="92"/>
      <c r="J665" s="92"/>
      <c r="K665" s="92"/>
      <c r="L665" s="92"/>
      <c r="M665" s="92"/>
      <c r="N665" s="92"/>
      <c r="O665" s="92"/>
      <c r="P665" s="92"/>
      <c r="Q665" s="91"/>
      <c r="R665" s="91"/>
      <c r="S665" s="91"/>
      <c r="T665" s="91"/>
      <c r="U665" s="91"/>
      <c r="V665" s="91"/>
      <c r="W665" s="91"/>
      <c r="X665" s="91"/>
      <c r="Y665" s="91"/>
      <c r="Z665" s="91"/>
      <c r="AA665" s="91"/>
    </row>
    <row r="666" spans="1:27" ht="15.75" customHeight="1">
      <c r="A666" s="91"/>
      <c r="B666" s="91"/>
      <c r="C666" s="91"/>
      <c r="D666" s="92"/>
      <c r="E666" s="92"/>
      <c r="F666" s="92"/>
      <c r="G666" s="92"/>
      <c r="H666" s="92"/>
      <c r="I666" s="92"/>
      <c r="J666" s="92"/>
      <c r="K666" s="92"/>
      <c r="L666" s="92"/>
      <c r="M666" s="92"/>
      <c r="N666" s="92"/>
      <c r="O666" s="92"/>
      <c r="P666" s="92"/>
      <c r="Q666" s="91"/>
      <c r="R666" s="91"/>
      <c r="S666" s="91"/>
      <c r="T666" s="91"/>
      <c r="U666" s="91"/>
      <c r="V666" s="91"/>
      <c r="W666" s="91"/>
      <c r="X666" s="91"/>
      <c r="Y666" s="91"/>
      <c r="Z666" s="91"/>
      <c r="AA666" s="91"/>
    </row>
    <row r="667" spans="1:27" ht="15.75" customHeight="1">
      <c r="A667" s="91"/>
      <c r="B667" s="91"/>
      <c r="C667" s="91"/>
      <c r="D667" s="92"/>
      <c r="E667" s="92"/>
      <c r="F667" s="92"/>
      <c r="G667" s="92"/>
      <c r="H667" s="92"/>
      <c r="I667" s="92"/>
      <c r="J667" s="92"/>
      <c r="K667" s="92"/>
      <c r="L667" s="92"/>
      <c r="M667" s="92"/>
      <c r="N667" s="92"/>
      <c r="O667" s="92"/>
      <c r="P667" s="92"/>
      <c r="Q667" s="91"/>
      <c r="R667" s="91"/>
      <c r="S667" s="91"/>
      <c r="T667" s="91"/>
      <c r="U667" s="91"/>
      <c r="V667" s="91"/>
      <c r="W667" s="91"/>
      <c r="X667" s="91"/>
      <c r="Y667" s="91"/>
      <c r="Z667" s="91"/>
      <c r="AA667" s="91"/>
    </row>
    <row r="668" spans="1:27" ht="15.75" customHeight="1">
      <c r="A668" s="91"/>
      <c r="B668" s="91"/>
      <c r="C668" s="91"/>
      <c r="D668" s="92"/>
      <c r="E668" s="92"/>
      <c r="F668" s="92"/>
      <c r="G668" s="92"/>
      <c r="H668" s="92"/>
      <c r="I668" s="92"/>
      <c r="J668" s="92"/>
      <c r="K668" s="92"/>
      <c r="L668" s="92"/>
      <c r="M668" s="92"/>
      <c r="N668" s="92"/>
      <c r="O668" s="92"/>
      <c r="P668" s="92"/>
      <c r="Q668" s="91"/>
      <c r="R668" s="91"/>
      <c r="S668" s="91"/>
      <c r="T668" s="91"/>
      <c r="U668" s="91"/>
      <c r="V668" s="91"/>
      <c r="W668" s="91"/>
      <c r="X668" s="91"/>
      <c r="Y668" s="91"/>
      <c r="Z668" s="91"/>
      <c r="AA668" s="91"/>
    </row>
    <row r="669" spans="1:27" ht="15.75" customHeight="1">
      <c r="A669" s="91"/>
      <c r="B669" s="91"/>
      <c r="C669" s="91"/>
      <c r="D669" s="92"/>
      <c r="E669" s="92"/>
      <c r="F669" s="92"/>
      <c r="G669" s="92"/>
      <c r="H669" s="92"/>
      <c r="I669" s="92"/>
      <c r="J669" s="92"/>
      <c r="K669" s="92"/>
      <c r="L669" s="92"/>
      <c r="M669" s="92"/>
      <c r="N669" s="92"/>
      <c r="O669" s="92"/>
      <c r="P669" s="92"/>
      <c r="Q669" s="91"/>
      <c r="R669" s="91"/>
      <c r="S669" s="91"/>
      <c r="T669" s="91"/>
      <c r="U669" s="91"/>
      <c r="V669" s="91"/>
      <c r="W669" s="91"/>
      <c r="X669" s="91"/>
      <c r="Y669" s="91"/>
      <c r="Z669" s="91"/>
      <c r="AA669" s="91"/>
    </row>
    <row r="670" spans="1:27" ht="15.75" customHeight="1">
      <c r="A670" s="91"/>
      <c r="B670" s="91"/>
      <c r="C670" s="91"/>
      <c r="D670" s="92"/>
      <c r="E670" s="92"/>
      <c r="F670" s="92"/>
      <c r="G670" s="92"/>
      <c r="H670" s="92"/>
      <c r="I670" s="92"/>
      <c r="J670" s="92"/>
      <c r="K670" s="92"/>
      <c r="L670" s="92"/>
      <c r="M670" s="92"/>
      <c r="N670" s="92"/>
      <c r="O670" s="92"/>
      <c r="P670" s="92"/>
      <c r="Q670" s="91"/>
      <c r="R670" s="91"/>
      <c r="S670" s="91"/>
      <c r="T670" s="91"/>
      <c r="U670" s="91"/>
      <c r="V670" s="91"/>
      <c r="W670" s="91"/>
      <c r="X670" s="91"/>
      <c r="Y670" s="91"/>
      <c r="Z670" s="91"/>
      <c r="AA670" s="91"/>
    </row>
    <row r="671" spans="1:27" ht="15.75" customHeight="1">
      <c r="A671" s="91"/>
      <c r="B671" s="91"/>
      <c r="C671" s="91"/>
      <c r="D671" s="92"/>
      <c r="E671" s="92"/>
      <c r="F671" s="92"/>
      <c r="G671" s="92"/>
      <c r="H671" s="92"/>
      <c r="I671" s="92"/>
      <c r="J671" s="92"/>
      <c r="K671" s="92"/>
      <c r="L671" s="92"/>
      <c r="M671" s="92"/>
      <c r="N671" s="92"/>
      <c r="O671" s="92"/>
      <c r="P671" s="92"/>
      <c r="Q671" s="91"/>
      <c r="R671" s="91"/>
      <c r="S671" s="91"/>
      <c r="T671" s="91"/>
      <c r="U671" s="91"/>
      <c r="V671" s="91"/>
      <c r="W671" s="91"/>
      <c r="X671" s="91"/>
      <c r="Y671" s="91"/>
      <c r="Z671" s="91"/>
      <c r="AA671" s="91"/>
    </row>
    <row r="672" spans="1:27" ht="15.75" customHeight="1">
      <c r="A672" s="91"/>
      <c r="B672" s="91"/>
      <c r="C672" s="91"/>
      <c r="D672" s="92"/>
      <c r="E672" s="92"/>
      <c r="F672" s="92"/>
      <c r="G672" s="92"/>
      <c r="H672" s="92"/>
      <c r="I672" s="92"/>
      <c r="J672" s="92"/>
      <c r="K672" s="92"/>
      <c r="L672" s="92"/>
      <c r="M672" s="92"/>
      <c r="N672" s="92"/>
      <c r="O672" s="92"/>
      <c r="P672" s="92"/>
      <c r="Q672" s="91"/>
      <c r="R672" s="91"/>
      <c r="S672" s="91"/>
      <c r="T672" s="91"/>
      <c r="U672" s="91"/>
      <c r="V672" s="91"/>
      <c r="W672" s="91"/>
      <c r="X672" s="91"/>
      <c r="Y672" s="91"/>
      <c r="Z672" s="91"/>
      <c r="AA672" s="91"/>
    </row>
    <row r="673" spans="1:27" ht="15.75" customHeight="1">
      <c r="A673" s="91"/>
      <c r="B673" s="91"/>
      <c r="C673" s="91"/>
      <c r="D673" s="92"/>
      <c r="E673" s="92"/>
      <c r="F673" s="92"/>
      <c r="G673" s="92"/>
      <c r="H673" s="92"/>
      <c r="I673" s="92"/>
      <c r="J673" s="92"/>
      <c r="K673" s="92"/>
      <c r="L673" s="92"/>
      <c r="M673" s="92"/>
      <c r="N673" s="92"/>
      <c r="O673" s="92"/>
      <c r="P673" s="92"/>
      <c r="Q673" s="91"/>
      <c r="R673" s="91"/>
      <c r="S673" s="91"/>
      <c r="T673" s="91"/>
      <c r="U673" s="91"/>
      <c r="V673" s="91"/>
      <c r="W673" s="91"/>
      <c r="X673" s="91"/>
      <c r="Y673" s="91"/>
      <c r="Z673" s="91"/>
      <c r="AA673" s="91"/>
    </row>
    <row r="674" spans="1:27" ht="15.75" customHeight="1">
      <c r="A674" s="91"/>
      <c r="B674" s="91"/>
      <c r="C674" s="91"/>
      <c r="D674" s="92"/>
      <c r="E674" s="92"/>
      <c r="F674" s="92"/>
      <c r="G674" s="92"/>
      <c r="H674" s="92"/>
      <c r="I674" s="92"/>
      <c r="J674" s="92"/>
      <c r="K674" s="92"/>
      <c r="L674" s="92"/>
      <c r="M674" s="92"/>
      <c r="N674" s="92"/>
      <c r="O674" s="92"/>
      <c r="P674" s="92"/>
      <c r="Q674" s="91"/>
      <c r="R674" s="91"/>
      <c r="S674" s="91"/>
      <c r="T674" s="91"/>
      <c r="U674" s="91"/>
      <c r="V674" s="91"/>
      <c r="W674" s="91"/>
      <c r="X674" s="91"/>
      <c r="Y674" s="91"/>
      <c r="Z674" s="91"/>
      <c r="AA674" s="91"/>
    </row>
    <row r="675" spans="1:27" ht="15.75" customHeight="1">
      <c r="A675" s="91"/>
      <c r="B675" s="91"/>
      <c r="C675" s="91"/>
      <c r="D675" s="92"/>
      <c r="E675" s="92"/>
      <c r="F675" s="92"/>
      <c r="G675" s="92"/>
      <c r="H675" s="92"/>
      <c r="I675" s="92"/>
      <c r="J675" s="92"/>
      <c r="K675" s="92"/>
      <c r="L675" s="92"/>
      <c r="M675" s="92"/>
      <c r="N675" s="92"/>
      <c r="O675" s="92"/>
      <c r="P675" s="92"/>
      <c r="Q675" s="91"/>
      <c r="R675" s="91"/>
      <c r="S675" s="91"/>
      <c r="T675" s="91"/>
      <c r="U675" s="91"/>
      <c r="V675" s="91"/>
      <c r="W675" s="91"/>
      <c r="X675" s="91"/>
      <c r="Y675" s="91"/>
      <c r="Z675" s="91"/>
      <c r="AA675" s="91"/>
    </row>
    <row r="676" spans="1:27" ht="15.75" customHeight="1">
      <c r="A676" s="91"/>
      <c r="B676" s="91"/>
      <c r="C676" s="91"/>
      <c r="D676" s="92"/>
      <c r="E676" s="92"/>
      <c r="F676" s="92"/>
      <c r="G676" s="92"/>
      <c r="H676" s="92"/>
      <c r="I676" s="92"/>
      <c r="J676" s="92"/>
      <c r="K676" s="92"/>
      <c r="L676" s="92"/>
      <c r="M676" s="92"/>
      <c r="N676" s="92"/>
      <c r="O676" s="92"/>
      <c r="P676" s="92"/>
      <c r="Q676" s="91"/>
      <c r="R676" s="91"/>
      <c r="S676" s="91"/>
      <c r="T676" s="91"/>
      <c r="U676" s="91"/>
      <c r="V676" s="91"/>
      <c r="W676" s="91"/>
      <c r="X676" s="91"/>
      <c r="Y676" s="91"/>
      <c r="Z676" s="91"/>
      <c r="AA676" s="91"/>
    </row>
    <row r="677" spans="1:27" ht="15.75" customHeight="1">
      <c r="A677" s="91"/>
      <c r="B677" s="91"/>
      <c r="C677" s="91"/>
      <c r="D677" s="92"/>
      <c r="E677" s="92"/>
      <c r="F677" s="92"/>
      <c r="G677" s="92"/>
      <c r="H677" s="92"/>
      <c r="I677" s="92"/>
      <c r="J677" s="92"/>
      <c r="K677" s="92"/>
      <c r="L677" s="92"/>
      <c r="M677" s="92"/>
      <c r="N677" s="92"/>
      <c r="O677" s="92"/>
      <c r="P677" s="92"/>
      <c r="Q677" s="91"/>
      <c r="R677" s="91"/>
      <c r="S677" s="91"/>
      <c r="T677" s="91"/>
      <c r="U677" s="91"/>
      <c r="V677" s="91"/>
      <c r="W677" s="91"/>
      <c r="X677" s="91"/>
      <c r="Y677" s="91"/>
      <c r="Z677" s="91"/>
      <c r="AA677" s="91"/>
    </row>
    <row r="678" spans="1:27" ht="15.75" customHeight="1">
      <c r="A678" s="91"/>
      <c r="B678" s="91"/>
      <c r="C678" s="91"/>
      <c r="D678" s="92"/>
      <c r="E678" s="92"/>
      <c r="F678" s="92"/>
      <c r="G678" s="92"/>
      <c r="H678" s="92"/>
      <c r="I678" s="92"/>
      <c r="J678" s="92"/>
      <c r="K678" s="92"/>
      <c r="L678" s="92"/>
      <c r="M678" s="92"/>
      <c r="N678" s="92"/>
      <c r="O678" s="92"/>
      <c r="P678" s="92"/>
      <c r="Q678" s="91"/>
      <c r="R678" s="91"/>
      <c r="S678" s="91"/>
      <c r="T678" s="91"/>
      <c r="U678" s="91"/>
      <c r="V678" s="91"/>
      <c r="W678" s="91"/>
      <c r="X678" s="91"/>
      <c r="Y678" s="91"/>
      <c r="Z678" s="91"/>
      <c r="AA678" s="91"/>
    </row>
    <row r="679" spans="1:27" ht="15.75" customHeight="1">
      <c r="A679" s="91"/>
      <c r="B679" s="91"/>
      <c r="C679" s="91"/>
      <c r="D679" s="92"/>
      <c r="E679" s="92"/>
      <c r="F679" s="92"/>
      <c r="G679" s="92"/>
      <c r="H679" s="92"/>
      <c r="I679" s="92"/>
      <c r="J679" s="92"/>
      <c r="K679" s="92"/>
      <c r="L679" s="92"/>
      <c r="M679" s="92"/>
      <c r="N679" s="92"/>
      <c r="O679" s="92"/>
      <c r="P679" s="92"/>
      <c r="Q679" s="91"/>
      <c r="R679" s="91"/>
      <c r="S679" s="91"/>
      <c r="T679" s="91"/>
      <c r="U679" s="91"/>
      <c r="V679" s="91"/>
      <c r="W679" s="91"/>
      <c r="X679" s="91"/>
      <c r="Y679" s="91"/>
      <c r="Z679" s="91"/>
      <c r="AA679" s="91"/>
    </row>
    <row r="680" spans="1:27" ht="15.75" customHeight="1">
      <c r="A680" s="91"/>
      <c r="B680" s="91"/>
      <c r="C680" s="91"/>
      <c r="D680" s="92"/>
      <c r="E680" s="92"/>
      <c r="F680" s="92"/>
      <c r="G680" s="92"/>
      <c r="H680" s="92"/>
      <c r="I680" s="92"/>
      <c r="J680" s="92"/>
      <c r="K680" s="92"/>
      <c r="L680" s="92"/>
      <c r="M680" s="92"/>
      <c r="N680" s="92"/>
      <c r="O680" s="92"/>
      <c r="P680" s="92"/>
      <c r="Q680" s="91"/>
      <c r="R680" s="91"/>
      <c r="S680" s="91"/>
      <c r="T680" s="91"/>
      <c r="U680" s="91"/>
      <c r="V680" s="91"/>
      <c r="W680" s="91"/>
      <c r="X680" s="91"/>
      <c r="Y680" s="91"/>
      <c r="Z680" s="91"/>
      <c r="AA680" s="91"/>
    </row>
    <row r="681" spans="1:27" ht="15.75" customHeight="1">
      <c r="A681" s="91"/>
      <c r="B681" s="91"/>
      <c r="C681" s="91"/>
      <c r="D681" s="92"/>
      <c r="E681" s="92"/>
      <c r="F681" s="92"/>
      <c r="G681" s="92"/>
      <c r="H681" s="92"/>
      <c r="I681" s="92"/>
      <c r="J681" s="92"/>
      <c r="K681" s="92"/>
      <c r="L681" s="92"/>
      <c r="M681" s="92"/>
      <c r="N681" s="92"/>
      <c r="O681" s="92"/>
      <c r="P681" s="92"/>
      <c r="Q681" s="91"/>
      <c r="R681" s="91"/>
      <c r="S681" s="91"/>
      <c r="T681" s="91"/>
      <c r="U681" s="91"/>
      <c r="V681" s="91"/>
      <c r="W681" s="91"/>
      <c r="X681" s="91"/>
      <c r="Y681" s="91"/>
      <c r="Z681" s="91"/>
      <c r="AA681" s="91"/>
    </row>
    <row r="682" spans="1:27" ht="15.75" customHeight="1">
      <c r="A682" s="91"/>
      <c r="B682" s="91"/>
      <c r="C682" s="91"/>
      <c r="D682" s="92"/>
      <c r="E682" s="92"/>
      <c r="F682" s="92"/>
      <c r="G682" s="92"/>
      <c r="H682" s="92"/>
      <c r="I682" s="92"/>
      <c r="J682" s="92"/>
      <c r="K682" s="92"/>
      <c r="L682" s="92"/>
      <c r="M682" s="92"/>
      <c r="N682" s="92"/>
      <c r="O682" s="92"/>
      <c r="P682" s="92"/>
      <c r="Q682" s="91"/>
      <c r="R682" s="91"/>
      <c r="S682" s="91"/>
      <c r="T682" s="91"/>
      <c r="U682" s="91"/>
      <c r="V682" s="91"/>
      <c r="W682" s="91"/>
      <c r="X682" s="91"/>
      <c r="Y682" s="91"/>
      <c r="Z682" s="91"/>
      <c r="AA682" s="91"/>
    </row>
    <row r="683" spans="1:27" ht="15.75" customHeight="1">
      <c r="A683" s="91"/>
      <c r="B683" s="91"/>
      <c r="C683" s="91"/>
      <c r="D683" s="92"/>
      <c r="E683" s="92"/>
      <c r="F683" s="92"/>
      <c r="G683" s="92"/>
      <c r="H683" s="92"/>
      <c r="I683" s="92"/>
      <c r="J683" s="92"/>
      <c r="K683" s="92"/>
      <c r="L683" s="92"/>
      <c r="M683" s="92"/>
      <c r="N683" s="92"/>
      <c r="O683" s="92"/>
      <c r="P683" s="92"/>
      <c r="Q683" s="91"/>
      <c r="R683" s="91"/>
      <c r="S683" s="91"/>
      <c r="T683" s="91"/>
      <c r="U683" s="91"/>
      <c r="V683" s="91"/>
      <c r="W683" s="91"/>
      <c r="X683" s="91"/>
      <c r="Y683" s="91"/>
      <c r="Z683" s="91"/>
      <c r="AA683" s="91"/>
    </row>
    <row r="684" spans="1:27" ht="15.75" customHeight="1">
      <c r="A684" s="91"/>
      <c r="B684" s="91"/>
      <c r="C684" s="91"/>
      <c r="D684" s="92"/>
      <c r="E684" s="92"/>
      <c r="F684" s="92"/>
      <c r="G684" s="92"/>
      <c r="H684" s="92"/>
      <c r="I684" s="92"/>
      <c r="J684" s="92"/>
      <c r="K684" s="92"/>
      <c r="L684" s="92"/>
      <c r="M684" s="92"/>
      <c r="N684" s="92"/>
      <c r="O684" s="92"/>
      <c r="P684" s="92"/>
      <c r="Q684" s="91"/>
      <c r="R684" s="91"/>
      <c r="S684" s="91"/>
      <c r="T684" s="91"/>
      <c r="U684" s="91"/>
      <c r="V684" s="91"/>
      <c r="W684" s="91"/>
      <c r="X684" s="91"/>
      <c r="Y684" s="91"/>
      <c r="Z684" s="91"/>
      <c r="AA684" s="91"/>
    </row>
    <row r="685" spans="1:27" ht="15.75" customHeight="1">
      <c r="A685" s="91"/>
      <c r="B685" s="91"/>
      <c r="C685" s="91"/>
      <c r="D685" s="92"/>
      <c r="E685" s="92"/>
      <c r="F685" s="92"/>
      <c r="G685" s="92"/>
      <c r="H685" s="92"/>
      <c r="I685" s="92"/>
      <c r="J685" s="92"/>
      <c r="K685" s="92"/>
      <c r="L685" s="92"/>
      <c r="M685" s="92"/>
      <c r="N685" s="92"/>
      <c r="O685" s="92"/>
      <c r="P685" s="92"/>
      <c r="Q685" s="91"/>
      <c r="R685" s="91"/>
      <c r="S685" s="91"/>
      <c r="T685" s="91"/>
      <c r="U685" s="91"/>
      <c r="V685" s="91"/>
      <c r="W685" s="91"/>
      <c r="X685" s="91"/>
      <c r="Y685" s="91"/>
      <c r="Z685" s="91"/>
      <c r="AA685" s="91"/>
    </row>
    <row r="686" spans="1:27" ht="15.75" customHeight="1">
      <c r="A686" s="91"/>
      <c r="B686" s="91"/>
      <c r="C686" s="91"/>
      <c r="D686" s="92"/>
      <c r="E686" s="92"/>
      <c r="F686" s="92"/>
      <c r="G686" s="92"/>
      <c r="H686" s="92"/>
      <c r="I686" s="92"/>
      <c r="J686" s="92"/>
      <c r="K686" s="92"/>
      <c r="L686" s="92"/>
      <c r="M686" s="92"/>
      <c r="N686" s="92"/>
      <c r="O686" s="92"/>
      <c r="P686" s="92"/>
      <c r="Q686" s="91"/>
      <c r="R686" s="91"/>
      <c r="S686" s="91"/>
      <c r="T686" s="91"/>
      <c r="U686" s="91"/>
      <c r="V686" s="91"/>
      <c r="W686" s="91"/>
      <c r="X686" s="91"/>
      <c r="Y686" s="91"/>
      <c r="Z686" s="91"/>
      <c r="AA686" s="91"/>
    </row>
    <row r="687" spans="1:27" ht="15.75" customHeight="1">
      <c r="A687" s="91"/>
      <c r="B687" s="91"/>
      <c r="C687" s="91"/>
      <c r="D687" s="92"/>
      <c r="E687" s="92"/>
      <c r="F687" s="92"/>
      <c r="G687" s="92"/>
      <c r="H687" s="92"/>
      <c r="I687" s="92"/>
      <c r="J687" s="92"/>
      <c r="K687" s="92"/>
      <c r="L687" s="92"/>
      <c r="M687" s="92"/>
      <c r="N687" s="92"/>
      <c r="O687" s="92"/>
      <c r="P687" s="92"/>
      <c r="Q687" s="91"/>
      <c r="R687" s="91"/>
      <c r="S687" s="91"/>
      <c r="T687" s="91"/>
      <c r="U687" s="91"/>
      <c r="V687" s="91"/>
      <c r="W687" s="91"/>
      <c r="X687" s="91"/>
      <c r="Y687" s="91"/>
      <c r="Z687" s="91"/>
      <c r="AA687" s="91"/>
    </row>
    <row r="688" spans="1:27" ht="15.75" customHeight="1">
      <c r="A688" s="91"/>
      <c r="B688" s="91"/>
      <c r="C688" s="91"/>
      <c r="D688" s="92"/>
      <c r="E688" s="92"/>
      <c r="F688" s="92"/>
      <c r="G688" s="92"/>
      <c r="H688" s="92"/>
      <c r="I688" s="92"/>
      <c r="J688" s="92"/>
      <c r="K688" s="92"/>
      <c r="L688" s="92"/>
      <c r="M688" s="92"/>
      <c r="N688" s="92"/>
      <c r="O688" s="92"/>
      <c r="P688" s="92"/>
      <c r="Q688" s="91"/>
      <c r="R688" s="91"/>
      <c r="S688" s="91"/>
      <c r="T688" s="91"/>
      <c r="U688" s="91"/>
      <c r="V688" s="91"/>
      <c r="W688" s="91"/>
      <c r="X688" s="91"/>
      <c r="Y688" s="91"/>
      <c r="Z688" s="91"/>
      <c r="AA688" s="91"/>
    </row>
    <row r="689" spans="1:27" ht="15.75" customHeight="1">
      <c r="A689" s="91"/>
      <c r="B689" s="91"/>
      <c r="C689" s="91"/>
      <c r="D689" s="92"/>
      <c r="E689" s="92"/>
      <c r="F689" s="92"/>
      <c r="G689" s="92"/>
      <c r="H689" s="92"/>
      <c r="I689" s="92"/>
      <c r="J689" s="92"/>
      <c r="K689" s="92"/>
      <c r="L689" s="92"/>
      <c r="M689" s="92"/>
      <c r="N689" s="92"/>
      <c r="O689" s="92"/>
      <c r="P689" s="92"/>
      <c r="Q689" s="91"/>
      <c r="R689" s="91"/>
      <c r="S689" s="91"/>
      <c r="T689" s="91"/>
      <c r="U689" s="91"/>
      <c r="V689" s="91"/>
      <c r="W689" s="91"/>
      <c r="X689" s="91"/>
      <c r="Y689" s="91"/>
      <c r="Z689" s="91"/>
      <c r="AA689" s="91"/>
    </row>
    <row r="690" spans="1:27" ht="15.75" customHeight="1">
      <c r="A690" s="91"/>
      <c r="B690" s="91"/>
      <c r="C690" s="91"/>
      <c r="D690" s="92"/>
      <c r="E690" s="92"/>
      <c r="F690" s="92"/>
      <c r="G690" s="92"/>
      <c r="H690" s="92"/>
      <c r="I690" s="92"/>
      <c r="J690" s="92"/>
      <c r="K690" s="92"/>
      <c r="L690" s="92"/>
      <c r="M690" s="92"/>
      <c r="N690" s="92"/>
      <c r="O690" s="92"/>
      <c r="P690" s="92"/>
      <c r="Q690" s="91"/>
      <c r="R690" s="91"/>
      <c r="S690" s="91"/>
      <c r="T690" s="91"/>
      <c r="U690" s="91"/>
      <c r="V690" s="91"/>
      <c r="W690" s="91"/>
      <c r="X690" s="91"/>
      <c r="Y690" s="91"/>
      <c r="Z690" s="91"/>
      <c r="AA690" s="91"/>
    </row>
    <row r="691" spans="1:27" ht="15.75" customHeight="1">
      <c r="A691" s="91"/>
      <c r="B691" s="91"/>
      <c r="C691" s="91"/>
      <c r="D691" s="92"/>
      <c r="E691" s="92"/>
      <c r="F691" s="92"/>
      <c r="G691" s="92"/>
      <c r="H691" s="92"/>
      <c r="I691" s="92"/>
      <c r="J691" s="92"/>
      <c r="K691" s="92"/>
      <c r="L691" s="92"/>
      <c r="M691" s="92"/>
      <c r="N691" s="92"/>
      <c r="O691" s="92"/>
      <c r="P691" s="92"/>
      <c r="Q691" s="91"/>
      <c r="R691" s="91"/>
      <c r="S691" s="91"/>
      <c r="T691" s="91"/>
      <c r="U691" s="91"/>
      <c r="V691" s="91"/>
      <c r="W691" s="91"/>
      <c r="X691" s="91"/>
      <c r="Y691" s="91"/>
      <c r="Z691" s="91"/>
      <c r="AA691" s="91"/>
    </row>
    <row r="692" spans="1:27" ht="15.75" customHeight="1">
      <c r="A692" s="91"/>
      <c r="B692" s="91"/>
      <c r="C692" s="91"/>
      <c r="D692" s="92"/>
      <c r="E692" s="92"/>
      <c r="F692" s="92"/>
      <c r="G692" s="92"/>
      <c r="H692" s="92"/>
      <c r="I692" s="92"/>
      <c r="J692" s="92"/>
      <c r="K692" s="92"/>
      <c r="L692" s="92"/>
      <c r="M692" s="92"/>
      <c r="N692" s="92"/>
      <c r="O692" s="92"/>
      <c r="P692" s="92"/>
      <c r="Q692" s="91"/>
      <c r="R692" s="91"/>
      <c r="S692" s="91"/>
      <c r="T692" s="91"/>
      <c r="U692" s="91"/>
      <c r="V692" s="91"/>
      <c r="W692" s="91"/>
      <c r="X692" s="91"/>
      <c r="Y692" s="91"/>
      <c r="Z692" s="91"/>
      <c r="AA692" s="91"/>
    </row>
    <row r="693" spans="1:27" ht="15.75" customHeight="1">
      <c r="A693" s="91"/>
      <c r="B693" s="91"/>
      <c r="C693" s="91"/>
      <c r="D693" s="92"/>
      <c r="E693" s="92"/>
      <c r="F693" s="92"/>
      <c r="G693" s="92"/>
      <c r="H693" s="92"/>
      <c r="I693" s="92"/>
      <c r="J693" s="92"/>
      <c r="K693" s="92"/>
      <c r="L693" s="92"/>
      <c r="M693" s="92"/>
      <c r="N693" s="92"/>
      <c r="O693" s="92"/>
      <c r="P693" s="92"/>
      <c r="Q693" s="91"/>
      <c r="R693" s="91"/>
      <c r="S693" s="91"/>
      <c r="T693" s="91"/>
      <c r="U693" s="91"/>
      <c r="V693" s="91"/>
      <c r="W693" s="91"/>
      <c r="X693" s="91"/>
      <c r="Y693" s="91"/>
      <c r="Z693" s="91"/>
      <c r="AA693" s="91"/>
    </row>
    <row r="694" spans="1:27" ht="15.75" customHeight="1">
      <c r="A694" s="91"/>
      <c r="B694" s="91"/>
      <c r="C694" s="91"/>
      <c r="D694" s="92"/>
      <c r="E694" s="92"/>
      <c r="F694" s="92"/>
      <c r="G694" s="92"/>
      <c r="H694" s="92"/>
      <c r="I694" s="92"/>
      <c r="J694" s="92"/>
      <c r="K694" s="92"/>
      <c r="L694" s="92"/>
      <c r="M694" s="92"/>
      <c r="N694" s="92"/>
      <c r="O694" s="92"/>
      <c r="P694" s="92"/>
      <c r="Q694" s="91"/>
      <c r="R694" s="91"/>
      <c r="S694" s="91"/>
      <c r="T694" s="91"/>
      <c r="U694" s="91"/>
      <c r="V694" s="91"/>
      <c r="W694" s="91"/>
      <c r="X694" s="91"/>
      <c r="Y694" s="91"/>
      <c r="Z694" s="91"/>
      <c r="AA694" s="91"/>
    </row>
    <row r="695" spans="1:27" ht="15.75" customHeight="1">
      <c r="A695" s="91"/>
      <c r="B695" s="91"/>
      <c r="C695" s="91"/>
      <c r="D695" s="92"/>
      <c r="E695" s="92"/>
      <c r="F695" s="92"/>
      <c r="G695" s="92"/>
      <c r="H695" s="92"/>
      <c r="I695" s="92"/>
      <c r="J695" s="92"/>
      <c r="K695" s="92"/>
      <c r="L695" s="92"/>
      <c r="M695" s="92"/>
      <c r="N695" s="92"/>
      <c r="O695" s="92"/>
      <c r="P695" s="92"/>
      <c r="Q695" s="91"/>
      <c r="R695" s="91"/>
      <c r="S695" s="91"/>
      <c r="T695" s="91"/>
      <c r="U695" s="91"/>
      <c r="V695" s="91"/>
      <c r="W695" s="91"/>
      <c r="X695" s="91"/>
      <c r="Y695" s="91"/>
      <c r="Z695" s="91"/>
      <c r="AA695" s="91"/>
    </row>
    <row r="696" spans="1:27" ht="15.75" customHeight="1">
      <c r="A696" s="91"/>
      <c r="B696" s="91"/>
      <c r="C696" s="91"/>
      <c r="D696" s="92"/>
      <c r="E696" s="92"/>
      <c r="F696" s="92"/>
      <c r="G696" s="92"/>
      <c r="H696" s="92"/>
      <c r="I696" s="92"/>
      <c r="J696" s="92"/>
      <c r="K696" s="92"/>
      <c r="L696" s="92"/>
      <c r="M696" s="92"/>
      <c r="N696" s="92"/>
      <c r="O696" s="92"/>
      <c r="P696" s="92"/>
      <c r="Q696" s="91"/>
      <c r="R696" s="91"/>
      <c r="S696" s="91"/>
      <c r="T696" s="91"/>
      <c r="U696" s="91"/>
      <c r="V696" s="91"/>
      <c r="W696" s="91"/>
      <c r="X696" s="91"/>
      <c r="Y696" s="91"/>
      <c r="Z696" s="91"/>
      <c r="AA696" s="91"/>
    </row>
    <row r="697" spans="1:27" ht="15.75" customHeight="1">
      <c r="A697" s="91"/>
      <c r="B697" s="91"/>
      <c r="C697" s="91"/>
      <c r="D697" s="92"/>
      <c r="E697" s="92"/>
      <c r="F697" s="92"/>
      <c r="G697" s="92"/>
      <c r="H697" s="92"/>
      <c r="I697" s="92"/>
      <c r="J697" s="92"/>
      <c r="K697" s="92"/>
      <c r="L697" s="92"/>
      <c r="M697" s="92"/>
      <c r="N697" s="92"/>
      <c r="O697" s="92"/>
      <c r="P697" s="92"/>
      <c r="Q697" s="91"/>
      <c r="R697" s="91"/>
      <c r="S697" s="91"/>
      <c r="T697" s="91"/>
      <c r="U697" s="91"/>
      <c r="V697" s="91"/>
      <c r="W697" s="91"/>
      <c r="X697" s="91"/>
      <c r="Y697" s="91"/>
      <c r="Z697" s="91"/>
      <c r="AA697" s="91"/>
    </row>
    <row r="698" spans="1:27" ht="15.75" customHeight="1">
      <c r="A698" s="91"/>
      <c r="B698" s="91"/>
      <c r="C698" s="91"/>
      <c r="D698" s="92"/>
      <c r="E698" s="92"/>
      <c r="F698" s="92"/>
      <c r="G698" s="92"/>
      <c r="H698" s="92"/>
      <c r="I698" s="92"/>
      <c r="J698" s="92"/>
      <c r="K698" s="92"/>
      <c r="L698" s="92"/>
      <c r="M698" s="92"/>
      <c r="N698" s="92"/>
      <c r="O698" s="92"/>
      <c r="P698" s="92"/>
      <c r="Q698" s="91"/>
      <c r="R698" s="91"/>
      <c r="S698" s="91"/>
      <c r="T698" s="91"/>
      <c r="U698" s="91"/>
      <c r="V698" s="91"/>
      <c r="W698" s="91"/>
      <c r="X698" s="91"/>
      <c r="Y698" s="91"/>
      <c r="Z698" s="91"/>
      <c r="AA698" s="91"/>
    </row>
    <row r="699" spans="1:27" ht="15.75" customHeight="1">
      <c r="A699" s="91"/>
      <c r="B699" s="91"/>
      <c r="C699" s="91"/>
      <c r="D699" s="92"/>
      <c r="E699" s="92"/>
      <c r="F699" s="92"/>
      <c r="G699" s="92"/>
      <c r="H699" s="92"/>
      <c r="I699" s="92"/>
      <c r="J699" s="92"/>
      <c r="K699" s="92"/>
      <c r="L699" s="92"/>
      <c r="M699" s="92"/>
      <c r="N699" s="92"/>
      <c r="O699" s="92"/>
      <c r="P699" s="92"/>
      <c r="Q699" s="91"/>
      <c r="R699" s="91"/>
      <c r="S699" s="91"/>
      <c r="T699" s="91"/>
      <c r="U699" s="91"/>
      <c r="V699" s="91"/>
      <c r="W699" s="91"/>
      <c r="X699" s="91"/>
      <c r="Y699" s="91"/>
      <c r="Z699" s="91"/>
      <c r="AA699" s="91"/>
    </row>
    <row r="700" spans="1:27" ht="15.75" customHeight="1">
      <c r="A700" s="91"/>
      <c r="B700" s="91"/>
      <c r="C700" s="91"/>
      <c r="D700" s="92"/>
      <c r="E700" s="92"/>
      <c r="F700" s="92"/>
      <c r="G700" s="92"/>
      <c r="H700" s="92"/>
      <c r="I700" s="92"/>
      <c r="J700" s="92"/>
      <c r="K700" s="92"/>
      <c r="L700" s="92"/>
      <c r="M700" s="92"/>
      <c r="N700" s="92"/>
      <c r="O700" s="92"/>
      <c r="P700" s="92"/>
      <c r="Q700" s="91"/>
      <c r="R700" s="91"/>
      <c r="S700" s="91"/>
      <c r="T700" s="91"/>
      <c r="U700" s="91"/>
      <c r="V700" s="91"/>
      <c r="W700" s="91"/>
      <c r="X700" s="91"/>
      <c r="Y700" s="91"/>
      <c r="Z700" s="91"/>
      <c r="AA700" s="91"/>
    </row>
    <row r="701" spans="1:27" ht="15.75" customHeight="1">
      <c r="A701" s="91"/>
      <c r="B701" s="91"/>
      <c r="C701" s="91"/>
      <c r="D701" s="92"/>
      <c r="E701" s="92"/>
      <c r="F701" s="92"/>
      <c r="G701" s="92"/>
      <c r="H701" s="92"/>
      <c r="I701" s="92"/>
      <c r="J701" s="92"/>
      <c r="K701" s="92"/>
      <c r="L701" s="92"/>
      <c r="M701" s="92"/>
      <c r="N701" s="92"/>
      <c r="O701" s="92"/>
      <c r="P701" s="92"/>
      <c r="Q701" s="91"/>
      <c r="R701" s="91"/>
      <c r="S701" s="91"/>
      <c r="T701" s="91"/>
      <c r="U701" s="91"/>
      <c r="V701" s="91"/>
      <c r="W701" s="91"/>
      <c r="X701" s="91"/>
      <c r="Y701" s="91"/>
      <c r="Z701" s="91"/>
      <c r="AA701" s="91"/>
    </row>
    <row r="702" spans="1:27" ht="15.75" customHeight="1">
      <c r="A702" s="91"/>
      <c r="B702" s="91"/>
      <c r="C702" s="91"/>
      <c r="D702" s="92"/>
      <c r="E702" s="92"/>
      <c r="F702" s="92"/>
      <c r="G702" s="92"/>
      <c r="H702" s="92"/>
      <c r="I702" s="92"/>
      <c r="J702" s="92"/>
      <c r="K702" s="92"/>
      <c r="L702" s="92"/>
      <c r="M702" s="92"/>
      <c r="N702" s="92"/>
      <c r="O702" s="92"/>
      <c r="P702" s="92"/>
      <c r="Q702" s="91"/>
      <c r="R702" s="91"/>
      <c r="S702" s="91"/>
      <c r="T702" s="91"/>
      <c r="U702" s="91"/>
      <c r="V702" s="91"/>
      <c r="W702" s="91"/>
      <c r="X702" s="91"/>
      <c r="Y702" s="91"/>
      <c r="Z702" s="91"/>
      <c r="AA702" s="91"/>
    </row>
    <row r="703" spans="1:27" ht="15.75" customHeight="1">
      <c r="A703" s="91"/>
      <c r="B703" s="91"/>
      <c r="C703" s="91"/>
      <c r="D703" s="92"/>
      <c r="E703" s="92"/>
      <c r="F703" s="92"/>
      <c r="G703" s="92"/>
      <c r="H703" s="92"/>
      <c r="I703" s="92"/>
      <c r="J703" s="92"/>
      <c r="K703" s="92"/>
      <c r="L703" s="92"/>
      <c r="M703" s="92"/>
      <c r="N703" s="92"/>
      <c r="O703" s="92"/>
      <c r="P703" s="92"/>
      <c r="Q703" s="91"/>
      <c r="R703" s="91"/>
      <c r="S703" s="91"/>
      <c r="T703" s="91"/>
      <c r="U703" s="91"/>
      <c r="V703" s="91"/>
      <c r="W703" s="91"/>
      <c r="X703" s="91"/>
      <c r="Y703" s="91"/>
      <c r="Z703" s="91"/>
      <c r="AA703" s="91"/>
    </row>
    <row r="704" spans="1:27" ht="15.75" customHeight="1">
      <c r="A704" s="91"/>
      <c r="B704" s="91"/>
      <c r="C704" s="91"/>
      <c r="D704" s="92"/>
      <c r="E704" s="92"/>
      <c r="F704" s="92"/>
      <c r="G704" s="92"/>
      <c r="H704" s="92"/>
      <c r="I704" s="92"/>
      <c r="J704" s="92"/>
      <c r="K704" s="92"/>
      <c r="L704" s="92"/>
      <c r="M704" s="92"/>
      <c r="N704" s="92"/>
      <c r="O704" s="92"/>
      <c r="P704" s="92"/>
      <c r="Q704" s="91"/>
      <c r="R704" s="91"/>
      <c r="S704" s="91"/>
      <c r="T704" s="91"/>
      <c r="U704" s="91"/>
      <c r="V704" s="91"/>
      <c r="W704" s="91"/>
      <c r="X704" s="91"/>
      <c r="Y704" s="91"/>
      <c r="Z704" s="91"/>
      <c r="AA704" s="91"/>
    </row>
    <row r="705" spans="1:27" ht="15.75" customHeight="1">
      <c r="A705" s="91"/>
      <c r="B705" s="91"/>
      <c r="C705" s="91"/>
      <c r="D705" s="92"/>
      <c r="E705" s="92"/>
      <c r="F705" s="92"/>
      <c r="G705" s="92"/>
      <c r="H705" s="92"/>
      <c r="I705" s="92"/>
      <c r="J705" s="92"/>
      <c r="K705" s="92"/>
      <c r="L705" s="92"/>
      <c r="M705" s="92"/>
      <c r="N705" s="92"/>
      <c r="O705" s="92"/>
      <c r="P705" s="92"/>
      <c r="Q705" s="91"/>
      <c r="R705" s="91"/>
      <c r="S705" s="91"/>
      <c r="T705" s="91"/>
      <c r="U705" s="91"/>
      <c r="V705" s="91"/>
      <c r="W705" s="91"/>
      <c r="X705" s="91"/>
      <c r="Y705" s="91"/>
      <c r="Z705" s="91"/>
      <c r="AA705" s="91"/>
    </row>
    <row r="706" spans="1:27" ht="15.75" customHeight="1">
      <c r="A706" s="91"/>
      <c r="B706" s="91"/>
      <c r="C706" s="91"/>
      <c r="D706" s="92"/>
      <c r="E706" s="92"/>
      <c r="F706" s="92"/>
      <c r="G706" s="92"/>
      <c r="H706" s="92"/>
      <c r="I706" s="92"/>
      <c r="J706" s="92"/>
      <c r="K706" s="92"/>
      <c r="L706" s="92"/>
      <c r="M706" s="92"/>
      <c r="N706" s="92"/>
      <c r="O706" s="92"/>
      <c r="P706" s="92"/>
      <c r="Q706" s="91"/>
      <c r="R706" s="91"/>
      <c r="S706" s="91"/>
      <c r="T706" s="91"/>
      <c r="U706" s="91"/>
      <c r="V706" s="91"/>
      <c r="W706" s="91"/>
      <c r="X706" s="91"/>
      <c r="Y706" s="91"/>
      <c r="Z706" s="91"/>
      <c r="AA706" s="91"/>
    </row>
    <row r="707" spans="1:27" ht="15.75" customHeight="1">
      <c r="A707" s="91"/>
      <c r="B707" s="91"/>
      <c r="C707" s="91"/>
      <c r="D707" s="92"/>
      <c r="E707" s="92"/>
      <c r="F707" s="92"/>
      <c r="G707" s="92"/>
      <c r="H707" s="92"/>
      <c r="I707" s="92"/>
      <c r="J707" s="92"/>
      <c r="K707" s="92"/>
      <c r="L707" s="92"/>
      <c r="M707" s="92"/>
      <c r="N707" s="92"/>
      <c r="O707" s="92"/>
      <c r="P707" s="92"/>
      <c r="Q707" s="91"/>
      <c r="R707" s="91"/>
      <c r="S707" s="91"/>
      <c r="T707" s="91"/>
      <c r="U707" s="91"/>
      <c r="V707" s="91"/>
      <c r="W707" s="91"/>
      <c r="X707" s="91"/>
      <c r="Y707" s="91"/>
      <c r="Z707" s="91"/>
      <c r="AA707" s="91"/>
    </row>
    <row r="708" spans="1:27" ht="15.75" customHeight="1">
      <c r="A708" s="91"/>
      <c r="B708" s="91"/>
      <c r="C708" s="91"/>
      <c r="D708" s="92"/>
      <c r="E708" s="92"/>
      <c r="F708" s="92"/>
      <c r="G708" s="92"/>
      <c r="H708" s="92"/>
      <c r="I708" s="92"/>
      <c r="J708" s="92"/>
      <c r="K708" s="92"/>
      <c r="L708" s="92"/>
      <c r="M708" s="92"/>
      <c r="N708" s="92"/>
      <c r="O708" s="92"/>
      <c r="P708" s="92"/>
      <c r="Q708" s="91"/>
      <c r="R708" s="91"/>
      <c r="S708" s="91"/>
      <c r="T708" s="91"/>
      <c r="U708" s="91"/>
      <c r="V708" s="91"/>
      <c r="W708" s="91"/>
      <c r="X708" s="91"/>
      <c r="Y708" s="91"/>
      <c r="Z708" s="91"/>
      <c r="AA708" s="91"/>
    </row>
    <row r="709" spans="1:27" ht="15.75" customHeight="1">
      <c r="A709" s="91"/>
      <c r="B709" s="91"/>
      <c r="C709" s="91"/>
      <c r="D709" s="92"/>
      <c r="E709" s="92"/>
      <c r="F709" s="92"/>
      <c r="G709" s="92"/>
      <c r="H709" s="92"/>
      <c r="I709" s="92"/>
      <c r="J709" s="92"/>
      <c r="K709" s="92"/>
      <c r="L709" s="92"/>
      <c r="M709" s="92"/>
      <c r="N709" s="92"/>
      <c r="O709" s="92"/>
      <c r="P709" s="92"/>
      <c r="Q709" s="91"/>
      <c r="R709" s="91"/>
      <c r="S709" s="91"/>
      <c r="T709" s="91"/>
      <c r="U709" s="91"/>
      <c r="V709" s="91"/>
      <c r="W709" s="91"/>
      <c r="X709" s="91"/>
      <c r="Y709" s="91"/>
      <c r="Z709" s="91"/>
      <c r="AA709" s="91"/>
    </row>
    <row r="710" spans="1:27" ht="15.75" customHeight="1">
      <c r="A710" s="91"/>
      <c r="B710" s="91"/>
      <c r="C710" s="91"/>
      <c r="D710" s="92"/>
      <c r="E710" s="92"/>
      <c r="F710" s="92"/>
      <c r="G710" s="92"/>
      <c r="H710" s="92"/>
      <c r="I710" s="92"/>
      <c r="J710" s="92"/>
      <c r="K710" s="92"/>
      <c r="L710" s="92"/>
      <c r="M710" s="92"/>
      <c r="N710" s="92"/>
      <c r="O710" s="92"/>
      <c r="P710" s="92"/>
      <c r="Q710" s="91"/>
      <c r="R710" s="91"/>
      <c r="S710" s="91"/>
      <c r="T710" s="91"/>
      <c r="U710" s="91"/>
      <c r="V710" s="91"/>
      <c r="W710" s="91"/>
      <c r="X710" s="91"/>
      <c r="Y710" s="91"/>
      <c r="Z710" s="91"/>
      <c r="AA710" s="91"/>
    </row>
    <row r="711" spans="1:27" ht="15.75" customHeight="1">
      <c r="A711" s="91"/>
      <c r="B711" s="91"/>
      <c r="C711" s="91"/>
      <c r="D711" s="92"/>
      <c r="E711" s="92"/>
      <c r="F711" s="92"/>
      <c r="G711" s="92"/>
      <c r="H711" s="92"/>
      <c r="I711" s="92"/>
      <c r="J711" s="92"/>
      <c r="K711" s="92"/>
      <c r="L711" s="92"/>
      <c r="M711" s="92"/>
      <c r="N711" s="92"/>
      <c r="O711" s="92"/>
      <c r="P711" s="92"/>
      <c r="Q711" s="91"/>
      <c r="R711" s="91"/>
      <c r="S711" s="91"/>
      <c r="T711" s="91"/>
      <c r="U711" s="91"/>
      <c r="V711" s="91"/>
      <c r="W711" s="91"/>
      <c r="X711" s="91"/>
      <c r="Y711" s="91"/>
      <c r="Z711" s="91"/>
      <c r="AA711" s="91"/>
    </row>
    <row r="712" spans="1:27" ht="15.75" customHeight="1">
      <c r="A712" s="91"/>
      <c r="B712" s="91"/>
      <c r="C712" s="91"/>
      <c r="D712" s="92"/>
      <c r="E712" s="92"/>
      <c r="F712" s="92"/>
      <c r="G712" s="92"/>
      <c r="H712" s="92"/>
      <c r="I712" s="92"/>
      <c r="J712" s="92"/>
      <c r="K712" s="92"/>
      <c r="L712" s="92"/>
      <c r="M712" s="92"/>
      <c r="N712" s="92"/>
      <c r="O712" s="92"/>
      <c r="P712" s="92"/>
      <c r="Q712" s="91"/>
      <c r="R712" s="91"/>
      <c r="S712" s="91"/>
      <c r="T712" s="91"/>
      <c r="U712" s="91"/>
      <c r="V712" s="91"/>
      <c r="W712" s="91"/>
      <c r="X712" s="91"/>
      <c r="Y712" s="91"/>
      <c r="Z712" s="91"/>
      <c r="AA712" s="91"/>
    </row>
    <row r="713" spans="1:27" ht="15.75" customHeight="1">
      <c r="A713" s="91"/>
      <c r="B713" s="91"/>
      <c r="C713" s="91"/>
      <c r="D713" s="92"/>
      <c r="E713" s="92"/>
      <c r="F713" s="92"/>
      <c r="G713" s="92"/>
      <c r="H713" s="92"/>
      <c r="I713" s="92"/>
      <c r="J713" s="92"/>
      <c r="K713" s="92"/>
      <c r="L713" s="92"/>
      <c r="M713" s="92"/>
      <c r="N713" s="92"/>
      <c r="O713" s="92"/>
      <c r="P713" s="92"/>
      <c r="Q713" s="91"/>
      <c r="R713" s="91"/>
      <c r="S713" s="91"/>
      <c r="T713" s="91"/>
      <c r="U713" s="91"/>
      <c r="V713" s="91"/>
      <c r="W713" s="91"/>
      <c r="X713" s="91"/>
      <c r="Y713" s="91"/>
      <c r="Z713" s="91"/>
      <c r="AA713" s="91"/>
    </row>
    <row r="714" spans="1:27" ht="15.75" customHeight="1">
      <c r="A714" s="91"/>
      <c r="B714" s="91"/>
      <c r="C714" s="91"/>
      <c r="D714" s="92"/>
      <c r="E714" s="92"/>
      <c r="F714" s="92"/>
      <c r="G714" s="92"/>
      <c r="H714" s="92"/>
      <c r="I714" s="92"/>
      <c r="J714" s="92"/>
      <c r="K714" s="92"/>
      <c r="L714" s="92"/>
      <c r="M714" s="92"/>
      <c r="N714" s="92"/>
      <c r="O714" s="92"/>
      <c r="P714" s="92"/>
      <c r="Q714" s="91"/>
      <c r="R714" s="91"/>
      <c r="S714" s="91"/>
      <c r="T714" s="91"/>
      <c r="U714" s="91"/>
      <c r="V714" s="91"/>
      <c r="W714" s="91"/>
      <c r="X714" s="91"/>
      <c r="Y714" s="91"/>
      <c r="Z714" s="91"/>
      <c r="AA714" s="91"/>
    </row>
    <row r="715" spans="1:27" ht="15.75" customHeight="1">
      <c r="A715" s="91"/>
      <c r="B715" s="91"/>
      <c r="C715" s="91"/>
      <c r="D715" s="92"/>
      <c r="E715" s="92"/>
      <c r="F715" s="92"/>
      <c r="G715" s="92"/>
      <c r="H715" s="92"/>
      <c r="I715" s="92"/>
      <c r="J715" s="92"/>
      <c r="K715" s="92"/>
      <c r="L715" s="92"/>
      <c r="M715" s="92"/>
      <c r="N715" s="92"/>
      <c r="O715" s="92"/>
      <c r="P715" s="92"/>
      <c r="Q715" s="91"/>
      <c r="R715" s="91"/>
      <c r="S715" s="91"/>
      <c r="T715" s="91"/>
      <c r="U715" s="91"/>
      <c r="V715" s="91"/>
      <c r="W715" s="91"/>
      <c r="X715" s="91"/>
      <c r="Y715" s="91"/>
      <c r="Z715" s="91"/>
      <c r="AA715" s="91"/>
    </row>
    <row r="716" spans="1:27" ht="15.75" customHeight="1">
      <c r="A716" s="91"/>
      <c r="B716" s="91"/>
      <c r="C716" s="91"/>
      <c r="D716" s="92"/>
      <c r="E716" s="92"/>
      <c r="F716" s="92"/>
      <c r="G716" s="92"/>
      <c r="H716" s="92"/>
      <c r="I716" s="92"/>
      <c r="J716" s="92"/>
      <c r="K716" s="92"/>
      <c r="L716" s="92"/>
      <c r="M716" s="92"/>
      <c r="N716" s="92"/>
      <c r="O716" s="92"/>
      <c r="P716" s="92"/>
      <c r="Q716" s="91"/>
      <c r="R716" s="91"/>
      <c r="S716" s="91"/>
      <c r="T716" s="91"/>
      <c r="U716" s="91"/>
      <c r="V716" s="91"/>
      <c r="W716" s="91"/>
      <c r="X716" s="91"/>
      <c r="Y716" s="91"/>
      <c r="Z716" s="91"/>
      <c r="AA716" s="91"/>
    </row>
    <row r="717" spans="1:27" ht="15.75" customHeight="1">
      <c r="A717" s="91"/>
      <c r="B717" s="91"/>
      <c r="C717" s="91"/>
      <c r="D717" s="92"/>
      <c r="E717" s="92"/>
      <c r="F717" s="92"/>
      <c r="G717" s="92"/>
      <c r="H717" s="92"/>
      <c r="I717" s="92"/>
      <c r="J717" s="92"/>
      <c r="K717" s="92"/>
      <c r="L717" s="92"/>
      <c r="M717" s="92"/>
      <c r="N717" s="92"/>
      <c r="O717" s="92"/>
      <c r="P717" s="92"/>
      <c r="Q717" s="91"/>
      <c r="R717" s="91"/>
      <c r="S717" s="91"/>
      <c r="T717" s="91"/>
      <c r="U717" s="91"/>
      <c r="V717" s="91"/>
      <c r="W717" s="91"/>
      <c r="X717" s="91"/>
      <c r="Y717" s="91"/>
      <c r="Z717" s="91"/>
      <c r="AA717" s="91"/>
    </row>
    <row r="718" spans="1:27" ht="15.75" customHeight="1">
      <c r="A718" s="91"/>
      <c r="B718" s="91"/>
      <c r="C718" s="91"/>
      <c r="D718" s="92"/>
      <c r="E718" s="92"/>
      <c r="F718" s="92"/>
      <c r="G718" s="92"/>
      <c r="H718" s="92"/>
      <c r="I718" s="92"/>
      <c r="J718" s="92"/>
      <c r="K718" s="92"/>
      <c r="L718" s="92"/>
      <c r="M718" s="92"/>
      <c r="N718" s="92"/>
      <c r="O718" s="92"/>
      <c r="P718" s="92"/>
      <c r="Q718" s="91"/>
      <c r="R718" s="91"/>
      <c r="S718" s="91"/>
      <c r="T718" s="91"/>
      <c r="U718" s="91"/>
      <c r="V718" s="91"/>
      <c r="W718" s="91"/>
      <c r="X718" s="91"/>
      <c r="Y718" s="91"/>
      <c r="Z718" s="91"/>
      <c r="AA718" s="91"/>
    </row>
    <row r="719" spans="1:27" ht="15.75" customHeight="1">
      <c r="A719" s="91"/>
      <c r="B719" s="91"/>
      <c r="C719" s="91"/>
      <c r="D719" s="92"/>
      <c r="E719" s="92"/>
      <c r="F719" s="92"/>
      <c r="G719" s="92"/>
      <c r="H719" s="92"/>
      <c r="I719" s="92"/>
      <c r="J719" s="92"/>
      <c r="K719" s="92"/>
      <c r="L719" s="92"/>
      <c r="M719" s="92"/>
      <c r="N719" s="92"/>
      <c r="O719" s="92"/>
      <c r="P719" s="92"/>
      <c r="Q719" s="91"/>
      <c r="R719" s="91"/>
      <c r="S719" s="91"/>
      <c r="T719" s="91"/>
      <c r="U719" s="91"/>
      <c r="V719" s="91"/>
      <c r="W719" s="91"/>
      <c r="X719" s="91"/>
      <c r="Y719" s="91"/>
      <c r="Z719" s="91"/>
      <c r="AA719" s="91"/>
    </row>
    <row r="720" spans="1:27" ht="15.75" customHeight="1">
      <c r="A720" s="91"/>
      <c r="B720" s="91"/>
      <c r="C720" s="91"/>
      <c r="D720" s="92"/>
      <c r="E720" s="92"/>
      <c r="F720" s="92"/>
      <c r="G720" s="92"/>
      <c r="H720" s="92"/>
      <c r="I720" s="92"/>
      <c r="J720" s="92"/>
      <c r="K720" s="92"/>
      <c r="L720" s="92"/>
      <c r="M720" s="92"/>
      <c r="N720" s="92"/>
      <c r="O720" s="92"/>
      <c r="P720" s="92"/>
      <c r="Q720" s="91"/>
      <c r="R720" s="91"/>
      <c r="S720" s="91"/>
      <c r="T720" s="91"/>
      <c r="U720" s="91"/>
      <c r="V720" s="91"/>
      <c r="W720" s="91"/>
      <c r="X720" s="91"/>
      <c r="Y720" s="91"/>
      <c r="Z720" s="91"/>
      <c r="AA720" s="91"/>
    </row>
    <row r="721" spans="1:27" ht="15.75" customHeight="1">
      <c r="A721" s="91"/>
      <c r="B721" s="91"/>
      <c r="C721" s="91"/>
      <c r="D721" s="92"/>
      <c r="E721" s="92"/>
      <c r="F721" s="92"/>
      <c r="G721" s="92"/>
      <c r="H721" s="92"/>
      <c r="I721" s="92"/>
      <c r="J721" s="92"/>
      <c r="K721" s="92"/>
      <c r="L721" s="92"/>
      <c r="M721" s="92"/>
      <c r="N721" s="92"/>
      <c r="O721" s="92"/>
      <c r="P721" s="92"/>
      <c r="Q721" s="91"/>
      <c r="R721" s="91"/>
      <c r="S721" s="91"/>
      <c r="T721" s="91"/>
      <c r="U721" s="91"/>
      <c r="V721" s="91"/>
      <c r="W721" s="91"/>
      <c r="X721" s="91"/>
      <c r="Y721" s="91"/>
      <c r="Z721" s="91"/>
      <c r="AA721" s="91"/>
    </row>
    <row r="722" spans="1:27" ht="15.75" customHeight="1">
      <c r="A722" s="91"/>
      <c r="B722" s="91"/>
      <c r="C722" s="91"/>
      <c r="D722" s="92"/>
      <c r="E722" s="92"/>
      <c r="F722" s="92"/>
      <c r="G722" s="92"/>
      <c r="H722" s="92"/>
      <c r="I722" s="92"/>
      <c r="J722" s="92"/>
      <c r="K722" s="92"/>
      <c r="L722" s="92"/>
      <c r="M722" s="92"/>
      <c r="N722" s="92"/>
      <c r="O722" s="92"/>
      <c r="P722" s="92"/>
      <c r="Q722" s="91"/>
      <c r="R722" s="91"/>
      <c r="S722" s="91"/>
      <c r="T722" s="91"/>
      <c r="U722" s="91"/>
      <c r="V722" s="91"/>
      <c r="W722" s="91"/>
      <c r="X722" s="91"/>
      <c r="Y722" s="91"/>
      <c r="Z722" s="91"/>
      <c r="AA722" s="91"/>
    </row>
    <row r="723" spans="1:27" ht="15.75" customHeight="1">
      <c r="A723" s="91"/>
      <c r="B723" s="91"/>
      <c r="C723" s="91"/>
      <c r="D723" s="92"/>
      <c r="E723" s="92"/>
      <c r="F723" s="92"/>
      <c r="G723" s="92"/>
      <c r="H723" s="92"/>
      <c r="I723" s="92"/>
      <c r="J723" s="92"/>
      <c r="K723" s="92"/>
      <c r="L723" s="92"/>
      <c r="M723" s="92"/>
      <c r="N723" s="92"/>
      <c r="O723" s="92"/>
      <c r="P723" s="92"/>
      <c r="Q723" s="91"/>
      <c r="R723" s="91"/>
      <c r="S723" s="91"/>
      <c r="T723" s="91"/>
      <c r="U723" s="91"/>
      <c r="V723" s="91"/>
      <c r="W723" s="91"/>
      <c r="X723" s="91"/>
      <c r="Y723" s="91"/>
      <c r="Z723" s="91"/>
      <c r="AA723" s="91"/>
    </row>
    <row r="724" spans="1:27" ht="15.75" customHeight="1">
      <c r="A724" s="91"/>
      <c r="B724" s="91"/>
      <c r="C724" s="91"/>
      <c r="D724" s="92"/>
      <c r="E724" s="92"/>
      <c r="F724" s="92"/>
      <c r="G724" s="92"/>
      <c r="H724" s="92"/>
      <c r="I724" s="92"/>
      <c r="J724" s="92"/>
      <c r="K724" s="92"/>
      <c r="L724" s="92"/>
      <c r="M724" s="92"/>
      <c r="N724" s="92"/>
      <c r="O724" s="92"/>
      <c r="P724" s="92"/>
      <c r="Q724" s="91"/>
      <c r="R724" s="91"/>
      <c r="S724" s="91"/>
      <c r="T724" s="91"/>
      <c r="U724" s="91"/>
      <c r="V724" s="91"/>
      <c r="W724" s="91"/>
      <c r="X724" s="91"/>
      <c r="Y724" s="91"/>
      <c r="Z724" s="91"/>
      <c r="AA724" s="91"/>
    </row>
    <row r="725" spans="1:27" ht="15.75" customHeight="1">
      <c r="A725" s="91"/>
      <c r="B725" s="91"/>
      <c r="C725" s="91"/>
      <c r="D725" s="92"/>
      <c r="E725" s="92"/>
      <c r="F725" s="92"/>
      <c r="G725" s="92"/>
      <c r="H725" s="92"/>
      <c r="I725" s="92"/>
      <c r="J725" s="92"/>
      <c r="K725" s="92"/>
      <c r="L725" s="92"/>
      <c r="M725" s="92"/>
      <c r="N725" s="92"/>
      <c r="O725" s="92"/>
      <c r="P725" s="92"/>
      <c r="Q725" s="91"/>
      <c r="R725" s="91"/>
      <c r="S725" s="91"/>
      <c r="T725" s="91"/>
      <c r="U725" s="91"/>
      <c r="V725" s="91"/>
      <c r="W725" s="91"/>
      <c r="X725" s="91"/>
      <c r="Y725" s="91"/>
      <c r="Z725" s="91"/>
      <c r="AA725" s="91"/>
    </row>
    <row r="726" spans="1:27" ht="15.75" customHeight="1">
      <c r="A726" s="91"/>
      <c r="B726" s="91"/>
      <c r="C726" s="91"/>
      <c r="D726" s="92"/>
      <c r="E726" s="92"/>
      <c r="F726" s="92"/>
      <c r="G726" s="92"/>
      <c r="H726" s="92"/>
      <c r="I726" s="92"/>
      <c r="J726" s="92"/>
      <c r="K726" s="92"/>
      <c r="L726" s="92"/>
      <c r="M726" s="92"/>
      <c r="N726" s="92"/>
      <c r="O726" s="92"/>
      <c r="P726" s="92"/>
      <c r="Q726" s="91"/>
      <c r="R726" s="91"/>
      <c r="S726" s="91"/>
      <c r="T726" s="91"/>
      <c r="U726" s="91"/>
      <c r="V726" s="91"/>
      <c r="W726" s="91"/>
      <c r="X726" s="91"/>
      <c r="Y726" s="91"/>
      <c r="Z726" s="91"/>
      <c r="AA726" s="91"/>
    </row>
    <row r="727" spans="1:27" ht="15.75" customHeight="1">
      <c r="A727" s="91"/>
      <c r="B727" s="91"/>
      <c r="C727" s="91"/>
      <c r="D727" s="92"/>
      <c r="E727" s="92"/>
      <c r="F727" s="92"/>
      <c r="G727" s="92"/>
      <c r="H727" s="92"/>
      <c r="I727" s="92"/>
      <c r="J727" s="92"/>
      <c r="K727" s="92"/>
      <c r="L727" s="92"/>
      <c r="M727" s="92"/>
      <c r="N727" s="92"/>
      <c r="O727" s="92"/>
      <c r="P727" s="92"/>
      <c r="Q727" s="91"/>
      <c r="R727" s="91"/>
      <c r="S727" s="91"/>
      <c r="T727" s="91"/>
      <c r="U727" s="91"/>
      <c r="V727" s="91"/>
      <c r="W727" s="91"/>
      <c r="X727" s="91"/>
      <c r="Y727" s="91"/>
      <c r="Z727" s="91"/>
      <c r="AA727" s="91"/>
    </row>
    <row r="728" spans="1:27" ht="15.75" customHeight="1">
      <c r="A728" s="91"/>
      <c r="B728" s="91"/>
      <c r="C728" s="91"/>
      <c r="D728" s="92"/>
      <c r="E728" s="92"/>
      <c r="F728" s="92"/>
      <c r="G728" s="92"/>
      <c r="H728" s="92"/>
      <c r="I728" s="92"/>
      <c r="J728" s="92"/>
      <c r="K728" s="92"/>
      <c r="L728" s="92"/>
      <c r="M728" s="92"/>
      <c r="N728" s="92"/>
      <c r="O728" s="92"/>
      <c r="P728" s="92"/>
      <c r="Q728" s="91"/>
      <c r="R728" s="91"/>
      <c r="S728" s="91"/>
      <c r="T728" s="91"/>
      <c r="U728" s="91"/>
      <c r="V728" s="91"/>
      <c r="W728" s="91"/>
      <c r="X728" s="91"/>
      <c r="Y728" s="91"/>
      <c r="Z728" s="91"/>
      <c r="AA728" s="91"/>
    </row>
    <row r="729" spans="1:27" ht="15.75" customHeight="1">
      <c r="A729" s="91"/>
      <c r="B729" s="91"/>
      <c r="C729" s="91"/>
      <c r="D729" s="92"/>
      <c r="E729" s="92"/>
      <c r="F729" s="92"/>
      <c r="G729" s="92"/>
      <c r="H729" s="92"/>
      <c r="I729" s="92"/>
      <c r="J729" s="92"/>
      <c r="K729" s="92"/>
      <c r="L729" s="92"/>
      <c r="M729" s="92"/>
      <c r="N729" s="92"/>
      <c r="O729" s="92"/>
      <c r="P729" s="92"/>
      <c r="Q729" s="91"/>
      <c r="R729" s="91"/>
      <c r="S729" s="91"/>
      <c r="T729" s="91"/>
      <c r="U729" s="91"/>
      <c r="V729" s="91"/>
      <c r="W729" s="91"/>
      <c r="X729" s="91"/>
      <c r="Y729" s="91"/>
      <c r="Z729" s="91"/>
      <c r="AA729" s="91"/>
    </row>
    <row r="730" spans="1:27" ht="15.75" customHeight="1">
      <c r="A730" s="91"/>
      <c r="B730" s="91"/>
      <c r="C730" s="91"/>
      <c r="D730" s="92"/>
      <c r="E730" s="92"/>
      <c r="F730" s="92"/>
      <c r="G730" s="92"/>
      <c r="H730" s="92"/>
      <c r="I730" s="92"/>
      <c r="J730" s="92"/>
      <c r="K730" s="92"/>
      <c r="L730" s="92"/>
      <c r="M730" s="92"/>
      <c r="N730" s="92"/>
      <c r="O730" s="92"/>
      <c r="P730" s="92"/>
      <c r="Q730" s="91"/>
      <c r="R730" s="91"/>
      <c r="S730" s="91"/>
      <c r="T730" s="91"/>
      <c r="U730" s="91"/>
      <c r="V730" s="91"/>
      <c r="W730" s="91"/>
      <c r="X730" s="91"/>
      <c r="Y730" s="91"/>
      <c r="Z730" s="91"/>
      <c r="AA730" s="91"/>
    </row>
    <row r="731" spans="1:27" ht="15.75" customHeight="1">
      <c r="A731" s="91"/>
      <c r="B731" s="91"/>
      <c r="C731" s="91"/>
      <c r="D731" s="92"/>
      <c r="E731" s="92"/>
      <c r="F731" s="92"/>
      <c r="G731" s="92"/>
      <c r="H731" s="92"/>
      <c r="I731" s="92"/>
      <c r="J731" s="92"/>
      <c r="K731" s="92"/>
      <c r="L731" s="92"/>
      <c r="M731" s="92"/>
      <c r="N731" s="92"/>
      <c r="O731" s="92"/>
      <c r="P731" s="92"/>
      <c r="Q731" s="91"/>
      <c r="R731" s="91"/>
      <c r="S731" s="91"/>
      <c r="T731" s="91"/>
      <c r="U731" s="91"/>
      <c r="V731" s="91"/>
      <c r="W731" s="91"/>
      <c r="X731" s="91"/>
      <c r="Y731" s="91"/>
      <c r="Z731" s="91"/>
      <c r="AA731" s="91"/>
    </row>
    <row r="732" spans="1:27" ht="15.75" customHeight="1">
      <c r="A732" s="91"/>
      <c r="B732" s="91"/>
      <c r="C732" s="91"/>
      <c r="D732" s="92"/>
      <c r="E732" s="92"/>
      <c r="F732" s="92"/>
      <c r="G732" s="92"/>
      <c r="H732" s="92"/>
      <c r="I732" s="92"/>
      <c r="J732" s="92"/>
      <c r="K732" s="92"/>
      <c r="L732" s="92"/>
      <c r="M732" s="92"/>
      <c r="N732" s="92"/>
      <c r="O732" s="92"/>
      <c r="P732" s="92"/>
      <c r="Q732" s="91"/>
      <c r="R732" s="91"/>
      <c r="S732" s="91"/>
      <c r="T732" s="91"/>
      <c r="U732" s="91"/>
      <c r="V732" s="91"/>
      <c r="W732" s="91"/>
      <c r="X732" s="91"/>
      <c r="Y732" s="91"/>
      <c r="Z732" s="91"/>
      <c r="AA732" s="91"/>
    </row>
    <row r="733" spans="1:27" ht="15.75" customHeight="1">
      <c r="A733" s="91"/>
      <c r="B733" s="91"/>
      <c r="C733" s="91"/>
      <c r="D733" s="92"/>
      <c r="E733" s="92"/>
      <c r="F733" s="92"/>
      <c r="G733" s="92"/>
      <c r="H733" s="92"/>
      <c r="I733" s="92"/>
      <c r="J733" s="92"/>
      <c r="K733" s="92"/>
      <c r="L733" s="92"/>
      <c r="M733" s="92"/>
      <c r="N733" s="92"/>
      <c r="O733" s="92"/>
      <c r="P733" s="92"/>
      <c r="Q733" s="91"/>
      <c r="R733" s="91"/>
      <c r="S733" s="91"/>
      <c r="T733" s="91"/>
      <c r="U733" s="91"/>
      <c r="V733" s="91"/>
      <c r="W733" s="91"/>
      <c r="X733" s="91"/>
      <c r="Y733" s="91"/>
      <c r="Z733" s="91"/>
      <c r="AA733" s="91"/>
    </row>
    <row r="734" spans="1:27" ht="15.75" customHeight="1">
      <c r="A734" s="91"/>
      <c r="B734" s="91"/>
      <c r="C734" s="91"/>
      <c r="D734" s="92"/>
      <c r="E734" s="92"/>
      <c r="F734" s="92"/>
      <c r="G734" s="92"/>
      <c r="H734" s="92"/>
      <c r="I734" s="92"/>
      <c r="J734" s="92"/>
      <c r="K734" s="92"/>
      <c r="L734" s="92"/>
      <c r="M734" s="92"/>
      <c r="N734" s="92"/>
      <c r="O734" s="92"/>
      <c r="P734" s="92"/>
      <c r="Q734" s="91"/>
      <c r="R734" s="91"/>
      <c r="S734" s="91"/>
      <c r="T734" s="91"/>
      <c r="U734" s="91"/>
      <c r="V734" s="91"/>
      <c r="W734" s="91"/>
      <c r="X734" s="91"/>
      <c r="Y734" s="91"/>
      <c r="Z734" s="91"/>
      <c r="AA734" s="91"/>
    </row>
    <row r="735" spans="1:27" ht="15.75" customHeight="1">
      <c r="A735" s="91"/>
      <c r="B735" s="91"/>
      <c r="C735" s="91"/>
      <c r="D735" s="92"/>
      <c r="E735" s="92"/>
      <c r="F735" s="92"/>
      <c r="G735" s="92"/>
      <c r="H735" s="92"/>
      <c r="I735" s="92"/>
      <c r="J735" s="92"/>
      <c r="K735" s="92"/>
      <c r="L735" s="92"/>
      <c r="M735" s="92"/>
      <c r="N735" s="92"/>
      <c r="O735" s="92"/>
      <c r="P735" s="92"/>
      <c r="Q735" s="91"/>
      <c r="R735" s="91"/>
      <c r="S735" s="91"/>
      <c r="T735" s="91"/>
      <c r="U735" s="91"/>
      <c r="V735" s="91"/>
      <c r="W735" s="91"/>
      <c r="X735" s="91"/>
      <c r="Y735" s="91"/>
      <c r="Z735" s="91"/>
      <c r="AA735" s="91"/>
    </row>
    <row r="736" spans="1:27" ht="15.75" customHeight="1">
      <c r="A736" s="91"/>
      <c r="B736" s="91"/>
      <c r="C736" s="91"/>
      <c r="D736" s="92"/>
      <c r="E736" s="92"/>
      <c r="F736" s="92"/>
      <c r="G736" s="92"/>
      <c r="H736" s="92"/>
      <c r="I736" s="92"/>
      <c r="J736" s="92"/>
      <c r="K736" s="92"/>
      <c r="L736" s="92"/>
      <c r="M736" s="92"/>
      <c r="N736" s="92"/>
      <c r="O736" s="92"/>
      <c r="P736" s="92"/>
      <c r="Q736" s="91"/>
      <c r="R736" s="91"/>
      <c r="S736" s="91"/>
      <c r="T736" s="91"/>
      <c r="U736" s="91"/>
      <c r="V736" s="91"/>
      <c r="W736" s="91"/>
      <c r="X736" s="91"/>
      <c r="Y736" s="91"/>
      <c r="Z736" s="91"/>
      <c r="AA736" s="91"/>
    </row>
    <row r="737" spans="1:27" ht="15.75" customHeight="1">
      <c r="A737" s="91"/>
      <c r="B737" s="91"/>
      <c r="C737" s="91"/>
      <c r="D737" s="92"/>
      <c r="E737" s="92"/>
      <c r="F737" s="92"/>
      <c r="G737" s="92"/>
      <c r="H737" s="92"/>
      <c r="I737" s="92"/>
      <c r="J737" s="92"/>
      <c r="K737" s="92"/>
      <c r="L737" s="92"/>
      <c r="M737" s="92"/>
      <c r="N737" s="92"/>
      <c r="O737" s="92"/>
      <c r="P737" s="92"/>
      <c r="Q737" s="91"/>
      <c r="R737" s="91"/>
      <c r="S737" s="91"/>
      <c r="T737" s="91"/>
      <c r="U737" s="91"/>
      <c r="V737" s="91"/>
      <c r="W737" s="91"/>
      <c r="X737" s="91"/>
      <c r="Y737" s="91"/>
      <c r="Z737" s="91"/>
      <c r="AA737" s="91"/>
    </row>
    <row r="738" spans="1:27" ht="15.75" customHeight="1">
      <c r="A738" s="91"/>
      <c r="B738" s="91"/>
      <c r="C738" s="91"/>
      <c r="D738" s="92"/>
      <c r="E738" s="92"/>
      <c r="F738" s="92"/>
      <c r="G738" s="92"/>
      <c r="H738" s="92"/>
      <c r="I738" s="92"/>
      <c r="J738" s="92"/>
      <c r="K738" s="92"/>
      <c r="L738" s="92"/>
      <c r="M738" s="92"/>
      <c r="N738" s="92"/>
      <c r="O738" s="92"/>
      <c r="P738" s="92"/>
      <c r="Q738" s="91"/>
      <c r="R738" s="91"/>
      <c r="S738" s="91"/>
      <c r="T738" s="91"/>
      <c r="U738" s="91"/>
      <c r="V738" s="91"/>
      <c r="W738" s="91"/>
      <c r="X738" s="91"/>
      <c r="Y738" s="91"/>
      <c r="Z738" s="91"/>
      <c r="AA738" s="91"/>
    </row>
    <row r="739" spans="1:27" ht="15.75" customHeight="1">
      <c r="A739" s="91"/>
      <c r="B739" s="91"/>
      <c r="C739" s="91"/>
      <c r="D739" s="92"/>
      <c r="E739" s="92"/>
      <c r="F739" s="92"/>
      <c r="G739" s="92"/>
      <c r="H739" s="92"/>
      <c r="I739" s="92"/>
      <c r="J739" s="92"/>
      <c r="K739" s="92"/>
      <c r="L739" s="92"/>
      <c r="M739" s="92"/>
      <c r="N739" s="92"/>
      <c r="O739" s="92"/>
      <c r="P739" s="92"/>
      <c r="Q739" s="91"/>
      <c r="R739" s="91"/>
      <c r="S739" s="91"/>
      <c r="T739" s="91"/>
      <c r="U739" s="91"/>
      <c r="V739" s="91"/>
      <c r="W739" s="91"/>
      <c r="X739" s="91"/>
      <c r="Y739" s="91"/>
      <c r="Z739" s="91"/>
      <c r="AA739" s="91"/>
    </row>
    <row r="740" spans="1:27" ht="15.75" customHeight="1">
      <c r="A740" s="91"/>
      <c r="B740" s="91"/>
      <c r="C740" s="91"/>
      <c r="D740" s="92"/>
      <c r="E740" s="92"/>
      <c r="F740" s="92"/>
      <c r="G740" s="92"/>
      <c r="H740" s="92"/>
      <c r="I740" s="92"/>
      <c r="J740" s="92"/>
      <c r="K740" s="92"/>
      <c r="L740" s="92"/>
      <c r="M740" s="92"/>
      <c r="N740" s="92"/>
      <c r="O740" s="92"/>
      <c r="P740" s="92"/>
      <c r="Q740" s="91"/>
      <c r="R740" s="91"/>
      <c r="S740" s="91"/>
      <c r="T740" s="91"/>
      <c r="U740" s="91"/>
      <c r="V740" s="91"/>
      <c r="W740" s="91"/>
      <c r="X740" s="91"/>
      <c r="Y740" s="91"/>
      <c r="Z740" s="91"/>
      <c r="AA740" s="91"/>
    </row>
    <row r="741" spans="1:27" ht="15.75" customHeight="1">
      <c r="A741" s="91"/>
      <c r="B741" s="91"/>
      <c r="C741" s="91"/>
      <c r="D741" s="92"/>
      <c r="E741" s="92"/>
      <c r="F741" s="92"/>
      <c r="G741" s="92"/>
      <c r="H741" s="92"/>
      <c r="I741" s="92"/>
      <c r="J741" s="92"/>
      <c r="K741" s="92"/>
      <c r="L741" s="92"/>
      <c r="M741" s="92"/>
      <c r="N741" s="92"/>
      <c r="O741" s="92"/>
      <c r="P741" s="92"/>
      <c r="Q741" s="91"/>
      <c r="R741" s="91"/>
      <c r="S741" s="91"/>
      <c r="T741" s="91"/>
      <c r="U741" s="91"/>
      <c r="V741" s="91"/>
      <c r="W741" s="91"/>
      <c r="X741" s="91"/>
      <c r="Y741" s="91"/>
      <c r="Z741" s="91"/>
      <c r="AA741" s="91"/>
    </row>
    <row r="742" spans="1:27" ht="15.75" customHeight="1">
      <c r="A742" s="91"/>
      <c r="B742" s="91"/>
      <c r="C742" s="91"/>
      <c r="D742" s="92"/>
      <c r="E742" s="92"/>
      <c r="F742" s="92"/>
      <c r="G742" s="92"/>
      <c r="H742" s="92"/>
      <c r="I742" s="92"/>
      <c r="J742" s="92"/>
      <c r="K742" s="92"/>
      <c r="L742" s="92"/>
      <c r="M742" s="92"/>
      <c r="N742" s="92"/>
      <c r="O742" s="92"/>
      <c r="P742" s="92"/>
      <c r="Q742" s="91"/>
      <c r="R742" s="91"/>
      <c r="S742" s="91"/>
      <c r="T742" s="91"/>
      <c r="U742" s="91"/>
      <c r="V742" s="91"/>
      <c r="W742" s="91"/>
      <c r="X742" s="91"/>
      <c r="Y742" s="91"/>
      <c r="Z742" s="91"/>
      <c r="AA742" s="91"/>
    </row>
    <row r="743" spans="1:27" ht="15.75" customHeight="1">
      <c r="A743" s="91"/>
      <c r="B743" s="91"/>
      <c r="C743" s="91"/>
      <c r="D743" s="92"/>
      <c r="E743" s="92"/>
      <c r="F743" s="92"/>
      <c r="G743" s="92"/>
      <c r="H743" s="92"/>
      <c r="I743" s="92"/>
      <c r="J743" s="92"/>
      <c r="K743" s="92"/>
      <c r="L743" s="92"/>
      <c r="M743" s="92"/>
      <c r="N743" s="92"/>
      <c r="O743" s="92"/>
      <c r="P743" s="92"/>
      <c r="Q743" s="91"/>
      <c r="R743" s="91"/>
      <c r="S743" s="91"/>
      <c r="T743" s="91"/>
      <c r="U743" s="91"/>
      <c r="V743" s="91"/>
      <c r="W743" s="91"/>
      <c r="X743" s="91"/>
      <c r="Y743" s="91"/>
      <c r="Z743" s="91"/>
      <c r="AA743" s="91"/>
    </row>
    <row r="744" spans="1:27" ht="15.75" customHeight="1">
      <c r="A744" s="91"/>
      <c r="B744" s="91"/>
      <c r="C744" s="91"/>
      <c r="D744" s="92"/>
      <c r="E744" s="92"/>
      <c r="F744" s="92"/>
      <c r="G744" s="92"/>
      <c r="H744" s="92"/>
      <c r="I744" s="92"/>
      <c r="J744" s="92"/>
      <c r="K744" s="92"/>
      <c r="L744" s="92"/>
      <c r="M744" s="92"/>
      <c r="N744" s="92"/>
      <c r="O744" s="92"/>
      <c r="P744" s="92"/>
      <c r="Q744" s="91"/>
      <c r="R744" s="91"/>
      <c r="S744" s="91"/>
      <c r="T744" s="91"/>
      <c r="U744" s="91"/>
      <c r="V744" s="91"/>
      <c r="W744" s="91"/>
      <c r="X744" s="91"/>
      <c r="Y744" s="91"/>
      <c r="Z744" s="91"/>
      <c r="AA744" s="91"/>
    </row>
    <row r="745" spans="1:27" ht="15.75" customHeight="1">
      <c r="A745" s="91"/>
      <c r="B745" s="91"/>
      <c r="C745" s="91"/>
      <c r="D745" s="92"/>
      <c r="E745" s="92"/>
      <c r="F745" s="92"/>
      <c r="G745" s="92"/>
      <c r="H745" s="92"/>
      <c r="I745" s="92"/>
      <c r="J745" s="92"/>
      <c r="K745" s="92"/>
      <c r="L745" s="92"/>
      <c r="M745" s="92"/>
      <c r="N745" s="92"/>
      <c r="O745" s="92"/>
      <c r="P745" s="92"/>
      <c r="Q745" s="91"/>
      <c r="R745" s="91"/>
      <c r="S745" s="91"/>
      <c r="T745" s="91"/>
      <c r="U745" s="91"/>
      <c r="V745" s="91"/>
      <c r="W745" s="91"/>
      <c r="X745" s="91"/>
      <c r="Y745" s="91"/>
      <c r="Z745" s="91"/>
      <c r="AA745" s="91"/>
    </row>
    <row r="746" spans="1:27" ht="15.75" customHeight="1">
      <c r="A746" s="91"/>
      <c r="B746" s="91"/>
      <c r="C746" s="91"/>
      <c r="D746" s="92"/>
      <c r="E746" s="92"/>
      <c r="F746" s="92"/>
      <c r="G746" s="92"/>
      <c r="H746" s="92"/>
      <c r="I746" s="92"/>
      <c r="J746" s="92"/>
      <c r="K746" s="92"/>
      <c r="L746" s="92"/>
      <c r="M746" s="92"/>
      <c r="N746" s="92"/>
      <c r="O746" s="92"/>
      <c r="P746" s="92"/>
      <c r="Q746" s="91"/>
      <c r="R746" s="91"/>
      <c r="S746" s="91"/>
      <c r="T746" s="91"/>
      <c r="U746" s="91"/>
      <c r="V746" s="91"/>
      <c r="W746" s="91"/>
      <c r="X746" s="91"/>
      <c r="Y746" s="91"/>
      <c r="Z746" s="91"/>
      <c r="AA746" s="91"/>
    </row>
    <row r="747" spans="1:27" ht="15.75" customHeight="1">
      <c r="A747" s="91"/>
      <c r="B747" s="91"/>
      <c r="C747" s="91"/>
      <c r="D747" s="92"/>
      <c r="E747" s="92"/>
      <c r="F747" s="92"/>
      <c r="G747" s="92"/>
      <c r="H747" s="92"/>
      <c r="I747" s="92"/>
      <c r="J747" s="92"/>
      <c r="K747" s="92"/>
      <c r="L747" s="92"/>
      <c r="M747" s="92"/>
      <c r="N747" s="92"/>
      <c r="O747" s="92"/>
      <c r="P747" s="92"/>
      <c r="Q747" s="91"/>
      <c r="R747" s="91"/>
      <c r="S747" s="91"/>
      <c r="T747" s="91"/>
      <c r="U747" s="91"/>
      <c r="V747" s="91"/>
      <c r="W747" s="91"/>
      <c r="X747" s="91"/>
      <c r="Y747" s="91"/>
      <c r="Z747" s="91"/>
      <c r="AA747" s="91"/>
    </row>
    <row r="748" spans="1:27" ht="15.75" customHeight="1">
      <c r="A748" s="91"/>
      <c r="B748" s="91"/>
      <c r="C748" s="91"/>
      <c r="D748" s="92"/>
      <c r="E748" s="92"/>
      <c r="F748" s="92"/>
      <c r="G748" s="92"/>
      <c r="H748" s="92"/>
      <c r="I748" s="92"/>
      <c r="J748" s="92"/>
      <c r="K748" s="92"/>
      <c r="L748" s="92"/>
      <c r="M748" s="92"/>
      <c r="N748" s="92"/>
      <c r="O748" s="92"/>
      <c r="P748" s="92"/>
      <c r="Q748" s="91"/>
      <c r="R748" s="91"/>
      <c r="S748" s="91"/>
      <c r="T748" s="91"/>
      <c r="U748" s="91"/>
      <c r="V748" s="91"/>
      <c r="W748" s="91"/>
      <c r="X748" s="91"/>
      <c r="Y748" s="91"/>
      <c r="Z748" s="91"/>
      <c r="AA748" s="91"/>
    </row>
    <row r="749" spans="1:27" ht="15.75" customHeight="1">
      <c r="A749" s="91"/>
      <c r="B749" s="91"/>
      <c r="C749" s="91"/>
      <c r="D749" s="92"/>
      <c r="E749" s="92"/>
      <c r="F749" s="92"/>
      <c r="G749" s="92"/>
      <c r="H749" s="92"/>
      <c r="I749" s="92"/>
      <c r="J749" s="92"/>
      <c r="K749" s="92"/>
      <c r="L749" s="92"/>
      <c r="M749" s="92"/>
      <c r="N749" s="92"/>
      <c r="O749" s="92"/>
      <c r="P749" s="92"/>
      <c r="Q749" s="91"/>
      <c r="R749" s="91"/>
      <c r="S749" s="91"/>
      <c r="T749" s="91"/>
      <c r="U749" s="91"/>
      <c r="V749" s="91"/>
      <c r="W749" s="91"/>
      <c r="X749" s="91"/>
      <c r="Y749" s="91"/>
      <c r="Z749" s="91"/>
      <c r="AA749" s="91"/>
    </row>
    <row r="750" spans="1:27" ht="15.75" customHeight="1">
      <c r="A750" s="91"/>
      <c r="B750" s="91"/>
      <c r="C750" s="91"/>
      <c r="D750" s="92"/>
      <c r="E750" s="92"/>
      <c r="F750" s="92"/>
      <c r="G750" s="92"/>
      <c r="H750" s="92"/>
      <c r="I750" s="92"/>
      <c r="J750" s="92"/>
      <c r="K750" s="92"/>
      <c r="L750" s="92"/>
      <c r="M750" s="92"/>
      <c r="N750" s="92"/>
      <c r="O750" s="92"/>
      <c r="P750" s="92"/>
      <c r="Q750" s="91"/>
      <c r="R750" s="91"/>
      <c r="S750" s="91"/>
      <c r="T750" s="91"/>
      <c r="U750" s="91"/>
      <c r="V750" s="91"/>
      <c r="W750" s="91"/>
      <c r="X750" s="91"/>
      <c r="Y750" s="91"/>
      <c r="Z750" s="91"/>
      <c r="AA750" s="91"/>
    </row>
    <row r="751" spans="1:27" ht="15.75" customHeight="1">
      <c r="A751" s="91"/>
      <c r="B751" s="91"/>
      <c r="C751" s="91"/>
      <c r="D751" s="92"/>
      <c r="E751" s="92"/>
      <c r="F751" s="92"/>
      <c r="G751" s="92"/>
      <c r="H751" s="92"/>
      <c r="I751" s="92"/>
      <c r="J751" s="92"/>
      <c r="K751" s="92"/>
      <c r="L751" s="92"/>
      <c r="M751" s="92"/>
      <c r="N751" s="92"/>
      <c r="O751" s="92"/>
      <c r="P751" s="92"/>
      <c r="Q751" s="91"/>
      <c r="R751" s="91"/>
      <c r="S751" s="91"/>
      <c r="T751" s="91"/>
      <c r="U751" s="91"/>
      <c r="V751" s="91"/>
      <c r="W751" s="91"/>
      <c r="X751" s="91"/>
      <c r="Y751" s="91"/>
      <c r="Z751" s="91"/>
      <c r="AA751" s="91"/>
    </row>
    <row r="752" spans="1:27" ht="15.75" customHeight="1">
      <c r="A752" s="91"/>
      <c r="B752" s="91"/>
      <c r="C752" s="91"/>
      <c r="D752" s="92"/>
      <c r="E752" s="92"/>
      <c r="F752" s="92"/>
      <c r="G752" s="92"/>
      <c r="H752" s="92"/>
      <c r="I752" s="92"/>
      <c r="J752" s="92"/>
      <c r="K752" s="92"/>
      <c r="L752" s="92"/>
      <c r="M752" s="92"/>
      <c r="N752" s="92"/>
      <c r="O752" s="92"/>
      <c r="P752" s="92"/>
      <c r="Q752" s="91"/>
      <c r="R752" s="91"/>
      <c r="S752" s="91"/>
      <c r="T752" s="91"/>
      <c r="U752" s="91"/>
      <c r="V752" s="91"/>
      <c r="W752" s="91"/>
      <c r="X752" s="91"/>
      <c r="Y752" s="91"/>
      <c r="Z752" s="91"/>
      <c r="AA752" s="91"/>
    </row>
    <row r="753" spans="1:27" ht="15.75" customHeight="1">
      <c r="A753" s="91"/>
      <c r="B753" s="91"/>
      <c r="C753" s="91"/>
      <c r="D753" s="92"/>
      <c r="E753" s="92"/>
      <c r="F753" s="92"/>
      <c r="G753" s="92"/>
      <c r="H753" s="92"/>
      <c r="I753" s="92"/>
      <c r="J753" s="92"/>
      <c r="K753" s="92"/>
      <c r="L753" s="92"/>
      <c r="M753" s="92"/>
      <c r="N753" s="92"/>
      <c r="O753" s="92"/>
      <c r="P753" s="92"/>
      <c r="Q753" s="91"/>
      <c r="R753" s="91"/>
      <c r="S753" s="91"/>
      <c r="T753" s="91"/>
      <c r="U753" s="91"/>
      <c r="V753" s="91"/>
      <c r="W753" s="91"/>
      <c r="X753" s="91"/>
      <c r="Y753" s="91"/>
      <c r="Z753" s="91"/>
      <c r="AA753" s="91"/>
    </row>
    <row r="754" spans="1:27" ht="15.75" customHeight="1">
      <c r="A754" s="91"/>
      <c r="B754" s="91"/>
      <c r="C754" s="91"/>
      <c r="D754" s="92"/>
      <c r="E754" s="92"/>
      <c r="F754" s="92"/>
      <c r="G754" s="92"/>
      <c r="H754" s="92"/>
      <c r="I754" s="92"/>
      <c r="J754" s="92"/>
      <c r="K754" s="92"/>
      <c r="L754" s="92"/>
      <c r="M754" s="92"/>
      <c r="N754" s="92"/>
      <c r="O754" s="92"/>
      <c r="P754" s="92"/>
      <c r="Q754" s="91"/>
      <c r="R754" s="91"/>
      <c r="S754" s="91"/>
      <c r="T754" s="91"/>
      <c r="U754" s="91"/>
      <c r="V754" s="91"/>
      <c r="W754" s="91"/>
      <c r="X754" s="91"/>
      <c r="Y754" s="91"/>
      <c r="Z754" s="91"/>
      <c r="AA754" s="91"/>
    </row>
    <row r="755" spans="1:27" ht="15.75" customHeight="1">
      <c r="A755" s="91"/>
      <c r="B755" s="91"/>
      <c r="C755" s="91"/>
      <c r="D755" s="92"/>
      <c r="E755" s="92"/>
      <c r="F755" s="92"/>
      <c r="G755" s="92"/>
      <c r="H755" s="92"/>
      <c r="I755" s="92"/>
      <c r="J755" s="92"/>
      <c r="K755" s="92"/>
      <c r="L755" s="92"/>
      <c r="M755" s="92"/>
      <c r="N755" s="92"/>
      <c r="O755" s="92"/>
      <c r="P755" s="92"/>
      <c r="Q755" s="91"/>
      <c r="R755" s="91"/>
      <c r="S755" s="91"/>
      <c r="T755" s="91"/>
      <c r="U755" s="91"/>
      <c r="V755" s="91"/>
      <c r="W755" s="91"/>
      <c r="X755" s="91"/>
      <c r="Y755" s="91"/>
      <c r="Z755" s="91"/>
      <c r="AA755" s="91"/>
    </row>
    <row r="756" spans="1:27" ht="15.75" customHeight="1">
      <c r="A756" s="91"/>
      <c r="B756" s="91"/>
      <c r="C756" s="91"/>
      <c r="D756" s="92"/>
      <c r="E756" s="92"/>
      <c r="F756" s="92"/>
      <c r="G756" s="92"/>
      <c r="H756" s="92"/>
      <c r="I756" s="92"/>
      <c r="J756" s="92"/>
      <c r="K756" s="92"/>
      <c r="L756" s="92"/>
      <c r="M756" s="92"/>
      <c r="N756" s="92"/>
      <c r="O756" s="92"/>
      <c r="P756" s="92"/>
      <c r="Q756" s="91"/>
      <c r="R756" s="91"/>
      <c r="S756" s="91"/>
      <c r="T756" s="91"/>
      <c r="U756" s="91"/>
      <c r="V756" s="91"/>
      <c r="W756" s="91"/>
      <c r="X756" s="91"/>
      <c r="Y756" s="91"/>
      <c r="Z756" s="91"/>
      <c r="AA756" s="91"/>
    </row>
    <row r="757" spans="1:27" ht="15.75" customHeight="1">
      <c r="A757" s="91"/>
      <c r="B757" s="91"/>
      <c r="C757" s="91"/>
      <c r="D757" s="92"/>
      <c r="E757" s="92"/>
      <c r="F757" s="92"/>
      <c r="G757" s="92"/>
      <c r="H757" s="92"/>
      <c r="I757" s="92"/>
      <c r="J757" s="92"/>
      <c r="K757" s="92"/>
      <c r="L757" s="92"/>
      <c r="M757" s="92"/>
      <c r="N757" s="92"/>
      <c r="O757" s="92"/>
      <c r="P757" s="92"/>
      <c r="Q757" s="91"/>
      <c r="R757" s="91"/>
      <c r="S757" s="91"/>
      <c r="T757" s="91"/>
      <c r="U757" s="91"/>
      <c r="V757" s="91"/>
      <c r="W757" s="91"/>
      <c r="X757" s="91"/>
      <c r="Y757" s="91"/>
      <c r="Z757" s="91"/>
      <c r="AA757" s="91"/>
    </row>
    <row r="758" spans="1:27" ht="15.75" customHeight="1">
      <c r="A758" s="91"/>
      <c r="B758" s="91"/>
      <c r="C758" s="91"/>
      <c r="D758" s="92"/>
      <c r="E758" s="92"/>
      <c r="F758" s="92"/>
      <c r="G758" s="92"/>
      <c r="H758" s="92"/>
      <c r="I758" s="92"/>
      <c r="J758" s="92"/>
      <c r="K758" s="92"/>
      <c r="L758" s="92"/>
      <c r="M758" s="92"/>
      <c r="N758" s="92"/>
      <c r="O758" s="92"/>
      <c r="P758" s="92"/>
      <c r="Q758" s="91"/>
      <c r="R758" s="91"/>
      <c r="S758" s="91"/>
      <c r="T758" s="91"/>
      <c r="U758" s="91"/>
      <c r="V758" s="91"/>
      <c r="W758" s="91"/>
      <c r="X758" s="91"/>
      <c r="Y758" s="91"/>
      <c r="Z758" s="91"/>
      <c r="AA758" s="91"/>
    </row>
    <row r="759" spans="1:27" ht="15.75" customHeight="1">
      <c r="A759" s="91"/>
      <c r="B759" s="91"/>
      <c r="C759" s="91"/>
      <c r="D759" s="92"/>
      <c r="E759" s="92"/>
      <c r="F759" s="92"/>
      <c r="G759" s="92"/>
      <c r="H759" s="92"/>
      <c r="I759" s="92"/>
      <c r="J759" s="92"/>
      <c r="K759" s="92"/>
      <c r="L759" s="92"/>
      <c r="M759" s="92"/>
      <c r="N759" s="92"/>
      <c r="O759" s="92"/>
      <c r="P759" s="92"/>
      <c r="Q759" s="91"/>
      <c r="R759" s="91"/>
      <c r="S759" s="91"/>
      <c r="T759" s="91"/>
      <c r="U759" s="91"/>
      <c r="V759" s="91"/>
      <c r="W759" s="91"/>
      <c r="X759" s="91"/>
      <c r="Y759" s="91"/>
      <c r="Z759" s="91"/>
      <c r="AA759" s="91"/>
    </row>
    <row r="760" spans="1:27" ht="15.75" customHeight="1">
      <c r="A760" s="91"/>
      <c r="B760" s="91"/>
      <c r="C760" s="91"/>
      <c r="D760" s="92"/>
      <c r="E760" s="92"/>
      <c r="F760" s="92"/>
      <c r="G760" s="92"/>
      <c r="H760" s="92"/>
      <c r="I760" s="92"/>
      <c r="J760" s="92"/>
      <c r="K760" s="92"/>
      <c r="L760" s="92"/>
      <c r="M760" s="92"/>
      <c r="N760" s="92"/>
      <c r="O760" s="92"/>
      <c r="P760" s="92"/>
      <c r="Q760" s="91"/>
      <c r="R760" s="91"/>
      <c r="S760" s="91"/>
      <c r="T760" s="91"/>
      <c r="U760" s="91"/>
      <c r="V760" s="91"/>
      <c r="W760" s="91"/>
      <c r="X760" s="91"/>
      <c r="Y760" s="91"/>
      <c r="Z760" s="91"/>
      <c r="AA760" s="91"/>
    </row>
    <row r="761" spans="1:27" ht="15.75" customHeight="1">
      <c r="A761" s="91"/>
      <c r="B761" s="91"/>
      <c r="C761" s="91"/>
      <c r="D761" s="92"/>
      <c r="E761" s="92"/>
      <c r="F761" s="92"/>
      <c r="G761" s="92"/>
      <c r="H761" s="92"/>
      <c r="I761" s="92"/>
      <c r="J761" s="92"/>
      <c r="K761" s="92"/>
      <c r="L761" s="92"/>
      <c r="M761" s="92"/>
      <c r="N761" s="92"/>
      <c r="O761" s="92"/>
      <c r="P761" s="92"/>
      <c r="Q761" s="91"/>
      <c r="R761" s="91"/>
      <c r="S761" s="91"/>
      <c r="T761" s="91"/>
      <c r="U761" s="91"/>
      <c r="V761" s="91"/>
      <c r="W761" s="91"/>
      <c r="X761" s="91"/>
      <c r="Y761" s="91"/>
      <c r="Z761" s="91"/>
      <c r="AA761" s="91"/>
    </row>
    <row r="762" spans="1:27" ht="15.75" customHeight="1">
      <c r="A762" s="91"/>
      <c r="B762" s="91"/>
      <c r="C762" s="91"/>
      <c r="D762" s="92"/>
      <c r="E762" s="92"/>
      <c r="F762" s="92"/>
      <c r="G762" s="92"/>
      <c r="H762" s="92"/>
      <c r="I762" s="92"/>
      <c r="J762" s="92"/>
      <c r="K762" s="92"/>
      <c r="L762" s="92"/>
      <c r="M762" s="92"/>
      <c r="N762" s="92"/>
      <c r="O762" s="92"/>
      <c r="P762" s="92"/>
      <c r="Q762" s="91"/>
      <c r="R762" s="91"/>
      <c r="S762" s="91"/>
      <c r="T762" s="91"/>
      <c r="U762" s="91"/>
      <c r="V762" s="91"/>
      <c r="W762" s="91"/>
      <c r="X762" s="91"/>
      <c r="Y762" s="91"/>
      <c r="Z762" s="91"/>
      <c r="AA762" s="91"/>
    </row>
    <row r="763" spans="1:27" ht="15.75" customHeight="1">
      <c r="A763" s="91"/>
      <c r="B763" s="91"/>
      <c r="C763" s="91"/>
      <c r="D763" s="92"/>
      <c r="E763" s="92"/>
      <c r="F763" s="92"/>
      <c r="G763" s="92"/>
      <c r="H763" s="92"/>
      <c r="I763" s="92"/>
      <c r="J763" s="92"/>
      <c r="K763" s="92"/>
      <c r="L763" s="92"/>
      <c r="M763" s="92"/>
      <c r="N763" s="92"/>
      <c r="O763" s="92"/>
      <c r="P763" s="92"/>
      <c r="Q763" s="91"/>
      <c r="R763" s="91"/>
      <c r="S763" s="91"/>
      <c r="T763" s="91"/>
      <c r="U763" s="91"/>
      <c r="V763" s="91"/>
      <c r="W763" s="91"/>
      <c r="X763" s="91"/>
      <c r="Y763" s="91"/>
      <c r="Z763" s="91"/>
      <c r="AA763" s="91"/>
    </row>
    <row r="764" spans="1:27" ht="15.75" customHeight="1">
      <c r="A764" s="91"/>
      <c r="B764" s="91"/>
      <c r="C764" s="91"/>
      <c r="D764" s="92"/>
      <c r="E764" s="92"/>
      <c r="F764" s="92"/>
      <c r="G764" s="92"/>
      <c r="H764" s="92"/>
      <c r="I764" s="92"/>
      <c r="J764" s="92"/>
      <c r="K764" s="92"/>
      <c r="L764" s="92"/>
      <c r="M764" s="92"/>
      <c r="N764" s="92"/>
      <c r="O764" s="92"/>
      <c r="P764" s="92"/>
      <c r="Q764" s="91"/>
      <c r="R764" s="91"/>
      <c r="S764" s="91"/>
      <c r="T764" s="91"/>
      <c r="U764" s="91"/>
      <c r="V764" s="91"/>
      <c r="W764" s="91"/>
      <c r="X764" s="91"/>
      <c r="Y764" s="91"/>
      <c r="Z764" s="91"/>
      <c r="AA764" s="91"/>
    </row>
    <row r="765" spans="1:27" ht="15.75" customHeight="1">
      <c r="A765" s="91"/>
      <c r="B765" s="91"/>
      <c r="C765" s="91"/>
      <c r="D765" s="92"/>
      <c r="E765" s="92"/>
      <c r="F765" s="92"/>
      <c r="G765" s="92"/>
      <c r="H765" s="92"/>
      <c r="I765" s="92"/>
      <c r="J765" s="92"/>
      <c r="K765" s="92"/>
      <c r="L765" s="92"/>
      <c r="M765" s="92"/>
      <c r="N765" s="92"/>
      <c r="O765" s="92"/>
      <c r="P765" s="92"/>
      <c r="Q765" s="91"/>
      <c r="R765" s="91"/>
      <c r="S765" s="91"/>
      <c r="T765" s="91"/>
      <c r="U765" s="91"/>
      <c r="V765" s="91"/>
      <c r="W765" s="91"/>
      <c r="X765" s="91"/>
      <c r="Y765" s="91"/>
      <c r="Z765" s="91"/>
      <c r="AA765" s="91"/>
    </row>
    <row r="766" spans="1:27" ht="15.75" customHeight="1">
      <c r="A766" s="91"/>
      <c r="B766" s="91"/>
      <c r="C766" s="91"/>
      <c r="D766" s="92"/>
      <c r="E766" s="92"/>
      <c r="F766" s="92"/>
      <c r="G766" s="92"/>
      <c r="H766" s="92"/>
      <c r="I766" s="92"/>
      <c r="J766" s="92"/>
      <c r="K766" s="92"/>
      <c r="L766" s="92"/>
      <c r="M766" s="92"/>
      <c r="N766" s="92"/>
      <c r="O766" s="92"/>
      <c r="P766" s="92"/>
      <c r="Q766" s="91"/>
      <c r="R766" s="91"/>
      <c r="S766" s="91"/>
      <c r="T766" s="91"/>
      <c r="U766" s="91"/>
      <c r="V766" s="91"/>
      <c r="W766" s="91"/>
      <c r="X766" s="91"/>
      <c r="Y766" s="91"/>
      <c r="Z766" s="91"/>
      <c r="AA766" s="91"/>
    </row>
    <row r="767" spans="1:27" ht="15.75" customHeight="1">
      <c r="A767" s="91"/>
      <c r="B767" s="91"/>
      <c r="C767" s="91"/>
      <c r="D767" s="92"/>
      <c r="E767" s="92"/>
      <c r="F767" s="92"/>
      <c r="G767" s="92"/>
      <c r="H767" s="92"/>
      <c r="I767" s="92"/>
      <c r="J767" s="92"/>
      <c r="K767" s="92"/>
      <c r="L767" s="92"/>
      <c r="M767" s="92"/>
      <c r="N767" s="92"/>
      <c r="O767" s="92"/>
      <c r="P767" s="92"/>
      <c r="Q767" s="91"/>
      <c r="R767" s="91"/>
      <c r="S767" s="91"/>
      <c r="T767" s="91"/>
      <c r="U767" s="91"/>
      <c r="V767" s="91"/>
      <c r="W767" s="91"/>
      <c r="X767" s="91"/>
      <c r="Y767" s="91"/>
      <c r="Z767" s="91"/>
      <c r="AA767" s="91"/>
    </row>
    <row r="768" spans="1:27" ht="15.75" customHeight="1">
      <c r="A768" s="91"/>
      <c r="B768" s="91"/>
      <c r="C768" s="91"/>
      <c r="D768" s="92"/>
      <c r="E768" s="92"/>
      <c r="F768" s="92"/>
      <c r="G768" s="92"/>
      <c r="H768" s="92"/>
      <c r="I768" s="92"/>
      <c r="J768" s="92"/>
      <c r="K768" s="92"/>
      <c r="L768" s="92"/>
      <c r="M768" s="92"/>
      <c r="N768" s="92"/>
      <c r="O768" s="92"/>
      <c r="P768" s="92"/>
      <c r="Q768" s="91"/>
      <c r="R768" s="91"/>
      <c r="S768" s="91"/>
      <c r="T768" s="91"/>
      <c r="U768" s="91"/>
      <c r="V768" s="91"/>
      <c r="W768" s="91"/>
      <c r="X768" s="91"/>
      <c r="Y768" s="91"/>
      <c r="Z768" s="91"/>
      <c r="AA768" s="91"/>
    </row>
    <row r="769" spans="1:27" ht="15.75" customHeight="1">
      <c r="A769" s="91"/>
      <c r="B769" s="91"/>
      <c r="C769" s="91"/>
      <c r="D769" s="92"/>
      <c r="E769" s="92"/>
      <c r="F769" s="92"/>
      <c r="G769" s="92"/>
      <c r="H769" s="92"/>
      <c r="I769" s="92"/>
      <c r="J769" s="92"/>
      <c r="K769" s="92"/>
      <c r="L769" s="92"/>
      <c r="M769" s="92"/>
      <c r="N769" s="92"/>
      <c r="O769" s="92"/>
      <c r="P769" s="92"/>
      <c r="Q769" s="91"/>
      <c r="R769" s="91"/>
      <c r="S769" s="91"/>
      <c r="T769" s="91"/>
      <c r="U769" s="91"/>
      <c r="V769" s="91"/>
      <c r="W769" s="91"/>
      <c r="X769" s="91"/>
      <c r="Y769" s="91"/>
      <c r="Z769" s="91"/>
      <c r="AA769" s="91"/>
    </row>
    <row r="770" spans="1:27" ht="15.75" customHeight="1">
      <c r="A770" s="91"/>
      <c r="B770" s="91"/>
      <c r="C770" s="91"/>
      <c r="D770" s="92"/>
      <c r="E770" s="92"/>
      <c r="F770" s="92"/>
      <c r="G770" s="92"/>
      <c r="H770" s="92"/>
      <c r="I770" s="92"/>
      <c r="J770" s="92"/>
      <c r="K770" s="92"/>
      <c r="L770" s="92"/>
      <c r="M770" s="92"/>
      <c r="N770" s="92"/>
      <c r="O770" s="92"/>
      <c r="P770" s="92"/>
      <c r="Q770" s="91"/>
      <c r="R770" s="91"/>
      <c r="S770" s="91"/>
      <c r="T770" s="91"/>
      <c r="U770" s="91"/>
      <c r="V770" s="91"/>
      <c r="W770" s="91"/>
      <c r="X770" s="91"/>
      <c r="Y770" s="91"/>
      <c r="Z770" s="91"/>
      <c r="AA770" s="91"/>
    </row>
    <row r="771" spans="1:27" ht="15.75" customHeight="1">
      <c r="A771" s="91"/>
      <c r="B771" s="91"/>
      <c r="C771" s="91"/>
      <c r="D771" s="92"/>
      <c r="E771" s="92"/>
      <c r="F771" s="92"/>
      <c r="G771" s="92"/>
      <c r="H771" s="92"/>
      <c r="I771" s="92"/>
      <c r="J771" s="92"/>
      <c r="K771" s="92"/>
      <c r="L771" s="92"/>
      <c r="M771" s="92"/>
      <c r="N771" s="92"/>
      <c r="O771" s="92"/>
      <c r="P771" s="92"/>
      <c r="Q771" s="91"/>
      <c r="R771" s="91"/>
      <c r="S771" s="91"/>
      <c r="T771" s="91"/>
      <c r="U771" s="91"/>
      <c r="V771" s="91"/>
      <c r="W771" s="91"/>
      <c r="X771" s="91"/>
      <c r="Y771" s="91"/>
      <c r="Z771" s="91"/>
      <c r="AA771" s="91"/>
    </row>
    <row r="772" spans="1:27" ht="15.75" customHeight="1">
      <c r="A772" s="91"/>
      <c r="B772" s="91"/>
      <c r="C772" s="91"/>
      <c r="D772" s="92"/>
      <c r="E772" s="92"/>
      <c r="F772" s="92"/>
      <c r="G772" s="92"/>
      <c r="H772" s="92"/>
      <c r="I772" s="92"/>
      <c r="J772" s="92"/>
      <c r="K772" s="92"/>
      <c r="L772" s="92"/>
      <c r="M772" s="92"/>
      <c r="N772" s="92"/>
      <c r="O772" s="92"/>
      <c r="P772" s="92"/>
      <c r="Q772" s="91"/>
      <c r="R772" s="91"/>
      <c r="S772" s="91"/>
      <c r="T772" s="91"/>
      <c r="U772" s="91"/>
      <c r="V772" s="91"/>
      <c r="W772" s="91"/>
      <c r="X772" s="91"/>
      <c r="Y772" s="91"/>
      <c r="Z772" s="91"/>
      <c r="AA772" s="91"/>
    </row>
    <row r="773" spans="1:27" ht="15.75" customHeight="1">
      <c r="A773" s="91"/>
      <c r="B773" s="91"/>
      <c r="C773" s="91"/>
      <c r="D773" s="92"/>
      <c r="E773" s="92"/>
      <c r="F773" s="92"/>
      <c r="G773" s="92"/>
      <c r="H773" s="92"/>
      <c r="I773" s="92"/>
      <c r="J773" s="92"/>
      <c r="K773" s="92"/>
      <c r="L773" s="92"/>
      <c r="M773" s="92"/>
      <c r="N773" s="92"/>
      <c r="O773" s="92"/>
      <c r="P773" s="92"/>
      <c r="Q773" s="91"/>
      <c r="R773" s="91"/>
      <c r="S773" s="91"/>
      <c r="T773" s="91"/>
      <c r="U773" s="91"/>
      <c r="V773" s="91"/>
      <c r="W773" s="91"/>
      <c r="X773" s="91"/>
      <c r="Y773" s="91"/>
      <c r="Z773" s="91"/>
      <c r="AA773" s="91"/>
    </row>
    <row r="774" spans="1:27" ht="15.75" customHeight="1">
      <c r="A774" s="91"/>
      <c r="B774" s="91"/>
      <c r="C774" s="91"/>
      <c r="D774" s="92"/>
      <c r="E774" s="92"/>
      <c r="F774" s="92"/>
      <c r="G774" s="92"/>
      <c r="H774" s="92"/>
      <c r="I774" s="92"/>
      <c r="J774" s="92"/>
      <c r="K774" s="92"/>
      <c r="L774" s="92"/>
      <c r="M774" s="92"/>
      <c r="N774" s="92"/>
      <c r="O774" s="92"/>
      <c r="P774" s="92"/>
      <c r="Q774" s="91"/>
      <c r="R774" s="91"/>
      <c r="S774" s="91"/>
      <c r="T774" s="91"/>
      <c r="U774" s="91"/>
      <c r="V774" s="91"/>
      <c r="W774" s="91"/>
      <c r="X774" s="91"/>
      <c r="Y774" s="91"/>
      <c r="Z774" s="91"/>
      <c r="AA774" s="91"/>
    </row>
    <row r="775" spans="1:27" ht="15.75" customHeight="1">
      <c r="A775" s="91"/>
      <c r="B775" s="91"/>
      <c r="C775" s="91"/>
      <c r="D775" s="92"/>
      <c r="E775" s="92"/>
      <c r="F775" s="92"/>
      <c r="G775" s="92"/>
      <c r="H775" s="92"/>
      <c r="I775" s="92"/>
      <c r="J775" s="92"/>
      <c r="K775" s="92"/>
      <c r="L775" s="92"/>
      <c r="M775" s="92"/>
      <c r="N775" s="92"/>
      <c r="O775" s="92"/>
      <c r="P775" s="92"/>
      <c r="Q775" s="91"/>
      <c r="R775" s="91"/>
      <c r="S775" s="91"/>
      <c r="T775" s="91"/>
      <c r="U775" s="91"/>
      <c r="V775" s="91"/>
      <c r="W775" s="91"/>
      <c r="X775" s="91"/>
      <c r="Y775" s="91"/>
      <c r="Z775" s="91"/>
      <c r="AA775" s="91"/>
    </row>
    <row r="776" spans="1:27" ht="15.75" customHeight="1">
      <c r="A776" s="91"/>
      <c r="B776" s="91"/>
      <c r="C776" s="91"/>
      <c r="D776" s="92"/>
      <c r="E776" s="92"/>
      <c r="F776" s="92"/>
      <c r="G776" s="92"/>
      <c r="H776" s="92"/>
      <c r="I776" s="92"/>
      <c r="J776" s="92"/>
      <c r="K776" s="92"/>
      <c r="L776" s="92"/>
      <c r="M776" s="92"/>
      <c r="N776" s="92"/>
      <c r="O776" s="92"/>
      <c r="P776" s="92"/>
      <c r="Q776" s="91"/>
      <c r="R776" s="91"/>
      <c r="S776" s="91"/>
      <c r="T776" s="91"/>
      <c r="U776" s="91"/>
      <c r="V776" s="91"/>
      <c r="W776" s="91"/>
      <c r="X776" s="91"/>
      <c r="Y776" s="91"/>
      <c r="Z776" s="91"/>
      <c r="AA776" s="91"/>
    </row>
    <row r="777" spans="1:27" ht="15.75" customHeight="1">
      <c r="A777" s="91"/>
      <c r="B777" s="91"/>
      <c r="C777" s="91"/>
      <c r="D777" s="92"/>
      <c r="E777" s="92"/>
      <c r="F777" s="92"/>
      <c r="G777" s="92"/>
      <c r="H777" s="92"/>
      <c r="I777" s="92"/>
      <c r="J777" s="92"/>
      <c r="K777" s="92"/>
      <c r="L777" s="92"/>
      <c r="M777" s="92"/>
      <c r="N777" s="92"/>
      <c r="O777" s="92"/>
      <c r="P777" s="92"/>
      <c r="Q777" s="91"/>
      <c r="R777" s="91"/>
      <c r="S777" s="91"/>
      <c r="T777" s="91"/>
      <c r="U777" s="91"/>
      <c r="V777" s="91"/>
      <c r="W777" s="91"/>
      <c r="X777" s="91"/>
      <c r="Y777" s="91"/>
      <c r="Z777" s="91"/>
      <c r="AA777" s="91"/>
    </row>
    <row r="778" spans="1:27" ht="15.75" customHeight="1">
      <c r="A778" s="91"/>
      <c r="B778" s="91"/>
      <c r="C778" s="91"/>
      <c r="D778" s="92"/>
      <c r="E778" s="92"/>
      <c r="F778" s="92"/>
      <c r="G778" s="92"/>
      <c r="H778" s="92"/>
      <c r="I778" s="92"/>
      <c r="J778" s="92"/>
      <c r="K778" s="92"/>
      <c r="L778" s="92"/>
      <c r="M778" s="92"/>
      <c r="N778" s="92"/>
      <c r="O778" s="92"/>
      <c r="P778" s="92"/>
      <c r="Q778" s="91"/>
      <c r="R778" s="91"/>
      <c r="S778" s="91"/>
      <c r="T778" s="91"/>
      <c r="U778" s="91"/>
      <c r="V778" s="91"/>
      <c r="W778" s="91"/>
      <c r="X778" s="91"/>
      <c r="Y778" s="91"/>
      <c r="Z778" s="91"/>
      <c r="AA778" s="91"/>
    </row>
    <row r="779" spans="1:27" ht="15.75" customHeight="1">
      <c r="A779" s="91"/>
      <c r="B779" s="91"/>
      <c r="C779" s="91"/>
      <c r="D779" s="92"/>
      <c r="E779" s="92"/>
      <c r="F779" s="92"/>
      <c r="G779" s="92"/>
      <c r="H779" s="92"/>
      <c r="I779" s="92"/>
      <c r="J779" s="92"/>
      <c r="K779" s="92"/>
      <c r="L779" s="92"/>
      <c r="M779" s="92"/>
      <c r="N779" s="92"/>
      <c r="O779" s="92"/>
      <c r="P779" s="92"/>
      <c r="Q779" s="91"/>
      <c r="R779" s="91"/>
      <c r="S779" s="91"/>
      <c r="T779" s="91"/>
      <c r="U779" s="91"/>
      <c r="V779" s="91"/>
      <c r="W779" s="91"/>
      <c r="X779" s="91"/>
      <c r="Y779" s="91"/>
      <c r="Z779" s="91"/>
      <c r="AA779" s="91"/>
    </row>
    <row r="780" spans="1:27" ht="15.75" customHeight="1">
      <c r="A780" s="91"/>
      <c r="B780" s="91"/>
      <c r="C780" s="91"/>
      <c r="D780" s="92"/>
      <c r="E780" s="92"/>
      <c r="F780" s="92"/>
      <c r="G780" s="92"/>
      <c r="H780" s="92"/>
      <c r="I780" s="92"/>
      <c r="J780" s="92"/>
      <c r="K780" s="92"/>
      <c r="L780" s="92"/>
      <c r="M780" s="92"/>
      <c r="N780" s="92"/>
      <c r="O780" s="92"/>
      <c r="P780" s="92"/>
      <c r="Q780" s="91"/>
      <c r="R780" s="91"/>
      <c r="S780" s="91"/>
      <c r="T780" s="91"/>
      <c r="U780" s="91"/>
      <c r="V780" s="91"/>
      <c r="W780" s="91"/>
      <c r="X780" s="91"/>
      <c r="Y780" s="91"/>
      <c r="Z780" s="91"/>
      <c r="AA780" s="91"/>
    </row>
    <row r="781" spans="1:27" ht="15.75" customHeight="1">
      <c r="A781" s="91"/>
      <c r="B781" s="91"/>
      <c r="C781" s="91"/>
      <c r="D781" s="92"/>
      <c r="E781" s="92"/>
      <c r="F781" s="92"/>
      <c r="G781" s="92"/>
      <c r="H781" s="92"/>
      <c r="I781" s="92"/>
      <c r="J781" s="92"/>
      <c r="K781" s="92"/>
      <c r="L781" s="92"/>
      <c r="M781" s="92"/>
      <c r="N781" s="92"/>
      <c r="O781" s="92"/>
      <c r="P781" s="92"/>
      <c r="Q781" s="91"/>
      <c r="R781" s="91"/>
      <c r="S781" s="91"/>
      <c r="T781" s="91"/>
      <c r="U781" s="91"/>
      <c r="V781" s="91"/>
      <c r="W781" s="91"/>
      <c r="X781" s="91"/>
      <c r="Y781" s="91"/>
      <c r="Z781" s="91"/>
      <c r="AA781" s="91"/>
    </row>
    <row r="782" spans="1:27" ht="15.75" customHeight="1">
      <c r="A782" s="91"/>
      <c r="B782" s="91"/>
      <c r="C782" s="91"/>
      <c r="D782" s="92"/>
      <c r="E782" s="92"/>
      <c r="F782" s="92"/>
      <c r="G782" s="92"/>
      <c r="H782" s="92"/>
      <c r="I782" s="92"/>
      <c r="J782" s="92"/>
      <c r="K782" s="92"/>
      <c r="L782" s="92"/>
      <c r="M782" s="92"/>
      <c r="N782" s="92"/>
      <c r="O782" s="92"/>
      <c r="P782" s="92"/>
      <c r="Q782" s="91"/>
      <c r="R782" s="91"/>
      <c r="S782" s="91"/>
      <c r="T782" s="91"/>
      <c r="U782" s="91"/>
      <c r="V782" s="91"/>
      <c r="W782" s="91"/>
      <c r="X782" s="91"/>
      <c r="Y782" s="91"/>
      <c r="Z782" s="91"/>
      <c r="AA782" s="91"/>
    </row>
    <row r="783" spans="1:27" ht="15.75" customHeight="1">
      <c r="A783" s="91"/>
      <c r="B783" s="91"/>
      <c r="C783" s="91"/>
      <c r="D783" s="92"/>
      <c r="E783" s="92"/>
      <c r="F783" s="92"/>
      <c r="G783" s="92"/>
      <c r="H783" s="92"/>
      <c r="I783" s="92"/>
      <c r="J783" s="92"/>
      <c r="K783" s="92"/>
      <c r="L783" s="92"/>
      <c r="M783" s="92"/>
      <c r="N783" s="92"/>
      <c r="O783" s="92"/>
      <c r="P783" s="92"/>
      <c r="Q783" s="91"/>
      <c r="R783" s="91"/>
      <c r="S783" s="91"/>
      <c r="T783" s="91"/>
      <c r="U783" s="91"/>
      <c r="V783" s="91"/>
      <c r="W783" s="91"/>
      <c r="X783" s="91"/>
      <c r="Y783" s="91"/>
      <c r="Z783" s="91"/>
      <c r="AA783" s="91"/>
    </row>
    <row r="784" spans="1:27" ht="15.75" customHeight="1">
      <c r="A784" s="91"/>
      <c r="B784" s="91"/>
      <c r="C784" s="91"/>
      <c r="D784" s="92"/>
      <c r="E784" s="92"/>
      <c r="F784" s="92"/>
      <c r="G784" s="92"/>
      <c r="H784" s="92"/>
      <c r="I784" s="92"/>
      <c r="J784" s="92"/>
      <c r="K784" s="92"/>
      <c r="L784" s="92"/>
      <c r="M784" s="92"/>
      <c r="N784" s="92"/>
      <c r="O784" s="92"/>
      <c r="P784" s="92"/>
      <c r="Q784" s="91"/>
      <c r="R784" s="91"/>
      <c r="S784" s="91"/>
      <c r="T784" s="91"/>
      <c r="U784" s="91"/>
      <c r="V784" s="91"/>
      <c r="W784" s="91"/>
      <c r="X784" s="91"/>
      <c r="Y784" s="91"/>
      <c r="Z784" s="91"/>
      <c r="AA784" s="91"/>
    </row>
    <row r="785" spans="1:27" ht="15.75" customHeight="1">
      <c r="A785" s="91"/>
      <c r="B785" s="91"/>
      <c r="C785" s="91"/>
      <c r="D785" s="92"/>
      <c r="E785" s="92"/>
      <c r="F785" s="92"/>
      <c r="G785" s="92"/>
      <c r="H785" s="92"/>
      <c r="I785" s="92"/>
      <c r="J785" s="92"/>
      <c r="K785" s="92"/>
      <c r="L785" s="92"/>
      <c r="M785" s="92"/>
      <c r="N785" s="92"/>
      <c r="O785" s="92"/>
      <c r="P785" s="92"/>
      <c r="Q785" s="91"/>
      <c r="R785" s="91"/>
      <c r="S785" s="91"/>
      <c r="T785" s="91"/>
      <c r="U785" s="91"/>
      <c r="V785" s="91"/>
      <c r="W785" s="91"/>
      <c r="X785" s="91"/>
      <c r="Y785" s="91"/>
      <c r="Z785" s="91"/>
      <c r="AA785" s="91"/>
    </row>
    <row r="786" spans="1:27" ht="15.75" customHeight="1">
      <c r="A786" s="91"/>
      <c r="B786" s="91"/>
      <c r="C786" s="91"/>
      <c r="D786" s="92"/>
      <c r="E786" s="92"/>
      <c r="F786" s="92"/>
      <c r="G786" s="92"/>
      <c r="H786" s="92"/>
      <c r="I786" s="92"/>
      <c r="J786" s="92"/>
      <c r="K786" s="92"/>
      <c r="L786" s="92"/>
      <c r="M786" s="92"/>
      <c r="N786" s="92"/>
      <c r="O786" s="92"/>
      <c r="P786" s="92"/>
      <c r="Q786" s="91"/>
      <c r="R786" s="91"/>
      <c r="S786" s="91"/>
      <c r="T786" s="91"/>
      <c r="U786" s="91"/>
      <c r="V786" s="91"/>
      <c r="W786" s="91"/>
      <c r="X786" s="91"/>
      <c r="Y786" s="91"/>
      <c r="Z786" s="91"/>
      <c r="AA786" s="91"/>
    </row>
    <row r="787" spans="1:27" ht="15.75" customHeight="1">
      <c r="A787" s="91"/>
      <c r="B787" s="91"/>
      <c r="C787" s="91"/>
      <c r="D787" s="92"/>
      <c r="E787" s="92"/>
      <c r="F787" s="92"/>
      <c r="G787" s="92"/>
      <c r="H787" s="92"/>
      <c r="I787" s="92"/>
      <c r="J787" s="92"/>
      <c r="K787" s="92"/>
      <c r="L787" s="92"/>
      <c r="M787" s="92"/>
      <c r="N787" s="92"/>
      <c r="O787" s="92"/>
      <c r="P787" s="92"/>
      <c r="Q787" s="91"/>
      <c r="R787" s="91"/>
      <c r="S787" s="91"/>
      <c r="T787" s="91"/>
      <c r="U787" s="91"/>
      <c r="V787" s="91"/>
      <c r="W787" s="91"/>
      <c r="X787" s="91"/>
      <c r="Y787" s="91"/>
      <c r="Z787" s="91"/>
      <c r="AA787" s="91"/>
    </row>
    <row r="788" spans="1:27" ht="15.75" customHeight="1">
      <c r="A788" s="91"/>
      <c r="B788" s="91"/>
      <c r="C788" s="91"/>
      <c r="D788" s="92"/>
      <c r="E788" s="92"/>
      <c r="F788" s="92"/>
      <c r="G788" s="92"/>
      <c r="H788" s="92"/>
      <c r="I788" s="92"/>
      <c r="J788" s="92"/>
      <c r="K788" s="92"/>
      <c r="L788" s="92"/>
      <c r="M788" s="92"/>
      <c r="N788" s="92"/>
      <c r="O788" s="92"/>
      <c r="P788" s="92"/>
      <c r="Q788" s="91"/>
      <c r="R788" s="91"/>
      <c r="S788" s="91"/>
      <c r="T788" s="91"/>
      <c r="U788" s="91"/>
      <c r="V788" s="91"/>
      <c r="W788" s="91"/>
      <c r="X788" s="91"/>
      <c r="Y788" s="91"/>
      <c r="Z788" s="91"/>
      <c r="AA788" s="91"/>
    </row>
    <row r="789" spans="1:27" ht="15.75" customHeight="1">
      <c r="A789" s="91"/>
      <c r="B789" s="91"/>
      <c r="C789" s="91"/>
      <c r="D789" s="92"/>
      <c r="E789" s="92"/>
      <c r="F789" s="92"/>
      <c r="G789" s="92"/>
      <c r="H789" s="92"/>
      <c r="I789" s="92"/>
      <c r="J789" s="92"/>
      <c r="K789" s="92"/>
      <c r="L789" s="92"/>
      <c r="M789" s="92"/>
      <c r="N789" s="92"/>
      <c r="O789" s="92"/>
      <c r="P789" s="92"/>
      <c r="Q789" s="91"/>
      <c r="R789" s="91"/>
      <c r="S789" s="91"/>
      <c r="T789" s="91"/>
      <c r="U789" s="91"/>
      <c r="V789" s="91"/>
      <c r="W789" s="91"/>
      <c r="X789" s="91"/>
      <c r="Y789" s="91"/>
      <c r="Z789" s="91"/>
      <c r="AA789" s="91"/>
    </row>
    <row r="790" spans="1:27" ht="15.75" customHeight="1">
      <c r="A790" s="91"/>
      <c r="B790" s="91"/>
      <c r="C790" s="91"/>
      <c r="D790" s="92"/>
      <c r="E790" s="92"/>
      <c r="F790" s="92"/>
      <c r="G790" s="92"/>
      <c r="H790" s="92"/>
      <c r="I790" s="92"/>
      <c r="J790" s="92"/>
      <c r="K790" s="92"/>
      <c r="L790" s="92"/>
      <c r="M790" s="92"/>
      <c r="N790" s="92"/>
      <c r="O790" s="92"/>
      <c r="P790" s="92"/>
      <c r="Q790" s="91"/>
      <c r="R790" s="91"/>
      <c r="S790" s="91"/>
      <c r="T790" s="91"/>
      <c r="U790" s="91"/>
      <c r="V790" s="91"/>
      <c r="W790" s="91"/>
      <c r="X790" s="91"/>
      <c r="Y790" s="91"/>
      <c r="Z790" s="91"/>
      <c r="AA790" s="91"/>
    </row>
    <row r="791" spans="1:27" ht="15.75" customHeight="1">
      <c r="A791" s="91"/>
      <c r="B791" s="91"/>
      <c r="C791" s="91"/>
      <c r="D791" s="92"/>
      <c r="E791" s="92"/>
      <c r="F791" s="92"/>
      <c r="G791" s="92"/>
      <c r="H791" s="92"/>
      <c r="I791" s="92"/>
      <c r="J791" s="92"/>
      <c r="K791" s="92"/>
      <c r="L791" s="92"/>
      <c r="M791" s="92"/>
      <c r="N791" s="92"/>
      <c r="O791" s="92"/>
      <c r="P791" s="92"/>
      <c r="Q791" s="91"/>
      <c r="R791" s="91"/>
      <c r="S791" s="91"/>
      <c r="T791" s="91"/>
      <c r="U791" s="91"/>
      <c r="V791" s="91"/>
      <c r="W791" s="91"/>
      <c r="X791" s="91"/>
      <c r="Y791" s="91"/>
      <c r="Z791" s="91"/>
      <c r="AA791" s="91"/>
    </row>
    <row r="792" spans="1:27" ht="15.75" customHeight="1">
      <c r="A792" s="91"/>
      <c r="B792" s="91"/>
      <c r="C792" s="91"/>
      <c r="D792" s="92"/>
      <c r="E792" s="92"/>
      <c r="F792" s="92"/>
      <c r="G792" s="92"/>
      <c r="H792" s="92"/>
      <c r="I792" s="92"/>
      <c r="J792" s="92"/>
      <c r="K792" s="92"/>
      <c r="L792" s="92"/>
      <c r="M792" s="92"/>
      <c r="N792" s="92"/>
      <c r="O792" s="92"/>
      <c r="P792" s="92"/>
      <c r="Q792" s="91"/>
      <c r="R792" s="91"/>
      <c r="S792" s="91"/>
      <c r="T792" s="91"/>
      <c r="U792" s="91"/>
      <c r="V792" s="91"/>
      <c r="W792" s="91"/>
      <c r="X792" s="91"/>
      <c r="Y792" s="91"/>
      <c r="Z792" s="91"/>
      <c r="AA792" s="91"/>
    </row>
    <row r="793" spans="1:27" ht="15.75" customHeight="1">
      <c r="A793" s="91"/>
      <c r="B793" s="91"/>
      <c r="C793" s="91"/>
      <c r="D793" s="92"/>
      <c r="E793" s="92"/>
      <c r="F793" s="92"/>
      <c r="G793" s="92"/>
      <c r="H793" s="92"/>
      <c r="I793" s="92"/>
      <c r="J793" s="92"/>
      <c r="K793" s="92"/>
      <c r="L793" s="92"/>
      <c r="M793" s="92"/>
      <c r="N793" s="92"/>
      <c r="O793" s="92"/>
      <c r="P793" s="92"/>
      <c r="Q793" s="91"/>
      <c r="R793" s="91"/>
      <c r="S793" s="91"/>
      <c r="T793" s="91"/>
      <c r="U793" s="91"/>
      <c r="V793" s="91"/>
      <c r="W793" s="91"/>
      <c r="X793" s="91"/>
      <c r="Y793" s="91"/>
      <c r="Z793" s="91"/>
      <c r="AA793" s="91"/>
    </row>
    <row r="794" spans="1:27" ht="15.75" customHeight="1">
      <c r="A794" s="91"/>
      <c r="B794" s="91"/>
      <c r="C794" s="91"/>
      <c r="D794" s="92"/>
      <c r="E794" s="92"/>
      <c r="F794" s="92"/>
      <c r="G794" s="92"/>
      <c r="H794" s="92"/>
      <c r="I794" s="92"/>
      <c r="J794" s="92"/>
      <c r="K794" s="92"/>
      <c r="L794" s="92"/>
      <c r="M794" s="92"/>
      <c r="N794" s="92"/>
      <c r="O794" s="92"/>
      <c r="P794" s="92"/>
      <c r="Q794" s="91"/>
      <c r="R794" s="91"/>
      <c r="S794" s="91"/>
      <c r="T794" s="91"/>
      <c r="U794" s="91"/>
      <c r="V794" s="91"/>
      <c r="W794" s="91"/>
      <c r="X794" s="91"/>
      <c r="Y794" s="91"/>
      <c r="Z794" s="91"/>
      <c r="AA794" s="91"/>
    </row>
    <row r="795" spans="1:27" ht="15.75" customHeight="1">
      <c r="A795" s="91"/>
      <c r="B795" s="91"/>
      <c r="C795" s="91"/>
      <c r="D795" s="92"/>
      <c r="E795" s="92"/>
      <c r="F795" s="92"/>
      <c r="G795" s="92"/>
      <c r="H795" s="92"/>
      <c r="I795" s="92"/>
      <c r="J795" s="92"/>
      <c r="K795" s="92"/>
      <c r="L795" s="92"/>
      <c r="M795" s="92"/>
      <c r="N795" s="92"/>
      <c r="O795" s="92"/>
      <c r="P795" s="92"/>
      <c r="Q795" s="91"/>
      <c r="R795" s="91"/>
      <c r="S795" s="91"/>
      <c r="T795" s="91"/>
      <c r="U795" s="91"/>
      <c r="V795" s="91"/>
      <c r="W795" s="91"/>
      <c r="X795" s="91"/>
      <c r="Y795" s="91"/>
      <c r="Z795" s="91"/>
      <c r="AA795" s="91"/>
    </row>
    <row r="796" spans="1:27" ht="15.75" customHeight="1">
      <c r="A796" s="91"/>
      <c r="B796" s="91"/>
      <c r="C796" s="91"/>
      <c r="D796" s="92"/>
      <c r="E796" s="92"/>
      <c r="F796" s="92"/>
      <c r="G796" s="92"/>
      <c r="H796" s="92"/>
      <c r="I796" s="92"/>
      <c r="J796" s="92"/>
      <c r="K796" s="92"/>
      <c r="L796" s="92"/>
      <c r="M796" s="92"/>
      <c r="N796" s="92"/>
      <c r="O796" s="92"/>
      <c r="P796" s="92"/>
      <c r="Q796" s="91"/>
      <c r="R796" s="91"/>
      <c r="S796" s="91"/>
      <c r="T796" s="91"/>
      <c r="U796" s="91"/>
      <c r="V796" s="91"/>
      <c r="W796" s="91"/>
      <c r="X796" s="91"/>
      <c r="Y796" s="91"/>
      <c r="Z796" s="91"/>
      <c r="AA796" s="91"/>
    </row>
    <row r="797" spans="1:27" ht="15.75" customHeight="1">
      <c r="A797" s="91"/>
      <c r="B797" s="91"/>
      <c r="C797" s="91"/>
      <c r="D797" s="92"/>
      <c r="E797" s="92"/>
      <c r="F797" s="92"/>
      <c r="G797" s="92"/>
      <c r="H797" s="92"/>
      <c r="I797" s="92"/>
      <c r="J797" s="92"/>
      <c r="K797" s="92"/>
      <c r="L797" s="92"/>
      <c r="M797" s="92"/>
      <c r="N797" s="92"/>
      <c r="O797" s="92"/>
      <c r="P797" s="92"/>
      <c r="Q797" s="91"/>
      <c r="R797" s="91"/>
      <c r="S797" s="91"/>
      <c r="T797" s="91"/>
      <c r="U797" s="91"/>
      <c r="V797" s="91"/>
      <c r="W797" s="91"/>
      <c r="X797" s="91"/>
      <c r="Y797" s="91"/>
      <c r="Z797" s="91"/>
      <c r="AA797" s="91"/>
    </row>
    <row r="798" spans="1:27" ht="15.75" customHeight="1">
      <c r="A798" s="91"/>
      <c r="B798" s="91"/>
      <c r="C798" s="91"/>
      <c r="D798" s="92"/>
      <c r="E798" s="92"/>
      <c r="F798" s="92"/>
      <c r="G798" s="92"/>
      <c r="H798" s="92"/>
      <c r="I798" s="92"/>
      <c r="J798" s="92"/>
      <c r="K798" s="92"/>
      <c r="L798" s="92"/>
      <c r="M798" s="92"/>
      <c r="N798" s="92"/>
      <c r="O798" s="92"/>
      <c r="P798" s="92"/>
      <c r="Q798" s="91"/>
      <c r="R798" s="91"/>
      <c r="S798" s="91"/>
      <c r="T798" s="91"/>
      <c r="U798" s="91"/>
      <c r="V798" s="91"/>
      <c r="W798" s="91"/>
      <c r="X798" s="91"/>
      <c r="Y798" s="91"/>
      <c r="Z798" s="91"/>
      <c r="AA798" s="91"/>
    </row>
    <row r="799" spans="1:27" ht="15.75" customHeight="1">
      <c r="A799" s="91"/>
      <c r="B799" s="91"/>
      <c r="C799" s="91"/>
      <c r="D799" s="92"/>
      <c r="E799" s="92"/>
      <c r="F799" s="92"/>
      <c r="G799" s="92"/>
      <c r="H799" s="92"/>
      <c r="I799" s="92"/>
      <c r="J799" s="92"/>
      <c r="K799" s="92"/>
      <c r="L799" s="92"/>
      <c r="M799" s="92"/>
      <c r="N799" s="92"/>
      <c r="O799" s="92"/>
      <c r="P799" s="92"/>
      <c r="Q799" s="91"/>
      <c r="R799" s="91"/>
      <c r="S799" s="91"/>
      <c r="T799" s="91"/>
      <c r="U799" s="91"/>
      <c r="V799" s="91"/>
      <c r="W799" s="91"/>
      <c r="X799" s="91"/>
      <c r="Y799" s="91"/>
      <c r="Z799" s="91"/>
      <c r="AA799" s="91"/>
    </row>
    <row r="800" spans="1:27" ht="15.75" customHeight="1">
      <c r="A800" s="91"/>
      <c r="B800" s="91"/>
      <c r="C800" s="91"/>
      <c r="D800" s="92"/>
      <c r="E800" s="92"/>
      <c r="F800" s="92"/>
      <c r="G800" s="92"/>
      <c r="H800" s="92"/>
      <c r="I800" s="92"/>
      <c r="J800" s="92"/>
      <c r="K800" s="92"/>
      <c r="L800" s="92"/>
      <c r="M800" s="92"/>
      <c r="N800" s="92"/>
      <c r="O800" s="92"/>
      <c r="P800" s="92"/>
      <c r="Q800" s="91"/>
      <c r="R800" s="91"/>
      <c r="S800" s="91"/>
      <c r="T800" s="91"/>
      <c r="U800" s="91"/>
      <c r="V800" s="91"/>
      <c r="W800" s="91"/>
      <c r="X800" s="91"/>
      <c r="Y800" s="91"/>
      <c r="Z800" s="91"/>
      <c r="AA800" s="91"/>
    </row>
    <row r="801" spans="1:27" ht="15.75" customHeight="1">
      <c r="A801" s="91"/>
      <c r="B801" s="91"/>
      <c r="C801" s="91"/>
      <c r="D801" s="92"/>
      <c r="E801" s="92"/>
      <c r="F801" s="92"/>
      <c r="G801" s="92"/>
      <c r="H801" s="92"/>
      <c r="I801" s="92"/>
      <c r="J801" s="92"/>
      <c r="K801" s="92"/>
      <c r="L801" s="92"/>
      <c r="M801" s="92"/>
      <c r="N801" s="92"/>
      <c r="O801" s="92"/>
      <c r="P801" s="92"/>
      <c r="Q801" s="91"/>
      <c r="R801" s="91"/>
      <c r="S801" s="91"/>
      <c r="T801" s="91"/>
      <c r="U801" s="91"/>
      <c r="V801" s="91"/>
      <c r="W801" s="91"/>
      <c r="X801" s="91"/>
      <c r="Y801" s="91"/>
      <c r="Z801" s="91"/>
      <c r="AA801" s="91"/>
    </row>
    <row r="802" spans="1:27" ht="15.75" customHeight="1">
      <c r="A802" s="91"/>
      <c r="B802" s="91"/>
      <c r="C802" s="91"/>
      <c r="D802" s="92"/>
      <c r="E802" s="92"/>
      <c r="F802" s="92"/>
      <c r="G802" s="92"/>
      <c r="H802" s="92"/>
      <c r="I802" s="92"/>
      <c r="J802" s="92"/>
      <c r="K802" s="92"/>
      <c r="L802" s="92"/>
      <c r="M802" s="92"/>
      <c r="N802" s="92"/>
      <c r="O802" s="92"/>
      <c r="P802" s="92"/>
      <c r="Q802" s="91"/>
      <c r="R802" s="91"/>
      <c r="S802" s="91"/>
      <c r="T802" s="91"/>
      <c r="U802" s="91"/>
      <c r="V802" s="91"/>
      <c r="W802" s="91"/>
      <c r="X802" s="91"/>
      <c r="Y802" s="91"/>
      <c r="Z802" s="91"/>
      <c r="AA802" s="91"/>
    </row>
    <row r="803" spans="1:27" ht="15.75" customHeight="1">
      <c r="A803" s="91"/>
      <c r="B803" s="91"/>
      <c r="C803" s="91"/>
      <c r="D803" s="92"/>
      <c r="E803" s="92"/>
      <c r="F803" s="92"/>
      <c r="G803" s="92"/>
      <c r="H803" s="92"/>
      <c r="I803" s="92"/>
      <c r="J803" s="92"/>
      <c r="K803" s="92"/>
      <c r="L803" s="92"/>
      <c r="M803" s="92"/>
      <c r="N803" s="92"/>
      <c r="O803" s="92"/>
      <c r="P803" s="92"/>
      <c r="Q803" s="91"/>
      <c r="R803" s="91"/>
      <c r="S803" s="91"/>
      <c r="T803" s="91"/>
      <c r="U803" s="91"/>
      <c r="V803" s="91"/>
      <c r="W803" s="91"/>
      <c r="X803" s="91"/>
      <c r="Y803" s="91"/>
      <c r="Z803" s="91"/>
      <c r="AA803" s="91"/>
    </row>
    <row r="804" spans="1:27" ht="15.75" customHeight="1">
      <c r="A804" s="91"/>
      <c r="B804" s="91"/>
      <c r="C804" s="91"/>
      <c r="D804" s="92"/>
      <c r="E804" s="92"/>
      <c r="F804" s="92"/>
      <c r="G804" s="92"/>
      <c r="H804" s="92"/>
      <c r="I804" s="92"/>
      <c r="J804" s="92"/>
      <c r="K804" s="92"/>
      <c r="L804" s="92"/>
      <c r="M804" s="92"/>
      <c r="N804" s="92"/>
      <c r="O804" s="92"/>
      <c r="P804" s="92"/>
      <c r="Q804" s="91"/>
      <c r="R804" s="91"/>
      <c r="S804" s="91"/>
      <c r="T804" s="91"/>
      <c r="U804" s="91"/>
      <c r="V804" s="91"/>
      <c r="W804" s="91"/>
      <c r="X804" s="91"/>
      <c r="Y804" s="91"/>
      <c r="Z804" s="91"/>
      <c r="AA804" s="91"/>
    </row>
    <row r="805" spans="1:27" ht="15.75" customHeight="1">
      <c r="A805" s="91"/>
      <c r="B805" s="91"/>
      <c r="C805" s="91"/>
      <c r="D805" s="92"/>
      <c r="E805" s="92"/>
      <c r="F805" s="92"/>
      <c r="G805" s="92"/>
      <c r="H805" s="92"/>
      <c r="I805" s="92"/>
      <c r="J805" s="92"/>
      <c r="K805" s="92"/>
      <c r="L805" s="92"/>
      <c r="M805" s="92"/>
      <c r="N805" s="92"/>
      <c r="O805" s="92"/>
      <c r="P805" s="92"/>
      <c r="Q805" s="91"/>
      <c r="R805" s="91"/>
      <c r="S805" s="91"/>
      <c r="T805" s="91"/>
      <c r="U805" s="91"/>
      <c r="V805" s="91"/>
      <c r="W805" s="91"/>
      <c r="X805" s="91"/>
      <c r="Y805" s="91"/>
      <c r="Z805" s="91"/>
      <c r="AA805" s="91"/>
    </row>
    <row r="806" spans="1:27" ht="15.75" customHeight="1">
      <c r="A806" s="91"/>
      <c r="B806" s="91"/>
      <c r="C806" s="91"/>
      <c r="D806" s="92"/>
      <c r="E806" s="92"/>
      <c r="F806" s="92"/>
      <c r="G806" s="92"/>
      <c r="H806" s="92"/>
      <c r="I806" s="92"/>
      <c r="J806" s="92"/>
      <c r="K806" s="92"/>
      <c r="L806" s="92"/>
      <c r="M806" s="92"/>
      <c r="N806" s="92"/>
      <c r="O806" s="92"/>
      <c r="P806" s="92"/>
      <c r="Q806" s="91"/>
      <c r="R806" s="91"/>
      <c r="S806" s="91"/>
      <c r="T806" s="91"/>
      <c r="U806" s="91"/>
      <c r="V806" s="91"/>
      <c r="W806" s="91"/>
      <c r="X806" s="91"/>
      <c r="Y806" s="91"/>
      <c r="Z806" s="91"/>
      <c r="AA806" s="91"/>
    </row>
    <row r="807" spans="1:27" ht="15.75" customHeight="1">
      <c r="A807" s="91"/>
      <c r="B807" s="91"/>
      <c r="C807" s="91"/>
      <c r="D807" s="92"/>
      <c r="E807" s="92"/>
      <c r="F807" s="92"/>
      <c r="G807" s="92"/>
      <c r="H807" s="92"/>
      <c r="I807" s="92"/>
      <c r="J807" s="92"/>
      <c r="K807" s="92"/>
      <c r="L807" s="92"/>
      <c r="M807" s="92"/>
      <c r="N807" s="92"/>
      <c r="O807" s="92"/>
      <c r="P807" s="92"/>
      <c r="Q807" s="91"/>
      <c r="R807" s="91"/>
      <c r="S807" s="91"/>
      <c r="T807" s="91"/>
      <c r="U807" s="91"/>
      <c r="V807" s="91"/>
      <c r="W807" s="91"/>
      <c r="X807" s="91"/>
      <c r="Y807" s="91"/>
      <c r="Z807" s="91"/>
      <c r="AA807" s="91"/>
    </row>
    <row r="808" spans="1:27" ht="15.75" customHeight="1">
      <c r="A808" s="91"/>
      <c r="B808" s="91"/>
      <c r="C808" s="91"/>
      <c r="D808" s="92"/>
      <c r="E808" s="92"/>
      <c r="F808" s="92"/>
      <c r="G808" s="92"/>
      <c r="H808" s="92"/>
      <c r="I808" s="92"/>
      <c r="J808" s="92"/>
      <c r="K808" s="92"/>
      <c r="L808" s="92"/>
      <c r="M808" s="92"/>
      <c r="N808" s="92"/>
      <c r="O808" s="92"/>
      <c r="P808" s="92"/>
      <c r="Q808" s="91"/>
      <c r="R808" s="91"/>
      <c r="S808" s="91"/>
      <c r="T808" s="91"/>
      <c r="U808" s="91"/>
      <c r="V808" s="91"/>
      <c r="W808" s="91"/>
      <c r="X808" s="91"/>
      <c r="Y808" s="91"/>
      <c r="Z808" s="91"/>
      <c r="AA808" s="91"/>
    </row>
    <row r="809" spans="1:27" ht="15.75" customHeight="1">
      <c r="A809" s="91"/>
      <c r="B809" s="91"/>
      <c r="C809" s="91"/>
      <c r="D809" s="92"/>
      <c r="E809" s="92"/>
      <c r="F809" s="92"/>
      <c r="G809" s="92"/>
      <c r="H809" s="92"/>
      <c r="I809" s="92"/>
      <c r="J809" s="92"/>
      <c r="K809" s="92"/>
      <c r="L809" s="92"/>
      <c r="M809" s="92"/>
      <c r="N809" s="92"/>
      <c r="O809" s="92"/>
      <c r="P809" s="92"/>
      <c r="Q809" s="91"/>
      <c r="R809" s="91"/>
      <c r="S809" s="91"/>
      <c r="T809" s="91"/>
      <c r="U809" s="91"/>
      <c r="V809" s="91"/>
      <c r="W809" s="91"/>
      <c r="X809" s="91"/>
      <c r="Y809" s="91"/>
      <c r="Z809" s="91"/>
      <c r="AA809" s="91"/>
    </row>
    <row r="810" spans="1:27" ht="15.75" customHeight="1">
      <c r="A810" s="91"/>
      <c r="B810" s="91"/>
      <c r="C810" s="91"/>
      <c r="D810" s="92"/>
      <c r="E810" s="92"/>
      <c r="F810" s="92"/>
      <c r="G810" s="92"/>
      <c r="H810" s="92"/>
      <c r="I810" s="92"/>
      <c r="J810" s="92"/>
      <c r="K810" s="92"/>
      <c r="L810" s="92"/>
      <c r="M810" s="92"/>
      <c r="N810" s="92"/>
      <c r="O810" s="92"/>
      <c r="P810" s="92"/>
      <c r="Q810" s="91"/>
      <c r="R810" s="91"/>
      <c r="S810" s="91"/>
      <c r="T810" s="91"/>
      <c r="U810" s="91"/>
      <c r="V810" s="91"/>
      <c r="W810" s="91"/>
      <c r="X810" s="91"/>
      <c r="Y810" s="91"/>
      <c r="Z810" s="91"/>
      <c r="AA810" s="91"/>
    </row>
    <row r="811" spans="1:27" ht="15.75" customHeight="1">
      <c r="A811" s="91"/>
      <c r="B811" s="91"/>
      <c r="C811" s="91"/>
      <c r="D811" s="92"/>
      <c r="E811" s="92"/>
      <c r="F811" s="92"/>
      <c r="G811" s="92"/>
      <c r="H811" s="92"/>
      <c r="I811" s="92"/>
      <c r="J811" s="92"/>
      <c r="K811" s="92"/>
      <c r="L811" s="92"/>
      <c r="M811" s="92"/>
      <c r="N811" s="92"/>
      <c r="O811" s="92"/>
      <c r="P811" s="92"/>
      <c r="Q811" s="91"/>
      <c r="R811" s="91"/>
      <c r="S811" s="91"/>
      <c r="T811" s="91"/>
      <c r="U811" s="91"/>
      <c r="V811" s="91"/>
      <c r="W811" s="91"/>
      <c r="X811" s="91"/>
      <c r="Y811" s="91"/>
      <c r="Z811" s="91"/>
      <c r="AA811" s="91"/>
    </row>
    <row r="812" spans="1:27" ht="15.75" customHeight="1">
      <c r="A812" s="91"/>
      <c r="B812" s="91"/>
      <c r="C812" s="91"/>
      <c r="D812" s="92"/>
      <c r="E812" s="92"/>
      <c r="F812" s="92"/>
      <c r="G812" s="92"/>
      <c r="H812" s="92"/>
      <c r="I812" s="92"/>
      <c r="J812" s="92"/>
      <c r="K812" s="92"/>
      <c r="L812" s="92"/>
      <c r="M812" s="92"/>
      <c r="N812" s="92"/>
      <c r="O812" s="92"/>
      <c r="P812" s="92"/>
      <c r="Q812" s="91"/>
      <c r="R812" s="91"/>
      <c r="S812" s="91"/>
      <c r="T812" s="91"/>
      <c r="U812" s="91"/>
      <c r="V812" s="91"/>
      <c r="W812" s="91"/>
      <c r="X812" s="91"/>
      <c r="Y812" s="91"/>
      <c r="Z812" s="91"/>
      <c r="AA812" s="91"/>
    </row>
    <row r="813" spans="1:27" ht="15.75" customHeight="1">
      <c r="A813" s="91"/>
      <c r="B813" s="91"/>
      <c r="C813" s="91"/>
      <c r="D813" s="92"/>
      <c r="E813" s="92"/>
      <c r="F813" s="92"/>
      <c r="G813" s="92"/>
      <c r="H813" s="92"/>
      <c r="I813" s="92"/>
      <c r="J813" s="92"/>
      <c r="K813" s="92"/>
      <c r="L813" s="92"/>
      <c r="M813" s="92"/>
      <c r="N813" s="92"/>
      <c r="O813" s="92"/>
      <c r="P813" s="92"/>
      <c r="Q813" s="91"/>
      <c r="R813" s="91"/>
      <c r="S813" s="91"/>
      <c r="T813" s="91"/>
      <c r="U813" s="91"/>
      <c r="V813" s="91"/>
      <c r="W813" s="91"/>
      <c r="X813" s="91"/>
      <c r="Y813" s="91"/>
      <c r="Z813" s="91"/>
      <c r="AA813" s="91"/>
    </row>
    <row r="814" spans="1:27" ht="15.75" customHeight="1">
      <c r="A814" s="91"/>
      <c r="B814" s="91"/>
      <c r="C814" s="91"/>
      <c r="D814" s="92"/>
      <c r="E814" s="92"/>
      <c r="F814" s="92"/>
      <c r="G814" s="92"/>
      <c r="H814" s="92"/>
      <c r="I814" s="92"/>
      <c r="J814" s="92"/>
      <c r="K814" s="92"/>
      <c r="L814" s="92"/>
      <c r="M814" s="92"/>
      <c r="N814" s="92"/>
      <c r="O814" s="92"/>
      <c r="P814" s="92"/>
      <c r="Q814" s="91"/>
      <c r="R814" s="91"/>
      <c r="S814" s="91"/>
      <c r="T814" s="91"/>
      <c r="U814" s="91"/>
      <c r="V814" s="91"/>
      <c r="W814" s="91"/>
      <c r="X814" s="91"/>
      <c r="Y814" s="91"/>
      <c r="Z814" s="91"/>
      <c r="AA814" s="91"/>
    </row>
    <row r="815" spans="1:27" ht="15.75" customHeight="1">
      <c r="A815" s="91"/>
      <c r="B815" s="91"/>
      <c r="C815" s="91"/>
      <c r="D815" s="92"/>
      <c r="E815" s="92"/>
      <c r="F815" s="92"/>
      <c r="G815" s="92"/>
      <c r="H815" s="92"/>
      <c r="I815" s="92"/>
      <c r="J815" s="92"/>
      <c r="K815" s="92"/>
      <c r="L815" s="92"/>
      <c r="M815" s="92"/>
      <c r="N815" s="92"/>
      <c r="O815" s="92"/>
      <c r="P815" s="92"/>
      <c r="Q815" s="91"/>
      <c r="R815" s="91"/>
      <c r="S815" s="91"/>
      <c r="T815" s="91"/>
      <c r="U815" s="91"/>
      <c r="V815" s="91"/>
      <c r="W815" s="91"/>
      <c r="X815" s="91"/>
      <c r="Y815" s="91"/>
      <c r="Z815" s="91"/>
      <c r="AA815" s="91"/>
    </row>
    <row r="816" spans="1:27" ht="15.75" customHeight="1">
      <c r="A816" s="91"/>
      <c r="B816" s="91"/>
      <c r="C816" s="91"/>
      <c r="D816" s="92"/>
      <c r="E816" s="92"/>
      <c r="F816" s="92"/>
      <c r="G816" s="92"/>
      <c r="H816" s="92"/>
      <c r="I816" s="92"/>
      <c r="J816" s="92"/>
      <c r="K816" s="92"/>
      <c r="L816" s="92"/>
      <c r="M816" s="92"/>
      <c r="N816" s="92"/>
      <c r="O816" s="92"/>
      <c r="P816" s="92"/>
      <c r="Q816" s="91"/>
      <c r="R816" s="91"/>
      <c r="S816" s="91"/>
      <c r="T816" s="91"/>
      <c r="U816" s="91"/>
      <c r="V816" s="91"/>
      <c r="W816" s="91"/>
      <c r="X816" s="91"/>
      <c r="Y816" s="91"/>
      <c r="Z816" s="91"/>
      <c r="AA816" s="91"/>
    </row>
    <row r="817" spans="1:27" ht="15.75" customHeight="1">
      <c r="A817" s="91"/>
      <c r="B817" s="91"/>
      <c r="C817" s="91"/>
      <c r="D817" s="92"/>
      <c r="E817" s="92"/>
      <c r="F817" s="92"/>
      <c r="G817" s="92"/>
      <c r="H817" s="92"/>
      <c r="I817" s="92"/>
      <c r="J817" s="92"/>
      <c r="K817" s="92"/>
      <c r="L817" s="92"/>
      <c r="M817" s="92"/>
      <c r="N817" s="92"/>
      <c r="O817" s="92"/>
      <c r="P817" s="92"/>
      <c r="Q817" s="91"/>
      <c r="R817" s="91"/>
      <c r="S817" s="91"/>
      <c r="T817" s="91"/>
      <c r="U817" s="91"/>
      <c r="V817" s="91"/>
      <c r="W817" s="91"/>
      <c r="X817" s="91"/>
      <c r="Y817" s="91"/>
      <c r="Z817" s="91"/>
      <c r="AA817" s="91"/>
    </row>
    <row r="818" spans="1:27" ht="15.75" customHeight="1">
      <c r="A818" s="91"/>
      <c r="B818" s="91"/>
      <c r="C818" s="91"/>
      <c r="D818" s="92"/>
      <c r="E818" s="92"/>
      <c r="F818" s="92"/>
      <c r="G818" s="92"/>
      <c r="H818" s="92"/>
      <c r="I818" s="92"/>
      <c r="J818" s="92"/>
      <c r="K818" s="92"/>
      <c r="L818" s="92"/>
      <c r="M818" s="92"/>
      <c r="N818" s="92"/>
      <c r="O818" s="92"/>
      <c r="P818" s="92"/>
      <c r="Q818" s="91"/>
      <c r="R818" s="91"/>
      <c r="S818" s="91"/>
      <c r="T818" s="91"/>
      <c r="U818" s="91"/>
      <c r="V818" s="91"/>
      <c r="W818" s="91"/>
      <c r="X818" s="91"/>
      <c r="Y818" s="91"/>
      <c r="Z818" s="91"/>
      <c r="AA818" s="91"/>
    </row>
    <row r="819" spans="1:27" ht="15.75" customHeight="1">
      <c r="A819" s="91"/>
      <c r="B819" s="91"/>
      <c r="C819" s="91"/>
      <c r="D819" s="92"/>
      <c r="E819" s="92"/>
      <c r="F819" s="92"/>
      <c r="G819" s="92"/>
      <c r="H819" s="92"/>
      <c r="I819" s="92"/>
      <c r="J819" s="92"/>
      <c r="K819" s="92"/>
      <c r="L819" s="92"/>
      <c r="M819" s="92"/>
      <c r="N819" s="92"/>
      <c r="O819" s="92"/>
      <c r="P819" s="92"/>
      <c r="Q819" s="91"/>
      <c r="R819" s="91"/>
      <c r="S819" s="91"/>
      <c r="T819" s="91"/>
      <c r="U819" s="91"/>
      <c r="V819" s="91"/>
      <c r="W819" s="91"/>
      <c r="X819" s="91"/>
      <c r="Y819" s="91"/>
      <c r="Z819" s="91"/>
      <c r="AA819" s="91"/>
    </row>
    <row r="820" spans="1:27" ht="15.75" customHeight="1">
      <c r="A820" s="91"/>
      <c r="B820" s="91"/>
      <c r="C820" s="91"/>
      <c r="D820" s="92"/>
      <c r="E820" s="92"/>
      <c r="F820" s="92"/>
      <c r="G820" s="92"/>
      <c r="H820" s="92"/>
      <c r="I820" s="92"/>
      <c r="J820" s="92"/>
      <c r="K820" s="92"/>
      <c r="L820" s="92"/>
      <c r="M820" s="92"/>
      <c r="N820" s="92"/>
      <c r="O820" s="92"/>
      <c r="P820" s="92"/>
      <c r="Q820" s="91"/>
      <c r="R820" s="91"/>
      <c r="S820" s="91"/>
      <c r="T820" s="91"/>
      <c r="U820" s="91"/>
      <c r="V820" s="91"/>
      <c r="W820" s="91"/>
      <c r="X820" s="91"/>
      <c r="Y820" s="91"/>
      <c r="Z820" s="91"/>
      <c r="AA820" s="91"/>
    </row>
    <row r="821" spans="1:27" ht="15.75" customHeight="1">
      <c r="A821" s="91"/>
      <c r="B821" s="91"/>
      <c r="C821" s="91"/>
      <c r="D821" s="92"/>
      <c r="E821" s="92"/>
      <c r="F821" s="92"/>
      <c r="G821" s="92"/>
      <c r="H821" s="92"/>
      <c r="I821" s="92"/>
      <c r="J821" s="92"/>
      <c r="K821" s="92"/>
      <c r="L821" s="92"/>
      <c r="M821" s="92"/>
      <c r="N821" s="92"/>
      <c r="O821" s="92"/>
      <c r="P821" s="92"/>
      <c r="Q821" s="91"/>
      <c r="R821" s="91"/>
      <c r="S821" s="91"/>
      <c r="T821" s="91"/>
      <c r="U821" s="91"/>
      <c r="V821" s="91"/>
      <c r="W821" s="91"/>
      <c r="X821" s="91"/>
      <c r="Y821" s="91"/>
      <c r="Z821" s="91"/>
      <c r="AA821" s="91"/>
    </row>
    <row r="822" spans="1:27" ht="15.75" customHeight="1">
      <c r="A822" s="91"/>
      <c r="B822" s="91"/>
      <c r="C822" s="91"/>
      <c r="D822" s="92"/>
      <c r="E822" s="92"/>
      <c r="F822" s="92"/>
      <c r="G822" s="92"/>
      <c r="H822" s="92"/>
      <c r="I822" s="92"/>
      <c r="J822" s="92"/>
      <c r="K822" s="92"/>
      <c r="L822" s="92"/>
      <c r="M822" s="92"/>
      <c r="N822" s="92"/>
      <c r="O822" s="92"/>
      <c r="P822" s="92"/>
      <c r="Q822" s="91"/>
      <c r="R822" s="91"/>
      <c r="S822" s="91"/>
      <c r="T822" s="91"/>
      <c r="U822" s="91"/>
      <c r="V822" s="91"/>
      <c r="W822" s="91"/>
      <c r="X822" s="91"/>
      <c r="Y822" s="91"/>
      <c r="Z822" s="91"/>
      <c r="AA822" s="91"/>
    </row>
    <row r="823" spans="1:27" ht="15.75" customHeight="1">
      <c r="A823" s="91"/>
      <c r="B823" s="91"/>
      <c r="C823" s="91"/>
      <c r="D823" s="92"/>
      <c r="E823" s="92"/>
      <c r="F823" s="92"/>
      <c r="G823" s="92"/>
      <c r="H823" s="92"/>
      <c r="I823" s="92"/>
      <c r="J823" s="92"/>
      <c r="K823" s="92"/>
      <c r="L823" s="92"/>
      <c r="M823" s="92"/>
      <c r="N823" s="92"/>
      <c r="O823" s="92"/>
      <c r="P823" s="92"/>
      <c r="Q823" s="91"/>
      <c r="R823" s="91"/>
      <c r="S823" s="91"/>
      <c r="T823" s="91"/>
      <c r="U823" s="91"/>
      <c r="V823" s="91"/>
      <c r="W823" s="91"/>
      <c r="X823" s="91"/>
      <c r="Y823" s="91"/>
      <c r="Z823" s="91"/>
      <c r="AA823" s="91"/>
    </row>
    <row r="824" spans="1:27" ht="15.75" customHeight="1">
      <c r="A824" s="91"/>
      <c r="B824" s="91"/>
      <c r="C824" s="91"/>
      <c r="D824" s="92"/>
      <c r="E824" s="92"/>
      <c r="F824" s="92"/>
      <c r="G824" s="92"/>
      <c r="H824" s="92"/>
      <c r="I824" s="92"/>
      <c r="J824" s="92"/>
      <c r="K824" s="92"/>
      <c r="L824" s="92"/>
      <c r="M824" s="92"/>
      <c r="N824" s="92"/>
      <c r="O824" s="92"/>
      <c r="P824" s="92"/>
      <c r="Q824" s="91"/>
      <c r="R824" s="91"/>
      <c r="S824" s="91"/>
      <c r="T824" s="91"/>
      <c r="U824" s="91"/>
      <c r="V824" s="91"/>
      <c r="W824" s="91"/>
      <c r="X824" s="91"/>
      <c r="Y824" s="91"/>
      <c r="Z824" s="91"/>
      <c r="AA824" s="91"/>
    </row>
    <row r="825" spans="1:27" ht="15.75" customHeight="1">
      <c r="A825" s="91"/>
      <c r="B825" s="91"/>
      <c r="C825" s="91"/>
      <c r="D825" s="92"/>
      <c r="E825" s="92"/>
      <c r="F825" s="92"/>
      <c r="G825" s="92"/>
      <c r="H825" s="92"/>
      <c r="I825" s="92"/>
      <c r="J825" s="92"/>
      <c r="K825" s="92"/>
      <c r="L825" s="92"/>
      <c r="M825" s="92"/>
      <c r="N825" s="92"/>
      <c r="O825" s="92"/>
      <c r="P825" s="92"/>
      <c r="Q825" s="91"/>
      <c r="R825" s="91"/>
      <c r="S825" s="91"/>
      <c r="T825" s="91"/>
      <c r="U825" s="91"/>
      <c r="V825" s="91"/>
      <c r="W825" s="91"/>
      <c r="X825" s="91"/>
      <c r="Y825" s="91"/>
      <c r="Z825" s="91"/>
      <c r="AA825" s="91"/>
    </row>
    <row r="826" spans="1:27" ht="15.75" customHeight="1">
      <c r="A826" s="91"/>
      <c r="B826" s="91"/>
      <c r="C826" s="91"/>
      <c r="D826" s="92"/>
      <c r="E826" s="92"/>
      <c r="F826" s="92"/>
      <c r="G826" s="92"/>
      <c r="H826" s="92"/>
      <c r="I826" s="92"/>
      <c r="J826" s="92"/>
      <c r="K826" s="92"/>
      <c r="L826" s="92"/>
      <c r="M826" s="92"/>
      <c r="N826" s="92"/>
      <c r="O826" s="92"/>
      <c r="P826" s="92"/>
      <c r="Q826" s="91"/>
      <c r="R826" s="91"/>
      <c r="S826" s="91"/>
      <c r="T826" s="91"/>
      <c r="U826" s="91"/>
      <c r="V826" s="91"/>
      <c r="W826" s="91"/>
      <c r="X826" s="91"/>
      <c r="Y826" s="91"/>
      <c r="Z826" s="91"/>
      <c r="AA826" s="91"/>
    </row>
    <row r="827" spans="1:27" ht="15.75" customHeight="1">
      <c r="A827" s="91"/>
      <c r="B827" s="91"/>
      <c r="C827" s="91"/>
      <c r="D827" s="92"/>
      <c r="E827" s="92"/>
      <c r="F827" s="92"/>
      <c r="G827" s="92"/>
      <c r="H827" s="92"/>
      <c r="I827" s="92"/>
      <c r="J827" s="92"/>
      <c r="K827" s="92"/>
      <c r="L827" s="92"/>
      <c r="M827" s="92"/>
      <c r="N827" s="92"/>
      <c r="O827" s="92"/>
      <c r="P827" s="92"/>
      <c r="Q827" s="91"/>
      <c r="R827" s="91"/>
      <c r="S827" s="91"/>
      <c r="T827" s="91"/>
      <c r="U827" s="91"/>
      <c r="V827" s="91"/>
      <c r="W827" s="91"/>
      <c r="X827" s="91"/>
      <c r="Y827" s="91"/>
      <c r="Z827" s="91"/>
      <c r="AA827" s="91"/>
    </row>
    <row r="828" spans="1:27" ht="15.75" customHeight="1">
      <c r="A828" s="91"/>
      <c r="B828" s="91"/>
      <c r="C828" s="91"/>
      <c r="D828" s="92"/>
      <c r="E828" s="92"/>
      <c r="F828" s="92"/>
      <c r="G828" s="92"/>
      <c r="H828" s="92"/>
      <c r="I828" s="92"/>
      <c r="J828" s="92"/>
      <c r="K828" s="92"/>
      <c r="L828" s="92"/>
      <c r="M828" s="92"/>
      <c r="N828" s="92"/>
      <c r="O828" s="92"/>
      <c r="P828" s="92"/>
      <c r="Q828" s="91"/>
      <c r="R828" s="91"/>
      <c r="S828" s="91"/>
      <c r="T828" s="91"/>
      <c r="U828" s="91"/>
      <c r="V828" s="91"/>
      <c r="W828" s="91"/>
      <c r="X828" s="91"/>
      <c r="Y828" s="91"/>
      <c r="Z828" s="91"/>
      <c r="AA828" s="91"/>
    </row>
    <row r="829" spans="1:27" ht="15.75" customHeight="1">
      <c r="A829" s="91"/>
      <c r="B829" s="91"/>
      <c r="C829" s="91"/>
      <c r="D829" s="92"/>
      <c r="E829" s="92"/>
      <c r="F829" s="92"/>
      <c r="G829" s="92"/>
      <c r="H829" s="92"/>
      <c r="I829" s="92"/>
      <c r="J829" s="92"/>
      <c r="K829" s="92"/>
      <c r="L829" s="92"/>
      <c r="M829" s="92"/>
      <c r="N829" s="92"/>
      <c r="O829" s="92"/>
      <c r="P829" s="92"/>
      <c r="Q829" s="91"/>
      <c r="R829" s="91"/>
      <c r="S829" s="91"/>
      <c r="T829" s="91"/>
      <c r="U829" s="91"/>
      <c r="V829" s="91"/>
      <c r="W829" s="91"/>
      <c r="X829" s="91"/>
      <c r="Y829" s="91"/>
      <c r="Z829" s="91"/>
      <c r="AA829" s="91"/>
    </row>
    <row r="830" spans="1:27" ht="15.75" customHeight="1">
      <c r="A830" s="91"/>
      <c r="B830" s="91"/>
      <c r="C830" s="91"/>
      <c r="D830" s="92"/>
      <c r="E830" s="92"/>
      <c r="F830" s="92"/>
      <c r="G830" s="92"/>
      <c r="H830" s="92"/>
      <c r="I830" s="92"/>
      <c r="J830" s="92"/>
      <c r="K830" s="92"/>
      <c r="L830" s="92"/>
      <c r="M830" s="92"/>
      <c r="N830" s="92"/>
      <c r="O830" s="92"/>
      <c r="P830" s="92"/>
      <c r="Q830" s="91"/>
      <c r="R830" s="91"/>
      <c r="S830" s="91"/>
      <c r="T830" s="91"/>
      <c r="U830" s="91"/>
      <c r="V830" s="91"/>
      <c r="W830" s="91"/>
      <c r="X830" s="91"/>
      <c r="Y830" s="91"/>
      <c r="Z830" s="91"/>
      <c r="AA830" s="91"/>
    </row>
    <row r="831" spans="1:27" ht="15.75" customHeight="1">
      <c r="A831" s="91"/>
      <c r="B831" s="91"/>
      <c r="C831" s="91"/>
      <c r="D831" s="92"/>
      <c r="E831" s="92"/>
      <c r="F831" s="92"/>
      <c r="G831" s="92"/>
      <c r="H831" s="92"/>
      <c r="I831" s="92"/>
      <c r="J831" s="92"/>
      <c r="K831" s="92"/>
      <c r="L831" s="92"/>
      <c r="M831" s="92"/>
      <c r="N831" s="92"/>
      <c r="O831" s="92"/>
      <c r="P831" s="92"/>
      <c r="Q831" s="91"/>
      <c r="R831" s="91"/>
      <c r="S831" s="91"/>
      <c r="T831" s="91"/>
      <c r="U831" s="91"/>
      <c r="V831" s="91"/>
      <c r="W831" s="91"/>
      <c r="X831" s="91"/>
      <c r="Y831" s="91"/>
      <c r="Z831" s="91"/>
      <c r="AA831" s="91"/>
    </row>
    <row r="832" spans="1:27" ht="15.75" customHeight="1">
      <c r="A832" s="91"/>
      <c r="B832" s="91"/>
      <c r="C832" s="91"/>
      <c r="D832" s="92"/>
      <c r="E832" s="92"/>
      <c r="F832" s="92"/>
      <c r="G832" s="92"/>
      <c r="H832" s="92"/>
      <c r="I832" s="92"/>
      <c r="J832" s="92"/>
      <c r="K832" s="92"/>
      <c r="L832" s="92"/>
      <c r="M832" s="92"/>
      <c r="N832" s="92"/>
      <c r="O832" s="92"/>
      <c r="P832" s="92"/>
      <c r="Q832" s="91"/>
      <c r="R832" s="91"/>
      <c r="S832" s="91"/>
      <c r="T832" s="91"/>
      <c r="U832" s="91"/>
      <c r="V832" s="91"/>
      <c r="W832" s="91"/>
      <c r="X832" s="91"/>
      <c r="Y832" s="91"/>
      <c r="Z832" s="91"/>
      <c r="AA832" s="91"/>
    </row>
    <row r="833" spans="1:27" ht="15.75" customHeight="1">
      <c r="A833" s="91"/>
      <c r="B833" s="91"/>
      <c r="C833" s="91"/>
      <c r="D833" s="92"/>
      <c r="E833" s="92"/>
      <c r="F833" s="92"/>
      <c r="G833" s="92"/>
      <c r="H833" s="92"/>
      <c r="I833" s="92"/>
      <c r="J833" s="92"/>
      <c r="K833" s="92"/>
      <c r="L833" s="92"/>
      <c r="M833" s="92"/>
      <c r="N833" s="92"/>
      <c r="O833" s="92"/>
      <c r="P833" s="92"/>
      <c r="Q833" s="91"/>
      <c r="R833" s="91"/>
      <c r="S833" s="91"/>
      <c r="T833" s="91"/>
      <c r="U833" s="91"/>
      <c r="V833" s="91"/>
      <c r="W833" s="91"/>
      <c r="X833" s="91"/>
      <c r="Y833" s="91"/>
      <c r="Z833" s="91"/>
      <c r="AA833" s="91"/>
    </row>
    <row r="834" spans="1:27" ht="15.75" customHeight="1">
      <c r="A834" s="91"/>
      <c r="B834" s="91"/>
      <c r="C834" s="91"/>
      <c r="D834" s="92"/>
      <c r="E834" s="92"/>
      <c r="F834" s="92"/>
      <c r="G834" s="92"/>
      <c r="H834" s="92"/>
      <c r="I834" s="92"/>
      <c r="J834" s="92"/>
      <c r="K834" s="92"/>
      <c r="L834" s="92"/>
      <c r="M834" s="92"/>
      <c r="N834" s="92"/>
      <c r="O834" s="92"/>
      <c r="P834" s="92"/>
      <c r="Q834" s="91"/>
      <c r="R834" s="91"/>
      <c r="S834" s="91"/>
      <c r="T834" s="91"/>
      <c r="U834" s="91"/>
      <c r="V834" s="91"/>
      <c r="W834" s="91"/>
      <c r="X834" s="91"/>
      <c r="Y834" s="91"/>
      <c r="Z834" s="91"/>
      <c r="AA834" s="91"/>
    </row>
    <row r="835" spans="1:27" ht="15.75" customHeight="1">
      <c r="A835" s="91"/>
      <c r="B835" s="91"/>
      <c r="C835" s="91"/>
      <c r="D835" s="92"/>
      <c r="E835" s="92"/>
      <c r="F835" s="92"/>
      <c r="G835" s="92"/>
      <c r="H835" s="92"/>
      <c r="I835" s="92"/>
      <c r="J835" s="92"/>
      <c r="K835" s="92"/>
      <c r="L835" s="92"/>
      <c r="M835" s="92"/>
      <c r="N835" s="92"/>
      <c r="O835" s="92"/>
      <c r="P835" s="92"/>
      <c r="Q835" s="91"/>
      <c r="R835" s="91"/>
      <c r="S835" s="91"/>
      <c r="T835" s="91"/>
      <c r="U835" s="91"/>
      <c r="V835" s="91"/>
      <c r="W835" s="91"/>
      <c r="X835" s="91"/>
      <c r="Y835" s="91"/>
      <c r="Z835" s="91"/>
      <c r="AA835" s="91"/>
    </row>
    <row r="836" spans="1:27" ht="15.75" customHeight="1">
      <c r="A836" s="91"/>
      <c r="B836" s="91"/>
      <c r="C836" s="91"/>
      <c r="D836" s="92"/>
      <c r="E836" s="92"/>
      <c r="F836" s="92"/>
      <c r="G836" s="92"/>
      <c r="H836" s="92"/>
      <c r="I836" s="92"/>
      <c r="J836" s="92"/>
      <c r="K836" s="92"/>
      <c r="L836" s="92"/>
      <c r="M836" s="92"/>
      <c r="N836" s="92"/>
      <c r="O836" s="92"/>
      <c r="P836" s="92"/>
      <c r="Q836" s="91"/>
      <c r="R836" s="91"/>
      <c r="S836" s="91"/>
      <c r="T836" s="91"/>
      <c r="U836" s="91"/>
      <c r="V836" s="91"/>
      <c r="W836" s="91"/>
      <c r="X836" s="91"/>
      <c r="Y836" s="91"/>
      <c r="Z836" s="91"/>
      <c r="AA836" s="91"/>
    </row>
    <row r="837" spans="1:27" ht="15.75" customHeight="1">
      <c r="A837" s="91"/>
      <c r="B837" s="91"/>
      <c r="C837" s="91"/>
      <c r="D837" s="92"/>
      <c r="E837" s="92"/>
      <c r="F837" s="92"/>
      <c r="G837" s="92"/>
      <c r="H837" s="92"/>
      <c r="I837" s="92"/>
      <c r="J837" s="92"/>
      <c r="K837" s="92"/>
      <c r="L837" s="92"/>
      <c r="M837" s="92"/>
      <c r="N837" s="92"/>
      <c r="O837" s="92"/>
      <c r="P837" s="92"/>
      <c r="Q837" s="91"/>
      <c r="R837" s="91"/>
      <c r="S837" s="91"/>
      <c r="T837" s="91"/>
      <c r="U837" s="91"/>
      <c r="V837" s="91"/>
      <c r="W837" s="91"/>
      <c r="X837" s="91"/>
      <c r="Y837" s="91"/>
      <c r="Z837" s="91"/>
      <c r="AA837" s="91"/>
    </row>
    <row r="838" spans="1:27" ht="15.75" customHeight="1">
      <c r="A838" s="91"/>
      <c r="B838" s="91"/>
      <c r="C838" s="91"/>
      <c r="D838" s="92"/>
      <c r="E838" s="92"/>
      <c r="F838" s="92"/>
      <c r="G838" s="92"/>
      <c r="H838" s="92"/>
      <c r="I838" s="92"/>
      <c r="J838" s="92"/>
      <c r="K838" s="92"/>
      <c r="L838" s="92"/>
      <c r="M838" s="92"/>
      <c r="N838" s="92"/>
      <c r="O838" s="92"/>
      <c r="P838" s="92"/>
      <c r="Q838" s="91"/>
      <c r="R838" s="91"/>
      <c r="S838" s="91"/>
      <c r="T838" s="91"/>
      <c r="U838" s="91"/>
      <c r="V838" s="91"/>
      <c r="W838" s="91"/>
      <c r="X838" s="91"/>
      <c r="Y838" s="91"/>
      <c r="Z838" s="91"/>
      <c r="AA838" s="91"/>
    </row>
    <row r="839" spans="1:27" ht="15.75" customHeight="1">
      <c r="A839" s="91"/>
      <c r="B839" s="91"/>
      <c r="C839" s="91"/>
      <c r="D839" s="92"/>
      <c r="E839" s="92"/>
      <c r="F839" s="92"/>
      <c r="G839" s="92"/>
      <c r="H839" s="92"/>
      <c r="I839" s="92"/>
      <c r="J839" s="92"/>
      <c r="K839" s="92"/>
      <c r="L839" s="92"/>
      <c r="M839" s="92"/>
      <c r="N839" s="92"/>
      <c r="O839" s="92"/>
      <c r="P839" s="92"/>
      <c r="Q839" s="91"/>
      <c r="R839" s="91"/>
      <c r="S839" s="91"/>
      <c r="T839" s="91"/>
      <c r="U839" s="91"/>
      <c r="V839" s="91"/>
      <c r="W839" s="91"/>
      <c r="X839" s="91"/>
      <c r="Y839" s="91"/>
      <c r="Z839" s="91"/>
      <c r="AA839" s="91"/>
    </row>
    <row r="840" spans="1:27" ht="15.75" customHeight="1">
      <c r="A840" s="91"/>
      <c r="B840" s="91"/>
      <c r="C840" s="91"/>
      <c r="D840" s="92"/>
      <c r="E840" s="92"/>
      <c r="F840" s="92"/>
      <c r="G840" s="92"/>
      <c r="H840" s="92"/>
      <c r="I840" s="92"/>
      <c r="J840" s="92"/>
      <c r="K840" s="92"/>
      <c r="L840" s="92"/>
      <c r="M840" s="92"/>
      <c r="N840" s="92"/>
      <c r="O840" s="92"/>
      <c r="P840" s="92"/>
      <c r="Q840" s="91"/>
      <c r="R840" s="91"/>
      <c r="S840" s="91"/>
      <c r="T840" s="91"/>
      <c r="U840" s="91"/>
      <c r="V840" s="91"/>
      <c r="W840" s="91"/>
      <c r="X840" s="91"/>
      <c r="Y840" s="91"/>
      <c r="Z840" s="91"/>
      <c r="AA840" s="91"/>
    </row>
    <row r="841" spans="1:27" ht="15.75" customHeight="1">
      <c r="A841" s="91"/>
      <c r="B841" s="91"/>
      <c r="C841" s="91"/>
      <c r="D841" s="92"/>
      <c r="E841" s="92"/>
      <c r="F841" s="92"/>
      <c r="G841" s="92"/>
      <c r="H841" s="92"/>
      <c r="I841" s="92"/>
      <c r="J841" s="92"/>
      <c r="K841" s="92"/>
      <c r="L841" s="92"/>
      <c r="M841" s="92"/>
      <c r="N841" s="92"/>
      <c r="O841" s="92"/>
      <c r="P841" s="92"/>
      <c r="Q841" s="91"/>
      <c r="R841" s="91"/>
      <c r="S841" s="91"/>
      <c r="T841" s="91"/>
      <c r="U841" s="91"/>
      <c r="V841" s="91"/>
      <c r="W841" s="91"/>
      <c r="X841" s="91"/>
      <c r="Y841" s="91"/>
      <c r="Z841" s="91"/>
      <c r="AA841" s="91"/>
    </row>
    <row r="842" spans="1:27" ht="15.75" customHeight="1">
      <c r="A842" s="91"/>
      <c r="B842" s="91"/>
      <c r="C842" s="91"/>
      <c r="D842" s="92"/>
      <c r="E842" s="92"/>
      <c r="F842" s="92"/>
      <c r="G842" s="92"/>
      <c r="H842" s="92"/>
      <c r="I842" s="92"/>
      <c r="J842" s="92"/>
      <c r="K842" s="92"/>
      <c r="L842" s="92"/>
      <c r="M842" s="92"/>
      <c r="N842" s="92"/>
      <c r="O842" s="92"/>
      <c r="P842" s="92"/>
      <c r="Q842" s="91"/>
      <c r="R842" s="91"/>
      <c r="S842" s="91"/>
      <c r="T842" s="91"/>
      <c r="U842" s="91"/>
      <c r="V842" s="91"/>
      <c r="W842" s="91"/>
      <c r="X842" s="91"/>
      <c r="Y842" s="91"/>
      <c r="Z842" s="91"/>
      <c r="AA842" s="91"/>
    </row>
    <row r="843" spans="1:27" ht="15.75" customHeight="1">
      <c r="A843" s="91"/>
      <c r="B843" s="91"/>
      <c r="C843" s="91"/>
      <c r="D843" s="92"/>
      <c r="E843" s="92"/>
      <c r="F843" s="92"/>
      <c r="G843" s="92"/>
      <c r="H843" s="92"/>
      <c r="I843" s="92"/>
      <c r="J843" s="92"/>
      <c r="K843" s="92"/>
      <c r="L843" s="92"/>
      <c r="M843" s="92"/>
      <c r="N843" s="92"/>
      <c r="O843" s="92"/>
      <c r="P843" s="92"/>
      <c r="Q843" s="91"/>
      <c r="R843" s="91"/>
      <c r="S843" s="91"/>
      <c r="T843" s="91"/>
      <c r="U843" s="91"/>
      <c r="V843" s="91"/>
      <c r="W843" s="91"/>
      <c r="X843" s="91"/>
      <c r="Y843" s="91"/>
      <c r="Z843" s="91"/>
      <c r="AA843" s="91"/>
    </row>
    <row r="844" spans="1:27" ht="15.75" customHeight="1">
      <c r="A844" s="91"/>
      <c r="B844" s="91"/>
      <c r="C844" s="91"/>
      <c r="D844" s="92"/>
      <c r="E844" s="92"/>
      <c r="F844" s="92"/>
      <c r="G844" s="92"/>
      <c r="H844" s="92"/>
      <c r="I844" s="92"/>
      <c r="J844" s="92"/>
      <c r="K844" s="92"/>
      <c r="L844" s="92"/>
      <c r="M844" s="92"/>
      <c r="N844" s="92"/>
      <c r="O844" s="92"/>
      <c r="P844" s="92"/>
      <c r="Q844" s="91"/>
      <c r="R844" s="91"/>
      <c r="S844" s="91"/>
      <c r="T844" s="91"/>
      <c r="U844" s="91"/>
      <c r="V844" s="91"/>
      <c r="W844" s="91"/>
      <c r="X844" s="91"/>
      <c r="Y844" s="91"/>
      <c r="Z844" s="91"/>
      <c r="AA844" s="91"/>
    </row>
    <row r="845" spans="1:27" ht="15.75" customHeight="1">
      <c r="A845" s="91"/>
      <c r="B845" s="91"/>
      <c r="C845" s="91"/>
      <c r="D845" s="92"/>
      <c r="E845" s="92"/>
      <c r="F845" s="92"/>
      <c r="G845" s="92"/>
      <c r="H845" s="92"/>
      <c r="I845" s="92"/>
      <c r="J845" s="92"/>
      <c r="K845" s="92"/>
      <c r="L845" s="92"/>
      <c r="M845" s="92"/>
      <c r="N845" s="92"/>
      <c r="O845" s="92"/>
      <c r="P845" s="92"/>
      <c r="Q845" s="91"/>
      <c r="R845" s="91"/>
      <c r="S845" s="91"/>
      <c r="T845" s="91"/>
      <c r="U845" s="91"/>
      <c r="V845" s="91"/>
      <c r="W845" s="91"/>
      <c r="X845" s="91"/>
      <c r="Y845" s="91"/>
      <c r="Z845" s="91"/>
      <c r="AA845" s="91"/>
    </row>
    <row r="846" spans="1:27" ht="15.75" customHeight="1">
      <c r="A846" s="91"/>
      <c r="B846" s="91"/>
      <c r="C846" s="91"/>
      <c r="D846" s="92"/>
      <c r="E846" s="92"/>
      <c r="F846" s="92"/>
      <c r="G846" s="92"/>
      <c r="H846" s="92"/>
      <c r="I846" s="92"/>
      <c r="J846" s="92"/>
      <c r="K846" s="92"/>
      <c r="L846" s="92"/>
      <c r="M846" s="92"/>
      <c r="N846" s="92"/>
      <c r="O846" s="92"/>
      <c r="P846" s="92"/>
      <c r="Q846" s="91"/>
      <c r="R846" s="91"/>
      <c r="S846" s="91"/>
      <c r="T846" s="91"/>
      <c r="U846" s="91"/>
      <c r="V846" s="91"/>
      <c r="W846" s="91"/>
      <c r="X846" s="91"/>
      <c r="Y846" s="91"/>
      <c r="Z846" s="91"/>
      <c r="AA846" s="91"/>
    </row>
    <row r="847" spans="1:27" ht="15.75" customHeight="1">
      <c r="A847" s="91"/>
      <c r="B847" s="91"/>
      <c r="C847" s="91"/>
      <c r="D847" s="92"/>
      <c r="E847" s="92"/>
      <c r="F847" s="92"/>
      <c r="G847" s="92"/>
      <c r="H847" s="92"/>
      <c r="I847" s="92"/>
      <c r="J847" s="92"/>
      <c r="K847" s="92"/>
      <c r="L847" s="92"/>
      <c r="M847" s="92"/>
      <c r="N847" s="92"/>
      <c r="O847" s="92"/>
      <c r="P847" s="92"/>
      <c r="Q847" s="91"/>
      <c r="R847" s="91"/>
      <c r="S847" s="91"/>
      <c r="T847" s="91"/>
      <c r="U847" s="91"/>
      <c r="V847" s="91"/>
      <c r="W847" s="91"/>
      <c r="X847" s="91"/>
      <c r="Y847" s="91"/>
      <c r="Z847" s="91"/>
      <c r="AA847" s="91"/>
    </row>
    <row r="848" spans="1:27" ht="15.75" customHeight="1">
      <c r="A848" s="91"/>
      <c r="B848" s="91"/>
      <c r="C848" s="91"/>
      <c r="D848" s="92"/>
      <c r="E848" s="92"/>
      <c r="F848" s="92"/>
      <c r="G848" s="92"/>
      <c r="H848" s="92"/>
      <c r="I848" s="92"/>
      <c r="J848" s="92"/>
      <c r="K848" s="92"/>
      <c r="L848" s="92"/>
      <c r="M848" s="92"/>
      <c r="N848" s="92"/>
      <c r="O848" s="92"/>
      <c r="P848" s="92"/>
      <c r="Q848" s="91"/>
      <c r="R848" s="91"/>
      <c r="S848" s="91"/>
      <c r="T848" s="91"/>
      <c r="U848" s="91"/>
      <c r="V848" s="91"/>
      <c r="W848" s="91"/>
      <c r="X848" s="91"/>
      <c r="Y848" s="91"/>
      <c r="Z848" s="91"/>
      <c r="AA848" s="91"/>
    </row>
    <row r="849" spans="1:27" ht="15.75" customHeight="1">
      <c r="A849" s="91"/>
      <c r="B849" s="91"/>
      <c r="C849" s="91"/>
      <c r="D849" s="92"/>
      <c r="E849" s="92"/>
      <c r="F849" s="92"/>
      <c r="G849" s="92"/>
      <c r="H849" s="92"/>
      <c r="I849" s="92"/>
      <c r="J849" s="92"/>
      <c r="K849" s="92"/>
      <c r="L849" s="92"/>
      <c r="M849" s="92"/>
      <c r="N849" s="92"/>
      <c r="O849" s="92"/>
      <c r="P849" s="92"/>
      <c r="Q849" s="91"/>
      <c r="R849" s="91"/>
      <c r="S849" s="91"/>
      <c r="T849" s="91"/>
      <c r="U849" s="91"/>
      <c r="V849" s="91"/>
      <c r="W849" s="91"/>
      <c r="X849" s="91"/>
      <c r="Y849" s="91"/>
      <c r="Z849" s="91"/>
      <c r="AA849" s="91"/>
    </row>
    <row r="850" spans="1:27" ht="15.75" customHeight="1">
      <c r="A850" s="91"/>
      <c r="B850" s="91"/>
      <c r="C850" s="91"/>
      <c r="D850" s="92"/>
      <c r="E850" s="92"/>
      <c r="F850" s="92"/>
      <c r="G850" s="92"/>
      <c r="H850" s="92"/>
      <c r="I850" s="92"/>
      <c r="J850" s="92"/>
      <c r="K850" s="92"/>
      <c r="L850" s="92"/>
      <c r="M850" s="92"/>
      <c r="N850" s="92"/>
      <c r="O850" s="92"/>
      <c r="P850" s="92"/>
      <c r="Q850" s="91"/>
      <c r="R850" s="91"/>
      <c r="S850" s="91"/>
      <c r="T850" s="91"/>
      <c r="U850" s="91"/>
      <c r="V850" s="91"/>
      <c r="W850" s="91"/>
      <c r="X850" s="91"/>
      <c r="Y850" s="91"/>
      <c r="Z850" s="91"/>
      <c r="AA850" s="91"/>
    </row>
    <row r="851" spans="1:27" ht="15.75" customHeight="1">
      <c r="A851" s="91"/>
      <c r="B851" s="91"/>
      <c r="C851" s="91"/>
      <c r="D851" s="92"/>
      <c r="E851" s="92"/>
      <c r="F851" s="92"/>
      <c r="G851" s="92"/>
      <c r="H851" s="92"/>
      <c r="I851" s="92"/>
      <c r="J851" s="92"/>
      <c r="K851" s="92"/>
      <c r="L851" s="92"/>
      <c r="M851" s="92"/>
      <c r="N851" s="92"/>
      <c r="O851" s="92"/>
      <c r="P851" s="92"/>
      <c r="Q851" s="91"/>
      <c r="R851" s="91"/>
      <c r="S851" s="91"/>
      <c r="T851" s="91"/>
      <c r="U851" s="91"/>
      <c r="V851" s="91"/>
      <c r="W851" s="91"/>
      <c r="X851" s="91"/>
      <c r="Y851" s="91"/>
      <c r="Z851" s="91"/>
      <c r="AA851" s="91"/>
    </row>
    <row r="852" spans="1:27" ht="15.75" customHeight="1">
      <c r="A852" s="91"/>
      <c r="B852" s="91"/>
      <c r="C852" s="91"/>
      <c r="D852" s="92"/>
      <c r="E852" s="92"/>
      <c r="F852" s="92"/>
      <c r="G852" s="92"/>
      <c r="H852" s="92"/>
      <c r="I852" s="92"/>
      <c r="J852" s="92"/>
      <c r="K852" s="92"/>
      <c r="L852" s="92"/>
      <c r="M852" s="92"/>
      <c r="N852" s="92"/>
      <c r="O852" s="92"/>
      <c r="P852" s="92"/>
      <c r="Q852" s="91"/>
      <c r="R852" s="91"/>
      <c r="S852" s="91"/>
      <c r="T852" s="91"/>
      <c r="U852" s="91"/>
      <c r="V852" s="91"/>
      <c r="W852" s="91"/>
      <c r="X852" s="91"/>
      <c r="Y852" s="91"/>
      <c r="Z852" s="91"/>
      <c r="AA852" s="91"/>
    </row>
    <row r="853" spans="1:27" ht="15.75" customHeight="1">
      <c r="A853" s="91"/>
      <c r="B853" s="91"/>
      <c r="C853" s="91"/>
      <c r="D853" s="92"/>
      <c r="E853" s="92"/>
      <c r="F853" s="92"/>
      <c r="G853" s="92"/>
      <c r="H853" s="92"/>
      <c r="I853" s="92"/>
      <c r="J853" s="92"/>
      <c r="K853" s="92"/>
      <c r="L853" s="92"/>
      <c r="M853" s="92"/>
      <c r="N853" s="92"/>
      <c r="O853" s="92"/>
      <c r="P853" s="92"/>
      <c r="Q853" s="91"/>
      <c r="R853" s="91"/>
      <c r="S853" s="91"/>
      <c r="T853" s="91"/>
      <c r="U853" s="91"/>
      <c r="V853" s="91"/>
      <c r="W853" s="91"/>
      <c r="X853" s="91"/>
      <c r="Y853" s="91"/>
      <c r="Z853" s="91"/>
      <c r="AA853" s="91"/>
    </row>
    <row r="854" spans="1:27" ht="15.75" customHeight="1">
      <c r="A854" s="91"/>
      <c r="B854" s="91"/>
      <c r="C854" s="91"/>
      <c r="D854" s="92"/>
      <c r="E854" s="92"/>
      <c r="F854" s="92"/>
      <c r="G854" s="92"/>
      <c r="H854" s="92"/>
      <c r="I854" s="92"/>
      <c r="J854" s="92"/>
      <c r="K854" s="92"/>
      <c r="L854" s="92"/>
      <c r="M854" s="92"/>
      <c r="N854" s="92"/>
      <c r="O854" s="92"/>
      <c r="P854" s="92"/>
      <c r="Q854" s="91"/>
      <c r="R854" s="91"/>
      <c r="S854" s="91"/>
      <c r="T854" s="91"/>
      <c r="U854" s="91"/>
      <c r="V854" s="91"/>
      <c r="W854" s="91"/>
      <c r="X854" s="91"/>
      <c r="Y854" s="91"/>
      <c r="Z854" s="91"/>
      <c r="AA854" s="91"/>
    </row>
    <row r="855" spans="1:27" ht="15.75" customHeight="1">
      <c r="A855" s="91"/>
      <c r="B855" s="91"/>
      <c r="C855" s="91"/>
      <c r="D855" s="92"/>
      <c r="E855" s="92"/>
      <c r="F855" s="92"/>
      <c r="G855" s="92"/>
      <c r="H855" s="92"/>
      <c r="I855" s="92"/>
      <c r="J855" s="92"/>
      <c r="K855" s="92"/>
      <c r="L855" s="92"/>
      <c r="M855" s="92"/>
      <c r="N855" s="92"/>
      <c r="O855" s="92"/>
      <c r="P855" s="92"/>
      <c r="Q855" s="91"/>
      <c r="R855" s="91"/>
      <c r="S855" s="91"/>
      <c r="T855" s="91"/>
      <c r="U855" s="91"/>
      <c r="V855" s="91"/>
      <c r="W855" s="91"/>
      <c r="X855" s="91"/>
      <c r="Y855" s="91"/>
      <c r="Z855" s="91"/>
      <c r="AA855" s="91"/>
    </row>
    <row r="856" spans="1:27" ht="15.75" customHeight="1">
      <c r="A856" s="91"/>
      <c r="B856" s="91"/>
      <c r="C856" s="91"/>
      <c r="D856" s="92"/>
      <c r="E856" s="92"/>
      <c r="F856" s="92"/>
      <c r="G856" s="92"/>
      <c r="H856" s="92"/>
      <c r="I856" s="92"/>
      <c r="J856" s="92"/>
      <c r="K856" s="92"/>
      <c r="L856" s="92"/>
      <c r="M856" s="92"/>
      <c r="N856" s="92"/>
      <c r="O856" s="92"/>
      <c r="P856" s="92"/>
      <c r="Q856" s="91"/>
      <c r="R856" s="91"/>
      <c r="S856" s="91"/>
      <c r="T856" s="91"/>
      <c r="U856" s="91"/>
      <c r="V856" s="91"/>
      <c r="W856" s="91"/>
      <c r="X856" s="91"/>
      <c r="Y856" s="91"/>
      <c r="Z856" s="91"/>
      <c r="AA856" s="91"/>
    </row>
    <row r="857" spans="1:27" ht="15.75" customHeight="1">
      <c r="A857" s="91"/>
      <c r="B857" s="91"/>
      <c r="C857" s="91"/>
      <c r="D857" s="92"/>
      <c r="E857" s="92"/>
      <c r="F857" s="92"/>
      <c r="G857" s="92"/>
      <c r="H857" s="92"/>
      <c r="I857" s="92"/>
      <c r="J857" s="92"/>
      <c r="K857" s="92"/>
      <c r="L857" s="92"/>
      <c r="M857" s="92"/>
      <c r="N857" s="92"/>
      <c r="O857" s="92"/>
      <c r="P857" s="92"/>
      <c r="Q857" s="91"/>
      <c r="R857" s="91"/>
      <c r="S857" s="91"/>
      <c r="T857" s="91"/>
      <c r="U857" s="91"/>
      <c r="V857" s="91"/>
      <c r="W857" s="91"/>
      <c r="X857" s="91"/>
      <c r="Y857" s="91"/>
      <c r="Z857" s="91"/>
      <c r="AA857" s="91"/>
    </row>
    <row r="858" spans="1:27" ht="15.75" customHeight="1">
      <c r="A858" s="91"/>
      <c r="B858" s="91"/>
      <c r="C858" s="91"/>
      <c r="D858" s="92"/>
      <c r="E858" s="92"/>
      <c r="F858" s="92"/>
      <c r="G858" s="92"/>
      <c r="H858" s="92"/>
      <c r="I858" s="92"/>
      <c r="J858" s="92"/>
      <c r="K858" s="92"/>
      <c r="L858" s="92"/>
      <c r="M858" s="92"/>
      <c r="N858" s="92"/>
      <c r="O858" s="92"/>
      <c r="P858" s="92"/>
      <c r="Q858" s="91"/>
      <c r="R858" s="91"/>
      <c r="S858" s="91"/>
      <c r="T858" s="91"/>
      <c r="U858" s="91"/>
      <c r="V858" s="91"/>
      <c r="W858" s="91"/>
      <c r="X858" s="91"/>
      <c r="Y858" s="91"/>
      <c r="Z858" s="91"/>
      <c r="AA858" s="91"/>
    </row>
    <row r="859" spans="1:27" ht="15.75" customHeight="1">
      <c r="A859" s="91"/>
      <c r="B859" s="91"/>
      <c r="C859" s="91"/>
      <c r="D859" s="92"/>
      <c r="E859" s="92"/>
      <c r="F859" s="92"/>
      <c r="G859" s="92"/>
      <c r="H859" s="92"/>
      <c r="I859" s="92"/>
      <c r="J859" s="92"/>
      <c r="K859" s="92"/>
      <c r="L859" s="92"/>
      <c r="M859" s="92"/>
      <c r="N859" s="92"/>
      <c r="O859" s="92"/>
      <c r="P859" s="92"/>
      <c r="Q859" s="91"/>
      <c r="R859" s="91"/>
      <c r="S859" s="91"/>
      <c r="T859" s="91"/>
      <c r="U859" s="91"/>
      <c r="V859" s="91"/>
      <c r="W859" s="91"/>
      <c r="X859" s="91"/>
      <c r="Y859" s="91"/>
      <c r="Z859" s="91"/>
      <c r="AA859" s="91"/>
    </row>
    <row r="860" spans="1:27" ht="15.75" customHeight="1">
      <c r="A860" s="91"/>
      <c r="B860" s="91"/>
      <c r="C860" s="91"/>
      <c r="D860" s="92"/>
      <c r="E860" s="92"/>
      <c r="F860" s="92"/>
      <c r="G860" s="92"/>
      <c r="H860" s="92"/>
      <c r="I860" s="92"/>
      <c r="J860" s="92"/>
      <c r="K860" s="92"/>
      <c r="L860" s="92"/>
      <c r="M860" s="92"/>
      <c r="N860" s="92"/>
      <c r="O860" s="92"/>
      <c r="P860" s="92"/>
      <c r="Q860" s="91"/>
      <c r="R860" s="91"/>
      <c r="S860" s="91"/>
      <c r="T860" s="91"/>
      <c r="U860" s="91"/>
      <c r="V860" s="91"/>
      <c r="W860" s="91"/>
      <c r="X860" s="91"/>
      <c r="Y860" s="91"/>
      <c r="Z860" s="91"/>
      <c r="AA860" s="91"/>
    </row>
    <row r="861" spans="1:27" ht="15.75" customHeight="1">
      <c r="A861" s="91"/>
      <c r="B861" s="91"/>
      <c r="C861" s="91"/>
      <c r="D861" s="92"/>
      <c r="E861" s="92"/>
      <c r="F861" s="92"/>
      <c r="G861" s="92"/>
      <c r="H861" s="92"/>
      <c r="I861" s="92"/>
      <c r="J861" s="92"/>
      <c r="K861" s="92"/>
      <c r="L861" s="92"/>
      <c r="M861" s="92"/>
      <c r="N861" s="92"/>
      <c r="O861" s="92"/>
      <c r="P861" s="92"/>
      <c r="Q861" s="91"/>
      <c r="R861" s="91"/>
      <c r="S861" s="91"/>
      <c r="T861" s="91"/>
      <c r="U861" s="91"/>
      <c r="V861" s="91"/>
      <c r="W861" s="91"/>
      <c r="X861" s="91"/>
      <c r="Y861" s="91"/>
      <c r="Z861" s="91"/>
      <c r="AA861" s="91"/>
    </row>
    <row r="862" spans="1:27" ht="15.75" customHeight="1">
      <c r="A862" s="91"/>
      <c r="B862" s="91"/>
      <c r="C862" s="91"/>
      <c r="D862" s="92"/>
      <c r="E862" s="92"/>
      <c r="F862" s="92"/>
      <c r="G862" s="92"/>
      <c r="H862" s="92"/>
      <c r="I862" s="92"/>
      <c r="J862" s="92"/>
      <c r="K862" s="92"/>
      <c r="L862" s="92"/>
      <c r="M862" s="92"/>
      <c r="N862" s="92"/>
      <c r="O862" s="92"/>
      <c r="P862" s="92"/>
      <c r="Q862" s="91"/>
      <c r="R862" s="91"/>
      <c r="S862" s="91"/>
      <c r="T862" s="91"/>
      <c r="U862" s="91"/>
      <c r="V862" s="91"/>
      <c r="W862" s="91"/>
      <c r="X862" s="91"/>
      <c r="Y862" s="91"/>
      <c r="Z862" s="91"/>
      <c r="AA862" s="91"/>
    </row>
    <row r="863" spans="1:27" ht="15.75" customHeight="1">
      <c r="A863" s="91"/>
      <c r="B863" s="91"/>
      <c r="C863" s="91"/>
      <c r="D863" s="92"/>
      <c r="E863" s="92"/>
      <c r="F863" s="92"/>
      <c r="G863" s="92"/>
      <c r="H863" s="92"/>
      <c r="I863" s="92"/>
      <c r="J863" s="92"/>
      <c r="K863" s="92"/>
      <c r="L863" s="92"/>
      <c r="M863" s="92"/>
      <c r="N863" s="92"/>
      <c r="O863" s="92"/>
      <c r="P863" s="92"/>
      <c r="Q863" s="91"/>
      <c r="R863" s="91"/>
      <c r="S863" s="91"/>
      <c r="T863" s="91"/>
      <c r="U863" s="91"/>
      <c r="V863" s="91"/>
      <c r="W863" s="91"/>
      <c r="X863" s="91"/>
      <c r="Y863" s="91"/>
      <c r="Z863" s="91"/>
      <c r="AA863" s="91"/>
    </row>
    <row r="864" spans="1:27" ht="15.75" customHeight="1">
      <c r="A864" s="91"/>
      <c r="B864" s="91"/>
      <c r="C864" s="91"/>
      <c r="D864" s="92"/>
      <c r="E864" s="92"/>
      <c r="F864" s="92"/>
      <c r="G864" s="92"/>
      <c r="H864" s="92"/>
      <c r="I864" s="92"/>
      <c r="J864" s="92"/>
      <c r="K864" s="92"/>
      <c r="L864" s="92"/>
      <c r="M864" s="92"/>
      <c r="N864" s="92"/>
      <c r="O864" s="92"/>
      <c r="P864" s="92"/>
      <c r="Q864" s="91"/>
      <c r="R864" s="91"/>
      <c r="S864" s="91"/>
      <c r="T864" s="91"/>
      <c r="U864" s="91"/>
      <c r="V864" s="91"/>
      <c r="W864" s="91"/>
      <c r="X864" s="91"/>
      <c r="Y864" s="91"/>
      <c r="Z864" s="91"/>
      <c r="AA864" s="91"/>
    </row>
    <row r="865" spans="1:27" ht="15.75" customHeight="1">
      <c r="A865" s="91"/>
      <c r="B865" s="91"/>
      <c r="C865" s="91"/>
      <c r="D865" s="92"/>
      <c r="E865" s="92"/>
      <c r="F865" s="92"/>
      <c r="G865" s="92"/>
      <c r="H865" s="92"/>
      <c r="I865" s="92"/>
      <c r="J865" s="92"/>
      <c r="K865" s="92"/>
      <c r="L865" s="92"/>
      <c r="M865" s="92"/>
      <c r="N865" s="92"/>
      <c r="O865" s="92"/>
      <c r="P865" s="92"/>
      <c r="Q865" s="91"/>
      <c r="R865" s="91"/>
      <c r="S865" s="91"/>
      <c r="T865" s="91"/>
      <c r="U865" s="91"/>
      <c r="V865" s="91"/>
      <c r="W865" s="91"/>
      <c r="X865" s="91"/>
      <c r="Y865" s="91"/>
      <c r="Z865" s="91"/>
      <c r="AA865" s="91"/>
    </row>
    <row r="866" spans="1:27" ht="15.75" customHeight="1">
      <c r="A866" s="91"/>
      <c r="B866" s="91"/>
      <c r="C866" s="91"/>
      <c r="D866" s="92"/>
      <c r="E866" s="92"/>
      <c r="F866" s="92"/>
      <c r="G866" s="92"/>
      <c r="H866" s="92"/>
      <c r="I866" s="92"/>
      <c r="J866" s="92"/>
      <c r="K866" s="92"/>
      <c r="L866" s="92"/>
      <c r="M866" s="92"/>
      <c r="N866" s="92"/>
      <c r="O866" s="92"/>
      <c r="P866" s="92"/>
      <c r="Q866" s="91"/>
      <c r="R866" s="91"/>
      <c r="S866" s="91"/>
      <c r="T866" s="91"/>
      <c r="U866" s="91"/>
      <c r="V866" s="91"/>
      <c r="W866" s="91"/>
      <c r="X866" s="91"/>
      <c r="Y866" s="91"/>
      <c r="Z866" s="91"/>
      <c r="AA866" s="91"/>
    </row>
    <row r="867" spans="1:27" ht="15.75" customHeight="1">
      <c r="A867" s="91"/>
      <c r="B867" s="91"/>
      <c r="C867" s="91"/>
      <c r="D867" s="92"/>
      <c r="E867" s="92"/>
      <c r="F867" s="92"/>
      <c r="G867" s="92"/>
      <c r="H867" s="92"/>
      <c r="I867" s="92"/>
      <c r="J867" s="92"/>
      <c r="K867" s="92"/>
      <c r="L867" s="92"/>
      <c r="M867" s="92"/>
      <c r="N867" s="92"/>
      <c r="O867" s="92"/>
      <c r="P867" s="92"/>
      <c r="Q867" s="91"/>
      <c r="R867" s="91"/>
      <c r="S867" s="91"/>
      <c r="T867" s="91"/>
      <c r="U867" s="91"/>
      <c r="V867" s="91"/>
      <c r="W867" s="91"/>
      <c r="X867" s="91"/>
      <c r="Y867" s="91"/>
      <c r="Z867" s="91"/>
      <c r="AA867" s="91"/>
    </row>
    <row r="868" spans="1:27" ht="15.75" customHeight="1">
      <c r="A868" s="91"/>
      <c r="B868" s="91"/>
      <c r="C868" s="91"/>
      <c r="D868" s="92"/>
      <c r="E868" s="92"/>
      <c r="F868" s="92"/>
      <c r="G868" s="92"/>
      <c r="H868" s="92"/>
      <c r="I868" s="92"/>
      <c r="J868" s="92"/>
      <c r="K868" s="92"/>
      <c r="L868" s="92"/>
      <c r="M868" s="92"/>
      <c r="N868" s="92"/>
      <c r="O868" s="92"/>
      <c r="P868" s="92"/>
      <c r="Q868" s="91"/>
      <c r="R868" s="91"/>
      <c r="S868" s="91"/>
      <c r="T868" s="91"/>
      <c r="U868" s="91"/>
      <c r="V868" s="91"/>
      <c r="W868" s="91"/>
      <c r="X868" s="91"/>
      <c r="Y868" s="91"/>
      <c r="Z868" s="91"/>
      <c r="AA868" s="91"/>
    </row>
    <row r="869" spans="1:27" ht="15.75" customHeight="1">
      <c r="A869" s="91"/>
      <c r="B869" s="91"/>
      <c r="C869" s="91"/>
      <c r="D869" s="92"/>
      <c r="E869" s="92"/>
      <c r="F869" s="92"/>
      <c r="G869" s="92"/>
      <c r="H869" s="92"/>
      <c r="I869" s="92"/>
      <c r="J869" s="92"/>
      <c r="K869" s="92"/>
      <c r="L869" s="92"/>
      <c r="M869" s="92"/>
      <c r="N869" s="92"/>
      <c r="O869" s="92"/>
      <c r="P869" s="92"/>
      <c r="Q869" s="91"/>
      <c r="R869" s="91"/>
      <c r="S869" s="91"/>
      <c r="T869" s="91"/>
      <c r="U869" s="91"/>
      <c r="V869" s="91"/>
      <c r="W869" s="91"/>
      <c r="X869" s="91"/>
      <c r="Y869" s="91"/>
      <c r="Z869" s="91"/>
      <c r="AA869" s="91"/>
    </row>
    <row r="870" spans="1:27" ht="15.75" customHeight="1">
      <c r="A870" s="91"/>
      <c r="B870" s="91"/>
      <c r="C870" s="91"/>
      <c r="D870" s="92"/>
      <c r="E870" s="92"/>
      <c r="F870" s="92"/>
      <c r="G870" s="92"/>
      <c r="H870" s="92"/>
      <c r="I870" s="92"/>
      <c r="J870" s="92"/>
      <c r="K870" s="92"/>
      <c r="L870" s="92"/>
      <c r="M870" s="92"/>
      <c r="N870" s="92"/>
      <c r="O870" s="92"/>
      <c r="P870" s="92"/>
      <c r="Q870" s="91"/>
      <c r="R870" s="91"/>
      <c r="S870" s="91"/>
      <c r="T870" s="91"/>
      <c r="U870" s="91"/>
      <c r="V870" s="91"/>
      <c r="W870" s="91"/>
      <c r="X870" s="91"/>
      <c r="Y870" s="91"/>
      <c r="Z870" s="91"/>
      <c r="AA870" s="91"/>
    </row>
    <row r="871" spans="1:27" ht="15.75" customHeight="1">
      <c r="A871" s="91"/>
      <c r="B871" s="91"/>
      <c r="C871" s="91"/>
      <c r="D871" s="92"/>
      <c r="E871" s="92"/>
      <c r="F871" s="92"/>
      <c r="G871" s="92"/>
      <c r="H871" s="92"/>
      <c r="I871" s="92"/>
      <c r="J871" s="92"/>
      <c r="K871" s="92"/>
      <c r="L871" s="92"/>
      <c r="M871" s="92"/>
      <c r="N871" s="92"/>
      <c r="O871" s="92"/>
      <c r="P871" s="92"/>
      <c r="Q871" s="91"/>
      <c r="R871" s="91"/>
      <c r="S871" s="91"/>
      <c r="T871" s="91"/>
      <c r="U871" s="91"/>
      <c r="V871" s="91"/>
      <c r="W871" s="91"/>
      <c r="X871" s="91"/>
      <c r="Y871" s="91"/>
      <c r="Z871" s="91"/>
      <c r="AA871" s="91"/>
    </row>
    <row r="872" spans="1:27" ht="15.75" customHeight="1">
      <c r="A872" s="91"/>
      <c r="B872" s="91"/>
      <c r="C872" s="91"/>
      <c r="D872" s="92"/>
      <c r="E872" s="92"/>
      <c r="F872" s="92"/>
      <c r="G872" s="92"/>
      <c r="H872" s="92"/>
      <c r="I872" s="92"/>
      <c r="J872" s="92"/>
      <c r="K872" s="92"/>
      <c r="L872" s="92"/>
      <c r="M872" s="92"/>
      <c r="N872" s="92"/>
      <c r="O872" s="92"/>
      <c r="P872" s="92"/>
      <c r="Q872" s="91"/>
      <c r="R872" s="91"/>
      <c r="S872" s="91"/>
      <c r="T872" s="91"/>
      <c r="U872" s="91"/>
      <c r="V872" s="91"/>
      <c r="W872" s="91"/>
      <c r="X872" s="91"/>
      <c r="Y872" s="91"/>
      <c r="Z872" s="91"/>
      <c r="AA872" s="91"/>
    </row>
    <row r="873" spans="1:27" ht="15.75" customHeight="1">
      <c r="A873" s="91"/>
      <c r="B873" s="91"/>
      <c r="C873" s="91"/>
      <c r="D873" s="92"/>
      <c r="E873" s="92"/>
      <c r="F873" s="92"/>
      <c r="G873" s="92"/>
      <c r="H873" s="92"/>
      <c r="I873" s="92"/>
      <c r="J873" s="92"/>
      <c r="K873" s="92"/>
      <c r="L873" s="92"/>
      <c r="M873" s="92"/>
      <c r="N873" s="92"/>
      <c r="O873" s="92"/>
      <c r="P873" s="92"/>
      <c r="Q873" s="91"/>
      <c r="R873" s="91"/>
      <c r="S873" s="91"/>
      <c r="T873" s="91"/>
      <c r="U873" s="91"/>
      <c r="V873" s="91"/>
      <c r="W873" s="91"/>
      <c r="X873" s="91"/>
      <c r="Y873" s="91"/>
      <c r="Z873" s="91"/>
      <c r="AA873" s="91"/>
    </row>
    <row r="874" spans="1:27" ht="15.75" customHeight="1">
      <c r="A874" s="91"/>
      <c r="B874" s="91"/>
      <c r="C874" s="91"/>
      <c r="D874" s="92"/>
      <c r="E874" s="92"/>
      <c r="F874" s="92"/>
      <c r="G874" s="92"/>
      <c r="H874" s="92"/>
      <c r="I874" s="92"/>
      <c r="J874" s="92"/>
      <c r="K874" s="92"/>
      <c r="L874" s="92"/>
      <c r="M874" s="92"/>
      <c r="N874" s="92"/>
      <c r="O874" s="92"/>
      <c r="P874" s="92"/>
      <c r="Q874" s="91"/>
      <c r="R874" s="91"/>
      <c r="S874" s="91"/>
      <c r="T874" s="91"/>
      <c r="U874" s="91"/>
      <c r="V874" s="91"/>
      <c r="W874" s="91"/>
      <c r="X874" s="91"/>
      <c r="Y874" s="91"/>
      <c r="Z874" s="91"/>
      <c r="AA874" s="91"/>
    </row>
    <row r="875" spans="1:27" ht="15.75" customHeight="1">
      <c r="A875" s="91"/>
      <c r="B875" s="91"/>
      <c r="C875" s="91"/>
      <c r="D875" s="92"/>
      <c r="E875" s="92"/>
      <c r="F875" s="92"/>
      <c r="G875" s="92"/>
      <c r="H875" s="92"/>
      <c r="I875" s="92"/>
      <c r="J875" s="92"/>
      <c r="K875" s="92"/>
      <c r="L875" s="92"/>
      <c r="M875" s="92"/>
      <c r="N875" s="92"/>
      <c r="O875" s="92"/>
      <c r="P875" s="92"/>
      <c r="Q875" s="91"/>
      <c r="R875" s="91"/>
      <c r="S875" s="91"/>
      <c r="T875" s="91"/>
      <c r="U875" s="91"/>
      <c r="V875" s="91"/>
      <c r="W875" s="91"/>
      <c r="X875" s="91"/>
      <c r="Y875" s="91"/>
      <c r="Z875" s="91"/>
      <c r="AA875" s="91"/>
    </row>
    <row r="876" spans="1:27" ht="15.75" customHeight="1">
      <c r="A876" s="91"/>
      <c r="B876" s="91"/>
      <c r="C876" s="91"/>
      <c r="D876" s="92"/>
      <c r="E876" s="92"/>
      <c r="F876" s="92"/>
      <c r="G876" s="92"/>
      <c r="H876" s="92"/>
      <c r="I876" s="92"/>
      <c r="J876" s="92"/>
      <c r="K876" s="92"/>
      <c r="L876" s="92"/>
      <c r="M876" s="92"/>
      <c r="N876" s="92"/>
      <c r="O876" s="92"/>
      <c r="P876" s="92"/>
      <c r="Q876" s="91"/>
      <c r="R876" s="91"/>
      <c r="S876" s="91"/>
      <c r="T876" s="91"/>
      <c r="U876" s="91"/>
      <c r="V876" s="91"/>
      <c r="W876" s="91"/>
      <c r="X876" s="91"/>
      <c r="Y876" s="91"/>
      <c r="Z876" s="91"/>
      <c r="AA876" s="91"/>
    </row>
    <row r="877" spans="1:27" ht="15.75" customHeight="1">
      <c r="A877" s="91"/>
      <c r="B877" s="91"/>
      <c r="C877" s="91"/>
      <c r="D877" s="92"/>
      <c r="E877" s="92"/>
      <c r="F877" s="92"/>
      <c r="G877" s="92"/>
      <c r="H877" s="92"/>
      <c r="I877" s="92"/>
      <c r="J877" s="92"/>
      <c r="K877" s="92"/>
      <c r="L877" s="92"/>
      <c r="M877" s="92"/>
      <c r="N877" s="92"/>
      <c r="O877" s="92"/>
      <c r="P877" s="92"/>
      <c r="Q877" s="91"/>
      <c r="R877" s="91"/>
      <c r="S877" s="91"/>
      <c r="T877" s="91"/>
      <c r="U877" s="91"/>
      <c r="V877" s="91"/>
      <c r="W877" s="91"/>
      <c r="X877" s="91"/>
      <c r="Y877" s="91"/>
      <c r="Z877" s="91"/>
      <c r="AA877" s="91"/>
    </row>
    <row r="878" spans="1:27" ht="15.75" customHeight="1">
      <c r="A878" s="91"/>
      <c r="B878" s="91"/>
      <c r="C878" s="91"/>
      <c r="D878" s="92"/>
      <c r="E878" s="92"/>
      <c r="F878" s="92"/>
      <c r="G878" s="92"/>
      <c r="H878" s="92"/>
      <c r="I878" s="92"/>
      <c r="J878" s="92"/>
      <c r="K878" s="92"/>
      <c r="L878" s="92"/>
      <c r="M878" s="92"/>
      <c r="N878" s="92"/>
      <c r="O878" s="92"/>
      <c r="P878" s="92"/>
      <c r="Q878" s="91"/>
      <c r="R878" s="91"/>
      <c r="S878" s="91"/>
      <c r="T878" s="91"/>
      <c r="U878" s="91"/>
      <c r="V878" s="91"/>
      <c r="W878" s="91"/>
      <c r="X878" s="91"/>
      <c r="Y878" s="91"/>
      <c r="Z878" s="91"/>
      <c r="AA878" s="91"/>
    </row>
    <row r="879" spans="1:27" ht="15.75" customHeight="1">
      <c r="A879" s="91"/>
      <c r="B879" s="91"/>
      <c r="C879" s="91"/>
      <c r="D879" s="92"/>
      <c r="E879" s="92"/>
      <c r="F879" s="92"/>
      <c r="G879" s="92"/>
      <c r="H879" s="92"/>
      <c r="I879" s="92"/>
      <c r="J879" s="92"/>
      <c r="K879" s="92"/>
      <c r="L879" s="92"/>
      <c r="M879" s="92"/>
      <c r="N879" s="92"/>
      <c r="O879" s="92"/>
      <c r="P879" s="92"/>
      <c r="Q879" s="91"/>
      <c r="R879" s="91"/>
      <c r="S879" s="91"/>
      <c r="T879" s="91"/>
      <c r="U879" s="91"/>
      <c r="V879" s="91"/>
      <c r="W879" s="91"/>
      <c r="X879" s="91"/>
      <c r="Y879" s="91"/>
      <c r="Z879" s="91"/>
      <c r="AA879" s="91"/>
    </row>
    <row r="880" spans="1:27" ht="15.75" customHeight="1">
      <c r="A880" s="91"/>
      <c r="B880" s="91"/>
      <c r="C880" s="91"/>
      <c r="D880" s="92"/>
      <c r="E880" s="92"/>
      <c r="F880" s="92"/>
      <c r="G880" s="92"/>
      <c r="H880" s="92"/>
      <c r="I880" s="92"/>
      <c r="J880" s="92"/>
      <c r="K880" s="92"/>
      <c r="L880" s="92"/>
      <c r="M880" s="92"/>
      <c r="N880" s="92"/>
      <c r="O880" s="92"/>
      <c r="P880" s="92"/>
      <c r="Q880" s="91"/>
      <c r="R880" s="91"/>
      <c r="S880" s="91"/>
      <c r="T880" s="91"/>
      <c r="U880" s="91"/>
      <c r="V880" s="91"/>
      <c r="W880" s="91"/>
      <c r="X880" s="91"/>
      <c r="Y880" s="91"/>
      <c r="Z880" s="91"/>
      <c r="AA880" s="91"/>
    </row>
    <row r="881" spans="1:27" ht="15.75" customHeight="1">
      <c r="A881" s="91"/>
      <c r="B881" s="91"/>
      <c r="C881" s="91"/>
      <c r="D881" s="92"/>
      <c r="E881" s="92"/>
      <c r="F881" s="92"/>
      <c r="G881" s="92"/>
      <c r="H881" s="92"/>
      <c r="I881" s="92"/>
      <c r="J881" s="92"/>
      <c r="K881" s="92"/>
      <c r="L881" s="92"/>
      <c r="M881" s="92"/>
      <c r="N881" s="92"/>
      <c r="O881" s="92"/>
      <c r="P881" s="92"/>
      <c r="Q881" s="91"/>
      <c r="R881" s="91"/>
      <c r="S881" s="91"/>
      <c r="T881" s="91"/>
      <c r="U881" s="91"/>
      <c r="V881" s="91"/>
      <c r="W881" s="91"/>
      <c r="X881" s="91"/>
      <c r="Y881" s="91"/>
      <c r="Z881" s="91"/>
      <c r="AA881" s="91"/>
    </row>
    <row r="882" spans="1:27" ht="15.75" customHeight="1">
      <c r="A882" s="91"/>
      <c r="B882" s="91"/>
      <c r="C882" s="91"/>
      <c r="D882" s="92"/>
      <c r="E882" s="92"/>
      <c r="F882" s="92"/>
      <c r="G882" s="92"/>
      <c r="H882" s="92"/>
      <c r="I882" s="92"/>
      <c r="J882" s="92"/>
      <c r="K882" s="92"/>
      <c r="L882" s="92"/>
      <c r="M882" s="92"/>
      <c r="N882" s="92"/>
      <c r="O882" s="92"/>
      <c r="P882" s="92"/>
      <c r="Q882" s="91"/>
      <c r="R882" s="91"/>
      <c r="S882" s="91"/>
      <c r="T882" s="91"/>
      <c r="U882" s="91"/>
      <c r="V882" s="91"/>
      <c r="W882" s="91"/>
      <c r="X882" s="91"/>
      <c r="Y882" s="91"/>
      <c r="Z882" s="91"/>
      <c r="AA882" s="91"/>
    </row>
    <row r="883" spans="1:27" ht="15.75" customHeight="1">
      <c r="A883" s="91"/>
      <c r="B883" s="91"/>
      <c r="C883" s="91"/>
      <c r="D883" s="92"/>
      <c r="E883" s="92"/>
      <c r="F883" s="92"/>
      <c r="G883" s="92"/>
      <c r="H883" s="92"/>
      <c r="I883" s="92"/>
      <c r="J883" s="92"/>
      <c r="K883" s="92"/>
      <c r="L883" s="92"/>
      <c r="M883" s="92"/>
      <c r="N883" s="92"/>
      <c r="O883" s="92"/>
      <c r="P883" s="92"/>
      <c r="Q883" s="91"/>
      <c r="R883" s="91"/>
      <c r="S883" s="91"/>
      <c r="T883" s="91"/>
      <c r="U883" s="91"/>
      <c r="V883" s="91"/>
      <c r="W883" s="91"/>
      <c r="X883" s="91"/>
      <c r="Y883" s="91"/>
      <c r="Z883" s="91"/>
      <c r="AA883" s="91"/>
    </row>
    <row r="884" spans="1:27" ht="15.75" customHeight="1">
      <c r="A884" s="91"/>
      <c r="B884" s="91"/>
      <c r="C884" s="91"/>
      <c r="D884" s="92"/>
      <c r="E884" s="92"/>
      <c r="F884" s="92"/>
      <c r="G884" s="92"/>
      <c r="H884" s="92"/>
      <c r="I884" s="92"/>
      <c r="J884" s="92"/>
      <c r="K884" s="92"/>
      <c r="L884" s="92"/>
      <c r="M884" s="92"/>
      <c r="N884" s="92"/>
      <c r="O884" s="92"/>
      <c r="P884" s="92"/>
      <c r="Q884" s="91"/>
      <c r="R884" s="91"/>
      <c r="S884" s="91"/>
      <c r="T884" s="91"/>
      <c r="U884" s="91"/>
      <c r="V884" s="91"/>
      <c r="W884" s="91"/>
      <c r="X884" s="91"/>
      <c r="Y884" s="91"/>
      <c r="Z884" s="91"/>
      <c r="AA884" s="91"/>
    </row>
    <row r="885" spans="1:27" ht="15.75" customHeight="1">
      <c r="A885" s="91"/>
      <c r="B885" s="91"/>
      <c r="C885" s="91"/>
      <c r="D885" s="92"/>
      <c r="E885" s="92"/>
      <c r="F885" s="92"/>
      <c r="G885" s="92"/>
      <c r="H885" s="92"/>
      <c r="I885" s="92"/>
      <c r="J885" s="92"/>
      <c r="K885" s="92"/>
      <c r="L885" s="92"/>
      <c r="M885" s="92"/>
      <c r="N885" s="92"/>
      <c r="O885" s="92"/>
      <c r="P885" s="92"/>
      <c r="Q885" s="91"/>
      <c r="R885" s="91"/>
      <c r="S885" s="91"/>
      <c r="T885" s="91"/>
      <c r="U885" s="91"/>
      <c r="V885" s="91"/>
      <c r="W885" s="91"/>
      <c r="X885" s="91"/>
      <c r="Y885" s="91"/>
      <c r="Z885" s="91"/>
      <c r="AA885" s="91"/>
    </row>
    <row r="886" spans="1:27" ht="15.75" customHeight="1">
      <c r="A886" s="91"/>
      <c r="B886" s="91"/>
      <c r="C886" s="91"/>
      <c r="D886" s="92"/>
      <c r="E886" s="92"/>
      <c r="F886" s="92"/>
      <c r="G886" s="92"/>
      <c r="H886" s="92"/>
      <c r="I886" s="92"/>
      <c r="J886" s="92"/>
      <c r="K886" s="92"/>
      <c r="L886" s="92"/>
      <c r="M886" s="92"/>
      <c r="N886" s="92"/>
      <c r="O886" s="92"/>
      <c r="P886" s="92"/>
      <c r="Q886" s="91"/>
      <c r="R886" s="91"/>
      <c r="S886" s="91"/>
      <c r="T886" s="91"/>
      <c r="U886" s="91"/>
      <c r="V886" s="91"/>
      <c r="W886" s="91"/>
      <c r="X886" s="91"/>
      <c r="Y886" s="91"/>
      <c r="Z886" s="91"/>
      <c r="AA886" s="91"/>
    </row>
    <row r="887" spans="1:27" ht="15.75" customHeight="1">
      <c r="A887" s="91"/>
      <c r="B887" s="91"/>
      <c r="C887" s="91"/>
      <c r="D887" s="92"/>
      <c r="E887" s="92"/>
      <c r="F887" s="92"/>
      <c r="G887" s="92"/>
      <c r="H887" s="92"/>
      <c r="I887" s="92"/>
      <c r="J887" s="92"/>
      <c r="K887" s="92"/>
      <c r="L887" s="92"/>
      <c r="M887" s="92"/>
      <c r="N887" s="92"/>
      <c r="O887" s="92"/>
      <c r="P887" s="92"/>
      <c r="Q887" s="91"/>
      <c r="R887" s="91"/>
      <c r="S887" s="91"/>
      <c r="T887" s="91"/>
      <c r="U887" s="91"/>
      <c r="V887" s="91"/>
      <c r="W887" s="91"/>
      <c r="X887" s="91"/>
      <c r="Y887" s="91"/>
      <c r="Z887" s="91"/>
      <c r="AA887" s="91"/>
    </row>
    <row r="888" spans="1:27" ht="15.75" customHeight="1">
      <c r="A888" s="91"/>
      <c r="B888" s="91"/>
      <c r="C888" s="91"/>
      <c r="D888" s="92"/>
      <c r="E888" s="92"/>
      <c r="F888" s="92"/>
      <c r="G888" s="92"/>
      <c r="H888" s="92"/>
      <c r="I888" s="92"/>
      <c r="J888" s="92"/>
      <c r="K888" s="92"/>
      <c r="L888" s="92"/>
      <c r="M888" s="92"/>
      <c r="N888" s="92"/>
      <c r="O888" s="92"/>
      <c r="P888" s="92"/>
      <c r="Q888" s="91"/>
      <c r="R888" s="91"/>
      <c r="S888" s="91"/>
      <c r="T888" s="91"/>
      <c r="U888" s="91"/>
      <c r="V888" s="91"/>
      <c r="W888" s="91"/>
      <c r="X888" s="91"/>
      <c r="Y888" s="91"/>
      <c r="Z888" s="91"/>
      <c r="AA888" s="91"/>
    </row>
    <row r="889" spans="1:27" ht="15.75" customHeight="1">
      <c r="A889" s="91"/>
      <c r="B889" s="91"/>
      <c r="C889" s="91"/>
      <c r="D889" s="92"/>
      <c r="E889" s="92"/>
      <c r="F889" s="92"/>
      <c r="G889" s="92"/>
      <c r="H889" s="92"/>
      <c r="I889" s="92"/>
      <c r="J889" s="92"/>
      <c r="K889" s="92"/>
      <c r="L889" s="92"/>
      <c r="M889" s="92"/>
      <c r="N889" s="92"/>
      <c r="O889" s="92"/>
      <c r="P889" s="92"/>
      <c r="Q889" s="91"/>
      <c r="R889" s="91"/>
      <c r="S889" s="91"/>
      <c r="T889" s="91"/>
      <c r="U889" s="91"/>
      <c r="V889" s="91"/>
      <c r="W889" s="91"/>
      <c r="X889" s="91"/>
      <c r="Y889" s="91"/>
      <c r="Z889" s="91"/>
      <c r="AA889" s="91"/>
    </row>
    <row r="890" spans="1:27" ht="15.75" customHeight="1">
      <c r="A890" s="91"/>
      <c r="B890" s="91"/>
      <c r="C890" s="91"/>
      <c r="D890" s="92"/>
      <c r="E890" s="92"/>
      <c r="F890" s="92"/>
      <c r="G890" s="92"/>
      <c r="H890" s="92"/>
      <c r="I890" s="92"/>
      <c r="J890" s="92"/>
      <c r="K890" s="92"/>
      <c r="L890" s="92"/>
      <c r="M890" s="92"/>
      <c r="N890" s="92"/>
      <c r="O890" s="92"/>
      <c r="P890" s="92"/>
      <c r="Q890" s="91"/>
      <c r="R890" s="91"/>
      <c r="S890" s="91"/>
      <c r="T890" s="91"/>
      <c r="U890" s="91"/>
      <c r="V890" s="91"/>
      <c r="W890" s="91"/>
      <c r="X890" s="91"/>
      <c r="Y890" s="91"/>
      <c r="Z890" s="91"/>
      <c r="AA890" s="91"/>
    </row>
    <row r="891" spans="1:27" ht="15.75" customHeight="1">
      <c r="A891" s="91"/>
      <c r="B891" s="91"/>
      <c r="C891" s="91"/>
      <c r="D891" s="92"/>
      <c r="E891" s="92"/>
      <c r="F891" s="92"/>
      <c r="G891" s="92"/>
      <c r="H891" s="92"/>
      <c r="I891" s="92"/>
      <c r="J891" s="92"/>
      <c r="K891" s="92"/>
      <c r="L891" s="92"/>
      <c r="M891" s="92"/>
      <c r="N891" s="92"/>
      <c r="O891" s="92"/>
      <c r="P891" s="92"/>
      <c r="Q891" s="91"/>
      <c r="R891" s="91"/>
      <c r="S891" s="91"/>
      <c r="T891" s="91"/>
      <c r="U891" s="91"/>
      <c r="V891" s="91"/>
      <c r="W891" s="91"/>
      <c r="X891" s="91"/>
      <c r="Y891" s="91"/>
      <c r="Z891" s="91"/>
      <c r="AA891" s="91"/>
    </row>
    <row r="892" spans="1:27" ht="15.75" customHeight="1">
      <c r="A892" s="91"/>
      <c r="B892" s="91"/>
      <c r="C892" s="91"/>
      <c r="D892" s="92"/>
      <c r="E892" s="92"/>
      <c r="F892" s="92"/>
      <c r="G892" s="92"/>
      <c r="H892" s="92"/>
      <c r="I892" s="92"/>
      <c r="J892" s="92"/>
      <c r="K892" s="92"/>
      <c r="L892" s="92"/>
      <c r="M892" s="92"/>
      <c r="N892" s="92"/>
      <c r="O892" s="92"/>
      <c r="P892" s="92"/>
      <c r="Q892" s="91"/>
      <c r="R892" s="91"/>
      <c r="S892" s="91"/>
      <c r="T892" s="91"/>
      <c r="U892" s="91"/>
      <c r="V892" s="91"/>
      <c r="W892" s="91"/>
      <c r="X892" s="91"/>
      <c r="Y892" s="91"/>
      <c r="Z892" s="91"/>
      <c r="AA892" s="91"/>
    </row>
    <row r="893" spans="1:27" ht="15.75" customHeight="1">
      <c r="A893" s="91"/>
      <c r="B893" s="91"/>
      <c r="C893" s="91"/>
      <c r="D893" s="92"/>
      <c r="E893" s="92"/>
      <c r="F893" s="92"/>
      <c r="G893" s="92"/>
      <c r="H893" s="92"/>
      <c r="I893" s="92"/>
      <c r="J893" s="92"/>
      <c r="K893" s="92"/>
      <c r="L893" s="92"/>
      <c r="M893" s="92"/>
      <c r="N893" s="92"/>
      <c r="O893" s="92"/>
      <c r="P893" s="92"/>
      <c r="Q893" s="91"/>
      <c r="R893" s="91"/>
      <c r="S893" s="91"/>
      <c r="T893" s="91"/>
      <c r="U893" s="91"/>
      <c r="V893" s="91"/>
      <c r="W893" s="91"/>
      <c r="X893" s="91"/>
      <c r="Y893" s="91"/>
      <c r="Z893" s="91"/>
      <c r="AA893" s="91"/>
    </row>
    <row r="894" spans="1:27" ht="15.75" customHeight="1">
      <c r="A894" s="91"/>
      <c r="B894" s="91"/>
      <c r="C894" s="91"/>
      <c r="D894" s="92"/>
      <c r="E894" s="92"/>
      <c r="F894" s="92"/>
      <c r="G894" s="92"/>
      <c r="H894" s="92"/>
      <c r="I894" s="92"/>
      <c r="J894" s="92"/>
      <c r="K894" s="92"/>
      <c r="L894" s="92"/>
      <c r="M894" s="92"/>
      <c r="N894" s="92"/>
      <c r="O894" s="92"/>
      <c r="P894" s="92"/>
      <c r="Q894" s="91"/>
      <c r="R894" s="91"/>
      <c r="S894" s="91"/>
      <c r="T894" s="91"/>
      <c r="U894" s="91"/>
      <c r="V894" s="91"/>
      <c r="W894" s="91"/>
      <c r="X894" s="91"/>
      <c r="Y894" s="91"/>
      <c r="Z894" s="91"/>
      <c r="AA894" s="91"/>
    </row>
    <row r="895" spans="1:27" ht="15.75" customHeight="1">
      <c r="A895" s="91"/>
      <c r="B895" s="91"/>
      <c r="C895" s="91"/>
      <c r="D895" s="92"/>
      <c r="E895" s="92"/>
      <c r="F895" s="92"/>
      <c r="G895" s="92"/>
      <c r="H895" s="92"/>
      <c r="I895" s="92"/>
      <c r="J895" s="92"/>
      <c r="K895" s="92"/>
      <c r="L895" s="92"/>
      <c r="M895" s="92"/>
      <c r="N895" s="92"/>
      <c r="O895" s="92"/>
      <c r="P895" s="92"/>
      <c r="Q895" s="91"/>
      <c r="R895" s="91"/>
      <c r="S895" s="91"/>
      <c r="T895" s="91"/>
      <c r="U895" s="91"/>
      <c r="V895" s="91"/>
      <c r="W895" s="91"/>
      <c r="X895" s="91"/>
      <c r="Y895" s="91"/>
      <c r="Z895" s="91"/>
      <c r="AA895" s="91"/>
    </row>
    <row r="896" spans="1:27" ht="15.75" customHeight="1">
      <c r="A896" s="91"/>
      <c r="B896" s="91"/>
      <c r="C896" s="91"/>
      <c r="D896" s="92"/>
      <c r="E896" s="92"/>
      <c r="F896" s="92"/>
      <c r="G896" s="92"/>
      <c r="H896" s="92"/>
      <c r="I896" s="92"/>
      <c r="J896" s="92"/>
      <c r="K896" s="92"/>
      <c r="L896" s="92"/>
      <c r="M896" s="92"/>
      <c r="N896" s="92"/>
      <c r="O896" s="92"/>
      <c r="P896" s="92"/>
      <c r="Q896" s="91"/>
      <c r="R896" s="91"/>
      <c r="S896" s="91"/>
      <c r="T896" s="91"/>
      <c r="U896" s="91"/>
      <c r="V896" s="91"/>
      <c r="W896" s="91"/>
      <c r="X896" s="91"/>
      <c r="Y896" s="91"/>
      <c r="Z896" s="91"/>
      <c r="AA896" s="91"/>
    </row>
    <row r="897" spans="1:27" ht="15.75" customHeight="1">
      <c r="A897" s="91"/>
      <c r="B897" s="91"/>
      <c r="C897" s="91"/>
      <c r="D897" s="92"/>
      <c r="E897" s="92"/>
      <c r="F897" s="92"/>
      <c r="G897" s="92"/>
      <c r="H897" s="92"/>
      <c r="I897" s="92"/>
      <c r="J897" s="92"/>
      <c r="K897" s="92"/>
      <c r="L897" s="92"/>
      <c r="M897" s="92"/>
      <c r="N897" s="92"/>
      <c r="O897" s="92"/>
      <c r="P897" s="92"/>
      <c r="Q897" s="91"/>
      <c r="R897" s="91"/>
      <c r="S897" s="91"/>
      <c r="T897" s="91"/>
      <c r="U897" s="91"/>
      <c r="V897" s="91"/>
      <c r="W897" s="91"/>
      <c r="X897" s="91"/>
      <c r="Y897" s="91"/>
      <c r="Z897" s="91"/>
      <c r="AA897" s="91"/>
    </row>
    <row r="898" spans="1:27" ht="15.75" customHeight="1">
      <c r="A898" s="91"/>
      <c r="B898" s="91"/>
      <c r="C898" s="91"/>
      <c r="D898" s="92"/>
      <c r="E898" s="92"/>
      <c r="F898" s="92"/>
      <c r="G898" s="92"/>
      <c r="H898" s="92"/>
      <c r="I898" s="92"/>
      <c r="J898" s="92"/>
      <c r="K898" s="92"/>
      <c r="L898" s="92"/>
      <c r="M898" s="92"/>
      <c r="N898" s="92"/>
      <c r="O898" s="92"/>
      <c r="P898" s="92"/>
      <c r="Q898" s="91"/>
      <c r="R898" s="91"/>
      <c r="S898" s="91"/>
      <c r="T898" s="91"/>
      <c r="U898" s="91"/>
      <c r="V898" s="91"/>
      <c r="W898" s="91"/>
      <c r="X898" s="91"/>
      <c r="Y898" s="91"/>
      <c r="Z898" s="91"/>
      <c r="AA898" s="91"/>
    </row>
    <row r="899" spans="1:27" ht="15.75" customHeight="1">
      <c r="A899" s="91"/>
      <c r="B899" s="91"/>
      <c r="C899" s="91"/>
      <c r="D899" s="92"/>
      <c r="E899" s="92"/>
      <c r="F899" s="92"/>
      <c r="G899" s="92"/>
      <c r="H899" s="92"/>
      <c r="I899" s="92"/>
      <c r="J899" s="92"/>
      <c r="K899" s="92"/>
      <c r="L899" s="92"/>
      <c r="M899" s="92"/>
      <c r="N899" s="92"/>
      <c r="O899" s="92"/>
      <c r="P899" s="92"/>
      <c r="Q899" s="91"/>
      <c r="R899" s="91"/>
      <c r="S899" s="91"/>
      <c r="T899" s="91"/>
      <c r="U899" s="91"/>
      <c r="V899" s="91"/>
      <c r="W899" s="91"/>
      <c r="X899" s="91"/>
      <c r="Y899" s="91"/>
      <c r="Z899" s="91"/>
      <c r="AA899" s="91"/>
    </row>
    <row r="900" spans="1:27" ht="15.75" customHeight="1">
      <c r="A900" s="91"/>
      <c r="B900" s="91"/>
      <c r="C900" s="91"/>
      <c r="D900" s="92"/>
      <c r="E900" s="92"/>
      <c r="F900" s="92"/>
      <c r="G900" s="92"/>
      <c r="H900" s="92"/>
      <c r="I900" s="92"/>
      <c r="J900" s="92"/>
      <c r="K900" s="92"/>
      <c r="L900" s="92"/>
      <c r="M900" s="92"/>
      <c r="N900" s="92"/>
      <c r="O900" s="92"/>
      <c r="P900" s="92"/>
      <c r="Q900" s="91"/>
      <c r="R900" s="91"/>
      <c r="S900" s="91"/>
      <c r="T900" s="91"/>
      <c r="U900" s="91"/>
      <c r="V900" s="91"/>
      <c r="W900" s="91"/>
      <c r="X900" s="91"/>
      <c r="Y900" s="91"/>
      <c r="Z900" s="91"/>
      <c r="AA900" s="91"/>
    </row>
    <row r="901" spans="1:27" ht="15.75" customHeight="1">
      <c r="A901" s="91"/>
      <c r="B901" s="91"/>
      <c r="C901" s="91"/>
      <c r="D901" s="92"/>
      <c r="E901" s="92"/>
      <c r="F901" s="92"/>
      <c r="G901" s="92"/>
      <c r="H901" s="92"/>
      <c r="I901" s="92"/>
      <c r="J901" s="92"/>
      <c r="K901" s="92"/>
      <c r="L901" s="92"/>
      <c r="M901" s="92"/>
      <c r="N901" s="92"/>
      <c r="O901" s="92"/>
      <c r="P901" s="92"/>
      <c r="Q901" s="91"/>
      <c r="R901" s="91"/>
      <c r="S901" s="91"/>
      <c r="T901" s="91"/>
      <c r="U901" s="91"/>
      <c r="V901" s="91"/>
      <c r="W901" s="91"/>
      <c r="X901" s="91"/>
      <c r="Y901" s="91"/>
      <c r="Z901" s="91"/>
      <c r="AA901" s="91"/>
    </row>
    <row r="902" spans="1:27" ht="15.75" customHeight="1">
      <c r="A902" s="91"/>
      <c r="B902" s="91"/>
      <c r="C902" s="91"/>
      <c r="D902" s="92"/>
      <c r="E902" s="92"/>
      <c r="F902" s="92"/>
      <c r="G902" s="92"/>
      <c r="H902" s="92"/>
      <c r="I902" s="92"/>
      <c r="J902" s="92"/>
      <c r="K902" s="92"/>
      <c r="L902" s="92"/>
      <c r="M902" s="92"/>
      <c r="N902" s="92"/>
      <c r="O902" s="92"/>
      <c r="P902" s="92"/>
      <c r="Q902" s="91"/>
      <c r="R902" s="91"/>
      <c r="S902" s="91"/>
      <c r="T902" s="91"/>
      <c r="U902" s="91"/>
      <c r="V902" s="91"/>
      <c r="W902" s="91"/>
      <c r="X902" s="91"/>
      <c r="Y902" s="91"/>
      <c r="Z902" s="91"/>
      <c r="AA902" s="91"/>
    </row>
    <row r="903" spans="1:27" ht="15.75" customHeight="1">
      <c r="A903" s="91"/>
      <c r="B903" s="91"/>
      <c r="C903" s="91"/>
      <c r="D903" s="92"/>
      <c r="E903" s="92"/>
      <c r="F903" s="92"/>
      <c r="G903" s="92"/>
      <c r="H903" s="92"/>
      <c r="I903" s="92"/>
      <c r="J903" s="92"/>
      <c r="K903" s="92"/>
      <c r="L903" s="92"/>
      <c r="M903" s="92"/>
      <c r="N903" s="92"/>
      <c r="O903" s="92"/>
      <c r="P903" s="92"/>
      <c r="Q903" s="91"/>
      <c r="R903" s="91"/>
      <c r="S903" s="91"/>
      <c r="T903" s="91"/>
      <c r="U903" s="91"/>
      <c r="V903" s="91"/>
      <c r="W903" s="91"/>
      <c r="X903" s="91"/>
      <c r="Y903" s="91"/>
      <c r="Z903" s="91"/>
      <c r="AA903" s="91"/>
    </row>
    <row r="904" spans="1:27" ht="15.75" customHeight="1">
      <c r="A904" s="91"/>
      <c r="B904" s="91"/>
      <c r="C904" s="91"/>
      <c r="D904" s="92"/>
      <c r="E904" s="92"/>
      <c r="F904" s="92"/>
      <c r="G904" s="92"/>
      <c r="H904" s="92"/>
      <c r="I904" s="92"/>
      <c r="J904" s="92"/>
      <c r="K904" s="92"/>
      <c r="L904" s="92"/>
      <c r="M904" s="92"/>
      <c r="N904" s="92"/>
      <c r="O904" s="92"/>
      <c r="P904" s="92"/>
      <c r="Q904" s="91"/>
      <c r="R904" s="91"/>
      <c r="S904" s="91"/>
      <c r="T904" s="91"/>
      <c r="U904" s="91"/>
      <c r="V904" s="91"/>
      <c r="W904" s="91"/>
      <c r="X904" s="91"/>
      <c r="Y904" s="91"/>
      <c r="Z904" s="91"/>
      <c r="AA904" s="91"/>
    </row>
    <row r="905" spans="1:27" ht="15.75" customHeight="1">
      <c r="A905" s="91"/>
      <c r="B905" s="91"/>
      <c r="C905" s="91"/>
      <c r="D905" s="92"/>
      <c r="E905" s="92"/>
      <c r="F905" s="92"/>
      <c r="G905" s="92"/>
      <c r="H905" s="92"/>
      <c r="I905" s="92"/>
      <c r="J905" s="92"/>
      <c r="K905" s="92"/>
      <c r="L905" s="92"/>
      <c r="M905" s="92"/>
      <c r="N905" s="92"/>
      <c r="O905" s="92"/>
      <c r="P905" s="92"/>
      <c r="Q905" s="91"/>
      <c r="R905" s="91"/>
      <c r="S905" s="91"/>
      <c r="T905" s="91"/>
      <c r="U905" s="91"/>
      <c r="V905" s="91"/>
      <c r="W905" s="91"/>
      <c r="X905" s="91"/>
      <c r="Y905" s="91"/>
      <c r="Z905" s="91"/>
      <c r="AA905" s="91"/>
    </row>
    <row r="906" spans="1:27" ht="15.75" customHeight="1">
      <c r="A906" s="91"/>
      <c r="B906" s="91"/>
      <c r="C906" s="91"/>
      <c r="D906" s="92"/>
      <c r="E906" s="92"/>
      <c r="F906" s="92"/>
      <c r="G906" s="92"/>
      <c r="H906" s="92"/>
      <c r="I906" s="92"/>
      <c r="J906" s="92"/>
      <c r="K906" s="92"/>
      <c r="L906" s="92"/>
      <c r="M906" s="92"/>
      <c r="N906" s="92"/>
      <c r="O906" s="92"/>
      <c r="P906" s="92"/>
      <c r="Q906" s="91"/>
      <c r="R906" s="91"/>
      <c r="S906" s="91"/>
      <c r="T906" s="91"/>
      <c r="U906" s="91"/>
      <c r="V906" s="91"/>
      <c r="W906" s="91"/>
      <c r="X906" s="91"/>
      <c r="Y906" s="91"/>
      <c r="Z906" s="91"/>
      <c r="AA906" s="91"/>
    </row>
    <row r="907" spans="1:27" ht="15.75" customHeight="1">
      <c r="A907" s="91"/>
      <c r="B907" s="91"/>
      <c r="C907" s="91"/>
      <c r="D907" s="92"/>
      <c r="E907" s="92"/>
      <c r="F907" s="92"/>
      <c r="G907" s="92"/>
      <c r="H907" s="92"/>
      <c r="I907" s="92"/>
      <c r="J907" s="92"/>
      <c r="K907" s="92"/>
      <c r="L907" s="92"/>
      <c r="M907" s="92"/>
      <c r="N907" s="92"/>
      <c r="O907" s="92"/>
      <c r="P907" s="92"/>
      <c r="Q907" s="91"/>
      <c r="R907" s="91"/>
      <c r="S907" s="91"/>
      <c r="T907" s="91"/>
      <c r="U907" s="91"/>
      <c r="V907" s="91"/>
      <c r="W907" s="91"/>
      <c r="X907" s="91"/>
      <c r="Y907" s="91"/>
      <c r="Z907" s="91"/>
      <c r="AA907" s="91"/>
    </row>
    <row r="908" spans="1:27" ht="15.75" customHeight="1">
      <c r="A908" s="91"/>
      <c r="B908" s="91"/>
      <c r="C908" s="91"/>
      <c r="D908" s="92"/>
      <c r="E908" s="92"/>
      <c r="F908" s="92"/>
      <c r="G908" s="92"/>
      <c r="H908" s="92"/>
      <c r="I908" s="92"/>
      <c r="J908" s="92"/>
      <c r="K908" s="92"/>
      <c r="L908" s="92"/>
      <c r="M908" s="92"/>
      <c r="N908" s="92"/>
      <c r="O908" s="92"/>
      <c r="P908" s="92"/>
      <c r="Q908" s="91"/>
      <c r="R908" s="91"/>
      <c r="S908" s="91"/>
      <c r="T908" s="91"/>
      <c r="U908" s="91"/>
      <c r="V908" s="91"/>
      <c r="W908" s="91"/>
      <c r="X908" s="91"/>
      <c r="Y908" s="91"/>
      <c r="Z908" s="91"/>
      <c r="AA908" s="91"/>
    </row>
    <row r="909" spans="1:27" ht="15.75" customHeight="1">
      <c r="A909" s="91"/>
      <c r="B909" s="91"/>
      <c r="C909" s="91"/>
      <c r="D909" s="92"/>
      <c r="E909" s="92"/>
      <c r="F909" s="92"/>
      <c r="G909" s="92"/>
      <c r="H909" s="92"/>
      <c r="I909" s="92"/>
      <c r="J909" s="92"/>
      <c r="K909" s="92"/>
      <c r="L909" s="92"/>
      <c r="M909" s="92"/>
      <c r="N909" s="92"/>
      <c r="O909" s="92"/>
      <c r="P909" s="92"/>
      <c r="Q909" s="91"/>
      <c r="R909" s="91"/>
      <c r="S909" s="91"/>
      <c r="T909" s="91"/>
      <c r="U909" s="91"/>
      <c r="V909" s="91"/>
      <c r="W909" s="91"/>
      <c r="X909" s="91"/>
      <c r="Y909" s="91"/>
      <c r="Z909" s="91"/>
      <c r="AA909" s="91"/>
    </row>
    <row r="910" spans="1:27" ht="15.75" customHeight="1">
      <c r="A910" s="91"/>
      <c r="B910" s="91"/>
      <c r="C910" s="91"/>
      <c r="D910" s="92"/>
      <c r="E910" s="92"/>
      <c r="F910" s="92"/>
      <c r="G910" s="92"/>
      <c r="H910" s="92"/>
      <c r="I910" s="92"/>
      <c r="J910" s="92"/>
      <c r="K910" s="92"/>
      <c r="L910" s="92"/>
      <c r="M910" s="92"/>
      <c r="N910" s="92"/>
      <c r="O910" s="92"/>
      <c r="P910" s="92"/>
      <c r="Q910" s="91"/>
      <c r="R910" s="91"/>
      <c r="S910" s="91"/>
      <c r="T910" s="91"/>
      <c r="U910" s="91"/>
      <c r="V910" s="91"/>
      <c r="W910" s="91"/>
      <c r="X910" s="91"/>
      <c r="Y910" s="91"/>
      <c r="Z910" s="91"/>
      <c r="AA910" s="91"/>
    </row>
    <row r="911" spans="1:27" ht="15.75" customHeight="1">
      <c r="A911" s="91"/>
      <c r="B911" s="91"/>
      <c r="C911" s="91"/>
      <c r="D911" s="92"/>
      <c r="E911" s="92"/>
      <c r="F911" s="92"/>
      <c r="G911" s="92"/>
      <c r="H911" s="92"/>
      <c r="I911" s="92"/>
      <c r="J911" s="92"/>
      <c r="K911" s="92"/>
      <c r="L911" s="92"/>
      <c r="M911" s="92"/>
      <c r="N911" s="92"/>
      <c r="O911" s="92"/>
      <c r="P911" s="92"/>
      <c r="Q911" s="91"/>
      <c r="R911" s="91"/>
      <c r="S911" s="91"/>
      <c r="T911" s="91"/>
      <c r="U911" s="91"/>
      <c r="V911" s="91"/>
      <c r="W911" s="91"/>
      <c r="X911" s="91"/>
      <c r="Y911" s="91"/>
      <c r="Z911" s="91"/>
      <c r="AA911" s="91"/>
    </row>
    <row r="912" spans="1:27" ht="15.75" customHeight="1">
      <c r="A912" s="91"/>
      <c r="B912" s="91"/>
      <c r="C912" s="91"/>
      <c r="D912" s="92"/>
      <c r="E912" s="92"/>
      <c r="F912" s="92"/>
      <c r="G912" s="92"/>
      <c r="H912" s="92"/>
      <c r="I912" s="92"/>
      <c r="J912" s="92"/>
      <c r="K912" s="92"/>
      <c r="L912" s="92"/>
      <c r="M912" s="92"/>
      <c r="N912" s="92"/>
      <c r="O912" s="92"/>
      <c r="P912" s="92"/>
      <c r="Q912" s="91"/>
      <c r="R912" s="91"/>
      <c r="S912" s="91"/>
      <c r="T912" s="91"/>
      <c r="U912" s="91"/>
      <c r="V912" s="91"/>
      <c r="W912" s="91"/>
      <c r="X912" s="91"/>
      <c r="Y912" s="91"/>
      <c r="Z912" s="91"/>
      <c r="AA912" s="91"/>
    </row>
    <row r="913" spans="1:27" ht="15.75" customHeight="1">
      <c r="A913" s="91"/>
      <c r="B913" s="91"/>
      <c r="C913" s="91"/>
      <c r="D913" s="92"/>
      <c r="E913" s="92"/>
      <c r="F913" s="92"/>
      <c r="G913" s="92"/>
      <c r="H913" s="92"/>
      <c r="I913" s="92"/>
      <c r="J913" s="92"/>
      <c r="K913" s="92"/>
      <c r="L913" s="92"/>
      <c r="M913" s="92"/>
      <c r="N913" s="92"/>
      <c r="O913" s="92"/>
      <c r="P913" s="92"/>
      <c r="Q913" s="91"/>
      <c r="R913" s="91"/>
      <c r="S913" s="91"/>
      <c r="T913" s="91"/>
      <c r="U913" s="91"/>
      <c r="V913" s="91"/>
      <c r="W913" s="91"/>
      <c r="X913" s="91"/>
      <c r="Y913" s="91"/>
      <c r="Z913" s="91"/>
      <c r="AA913" s="91"/>
    </row>
    <row r="914" spans="1:27" ht="15.75" customHeight="1">
      <c r="A914" s="91"/>
      <c r="B914" s="91"/>
      <c r="C914" s="91"/>
      <c r="D914" s="92"/>
      <c r="E914" s="92"/>
      <c r="F914" s="92"/>
      <c r="G914" s="92"/>
      <c r="H914" s="92"/>
      <c r="I914" s="92"/>
      <c r="J914" s="92"/>
      <c r="K914" s="92"/>
      <c r="L914" s="92"/>
      <c r="M914" s="92"/>
      <c r="N914" s="92"/>
      <c r="O914" s="92"/>
      <c r="P914" s="92"/>
      <c r="Q914" s="91"/>
      <c r="R914" s="91"/>
      <c r="S914" s="91"/>
      <c r="T914" s="91"/>
      <c r="U914" s="91"/>
      <c r="V914" s="91"/>
      <c r="W914" s="91"/>
      <c r="X914" s="91"/>
      <c r="Y914" s="91"/>
      <c r="Z914" s="91"/>
      <c r="AA914" s="91"/>
    </row>
    <row r="915" spans="1:27" ht="15.75" customHeight="1">
      <c r="A915" s="91"/>
      <c r="B915" s="91"/>
      <c r="C915" s="91"/>
      <c r="D915" s="92"/>
      <c r="E915" s="92"/>
      <c r="F915" s="92"/>
      <c r="G915" s="92"/>
      <c r="H915" s="92"/>
      <c r="I915" s="92"/>
      <c r="J915" s="92"/>
      <c r="K915" s="92"/>
      <c r="L915" s="92"/>
      <c r="M915" s="92"/>
      <c r="N915" s="92"/>
      <c r="O915" s="92"/>
      <c r="P915" s="92"/>
      <c r="Q915" s="91"/>
      <c r="R915" s="91"/>
      <c r="S915" s="91"/>
      <c r="T915" s="91"/>
      <c r="U915" s="91"/>
      <c r="V915" s="91"/>
      <c r="W915" s="91"/>
      <c r="X915" s="91"/>
      <c r="Y915" s="91"/>
      <c r="Z915" s="91"/>
      <c r="AA915" s="91"/>
    </row>
    <row r="916" spans="1:27" ht="15.75" customHeight="1">
      <c r="A916" s="91"/>
      <c r="B916" s="91"/>
      <c r="C916" s="91"/>
      <c r="D916" s="92"/>
      <c r="E916" s="92"/>
      <c r="F916" s="92"/>
      <c r="G916" s="92"/>
      <c r="H916" s="92"/>
      <c r="I916" s="92"/>
      <c r="J916" s="92"/>
      <c r="K916" s="92"/>
      <c r="L916" s="92"/>
      <c r="M916" s="92"/>
      <c r="N916" s="92"/>
      <c r="O916" s="92"/>
      <c r="P916" s="92"/>
      <c r="Q916" s="91"/>
      <c r="R916" s="91"/>
      <c r="S916" s="91"/>
      <c r="T916" s="91"/>
      <c r="U916" s="91"/>
      <c r="V916" s="91"/>
      <c r="W916" s="91"/>
      <c r="X916" s="91"/>
      <c r="Y916" s="91"/>
      <c r="Z916" s="91"/>
      <c r="AA916" s="91"/>
    </row>
    <row r="917" spans="1:27" ht="15.75" customHeight="1">
      <c r="A917" s="91"/>
      <c r="B917" s="91"/>
      <c r="C917" s="91"/>
      <c r="D917" s="92"/>
      <c r="E917" s="92"/>
      <c r="F917" s="92"/>
      <c r="G917" s="92"/>
      <c r="H917" s="92"/>
      <c r="I917" s="92"/>
      <c r="J917" s="92"/>
      <c r="K917" s="92"/>
      <c r="L917" s="92"/>
      <c r="M917" s="92"/>
      <c r="N917" s="92"/>
      <c r="O917" s="92"/>
      <c r="P917" s="92"/>
      <c r="Q917" s="91"/>
      <c r="R917" s="91"/>
      <c r="S917" s="91"/>
      <c r="T917" s="91"/>
      <c r="U917" s="91"/>
      <c r="V917" s="91"/>
      <c r="W917" s="91"/>
      <c r="X917" s="91"/>
      <c r="Y917" s="91"/>
      <c r="Z917" s="91"/>
      <c r="AA917" s="91"/>
    </row>
    <row r="918" spans="1:27" ht="15.75" customHeight="1">
      <c r="A918" s="91"/>
      <c r="B918" s="91"/>
      <c r="C918" s="91"/>
      <c r="D918" s="92"/>
      <c r="E918" s="92"/>
      <c r="F918" s="92"/>
      <c r="G918" s="92"/>
      <c r="H918" s="92"/>
      <c r="I918" s="92"/>
      <c r="J918" s="92"/>
      <c r="K918" s="92"/>
      <c r="L918" s="92"/>
      <c r="M918" s="92"/>
      <c r="N918" s="92"/>
      <c r="O918" s="92"/>
      <c r="P918" s="92"/>
      <c r="Q918" s="91"/>
      <c r="R918" s="91"/>
      <c r="S918" s="91"/>
      <c r="T918" s="91"/>
      <c r="U918" s="91"/>
      <c r="V918" s="91"/>
      <c r="W918" s="91"/>
      <c r="X918" s="91"/>
      <c r="Y918" s="91"/>
      <c r="Z918" s="91"/>
      <c r="AA918" s="91"/>
    </row>
    <row r="919" spans="1:27" ht="15.75" customHeight="1">
      <c r="A919" s="91"/>
      <c r="B919" s="91"/>
      <c r="C919" s="91"/>
      <c r="D919" s="92"/>
      <c r="E919" s="92"/>
      <c r="F919" s="92"/>
      <c r="G919" s="92"/>
      <c r="H919" s="92"/>
      <c r="I919" s="92"/>
      <c r="J919" s="92"/>
      <c r="K919" s="92"/>
      <c r="L919" s="92"/>
      <c r="M919" s="92"/>
      <c r="N919" s="92"/>
      <c r="O919" s="92"/>
      <c r="P919" s="92"/>
      <c r="Q919" s="91"/>
      <c r="R919" s="91"/>
      <c r="S919" s="91"/>
      <c r="T919" s="91"/>
      <c r="U919" s="91"/>
      <c r="V919" s="91"/>
      <c r="W919" s="91"/>
      <c r="X919" s="91"/>
      <c r="Y919" s="91"/>
      <c r="Z919" s="91"/>
      <c r="AA919" s="91"/>
    </row>
    <row r="920" spans="1:27" ht="15.75" customHeight="1">
      <c r="A920" s="91"/>
      <c r="B920" s="91"/>
      <c r="C920" s="91"/>
      <c r="D920" s="92"/>
      <c r="E920" s="92"/>
      <c r="F920" s="92"/>
      <c r="G920" s="92"/>
      <c r="H920" s="92"/>
      <c r="I920" s="92"/>
      <c r="J920" s="92"/>
      <c r="K920" s="92"/>
      <c r="L920" s="92"/>
      <c r="M920" s="92"/>
      <c r="N920" s="92"/>
      <c r="O920" s="92"/>
      <c r="P920" s="92"/>
      <c r="Q920" s="91"/>
      <c r="R920" s="91"/>
      <c r="S920" s="91"/>
      <c r="T920" s="91"/>
      <c r="U920" s="91"/>
      <c r="V920" s="91"/>
      <c r="W920" s="91"/>
      <c r="X920" s="91"/>
      <c r="Y920" s="91"/>
      <c r="Z920" s="91"/>
      <c r="AA920" s="91"/>
    </row>
    <row r="921" spans="1:27" ht="15.75" customHeight="1">
      <c r="A921" s="91"/>
      <c r="B921" s="91"/>
      <c r="C921" s="91"/>
      <c r="D921" s="92"/>
      <c r="E921" s="92"/>
      <c r="F921" s="92"/>
      <c r="G921" s="92"/>
      <c r="H921" s="92"/>
      <c r="I921" s="92"/>
      <c r="J921" s="92"/>
      <c r="K921" s="92"/>
      <c r="L921" s="92"/>
      <c r="M921" s="92"/>
      <c r="N921" s="92"/>
      <c r="O921" s="92"/>
      <c r="P921" s="92"/>
      <c r="Q921" s="91"/>
      <c r="R921" s="91"/>
      <c r="S921" s="91"/>
      <c r="T921" s="91"/>
      <c r="U921" s="91"/>
      <c r="V921" s="91"/>
      <c r="W921" s="91"/>
      <c r="X921" s="91"/>
      <c r="Y921" s="91"/>
      <c r="Z921" s="91"/>
      <c r="AA921" s="91"/>
    </row>
    <row r="922" spans="1:27" ht="15.75" customHeight="1">
      <c r="A922" s="91"/>
      <c r="B922" s="91"/>
      <c r="C922" s="91"/>
      <c r="D922" s="92"/>
      <c r="E922" s="92"/>
      <c r="F922" s="92"/>
      <c r="G922" s="92"/>
      <c r="H922" s="92"/>
      <c r="I922" s="92"/>
      <c r="J922" s="92"/>
      <c r="K922" s="92"/>
      <c r="L922" s="92"/>
      <c r="M922" s="92"/>
      <c r="N922" s="92"/>
      <c r="O922" s="92"/>
      <c r="P922" s="92"/>
      <c r="Q922" s="91"/>
      <c r="R922" s="91"/>
      <c r="S922" s="91"/>
      <c r="T922" s="91"/>
      <c r="U922" s="91"/>
      <c r="V922" s="91"/>
      <c r="W922" s="91"/>
      <c r="X922" s="91"/>
      <c r="Y922" s="91"/>
      <c r="Z922" s="91"/>
      <c r="AA922" s="91"/>
    </row>
    <row r="923" spans="1:27" ht="15.75" customHeight="1">
      <c r="A923" s="91"/>
      <c r="B923" s="91"/>
      <c r="C923" s="91"/>
      <c r="D923" s="92"/>
      <c r="E923" s="92"/>
      <c r="F923" s="92"/>
      <c r="G923" s="92"/>
      <c r="H923" s="92"/>
      <c r="I923" s="92"/>
      <c r="J923" s="92"/>
      <c r="K923" s="92"/>
      <c r="L923" s="92"/>
      <c r="M923" s="92"/>
      <c r="N923" s="92"/>
      <c r="O923" s="92"/>
      <c r="P923" s="92"/>
      <c r="Q923" s="91"/>
      <c r="R923" s="91"/>
      <c r="S923" s="91"/>
      <c r="T923" s="91"/>
      <c r="U923" s="91"/>
      <c r="V923" s="91"/>
      <c r="W923" s="91"/>
      <c r="X923" s="91"/>
      <c r="Y923" s="91"/>
      <c r="Z923" s="91"/>
      <c r="AA923" s="91"/>
    </row>
    <row r="924" spans="1:27" ht="15.75" customHeight="1">
      <c r="A924" s="91"/>
      <c r="B924" s="91"/>
      <c r="C924" s="91"/>
      <c r="D924" s="92"/>
      <c r="E924" s="92"/>
      <c r="F924" s="92"/>
      <c r="G924" s="92"/>
      <c r="H924" s="92"/>
      <c r="I924" s="92"/>
      <c r="J924" s="92"/>
      <c r="K924" s="92"/>
      <c r="L924" s="92"/>
      <c r="M924" s="92"/>
      <c r="N924" s="92"/>
      <c r="O924" s="92"/>
      <c r="P924" s="92"/>
      <c r="Q924" s="91"/>
      <c r="R924" s="91"/>
      <c r="S924" s="91"/>
      <c r="T924" s="91"/>
      <c r="U924" s="91"/>
      <c r="V924" s="91"/>
      <c r="W924" s="91"/>
      <c r="X924" s="91"/>
      <c r="Y924" s="91"/>
      <c r="Z924" s="91"/>
      <c r="AA924" s="91"/>
    </row>
    <row r="925" spans="1:27" ht="15.75" customHeight="1">
      <c r="A925" s="91"/>
      <c r="B925" s="91"/>
      <c r="C925" s="91"/>
      <c r="D925" s="92"/>
      <c r="E925" s="92"/>
      <c r="F925" s="92"/>
      <c r="G925" s="92"/>
      <c r="H925" s="92"/>
      <c r="I925" s="92"/>
      <c r="J925" s="92"/>
      <c r="K925" s="92"/>
      <c r="L925" s="92"/>
      <c r="M925" s="92"/>
      <c r="N925" s="92"/>
      <c r="O925" s="92"/>
      <c r="P925" s="92"/>
      <c r="Q925" s="91"/>
      <c r="R925" s="91"/>
      <c r="S925" s="91"/>
      <c r="T925" s="91"/>
      <c r="U925" s="91"/>
      <c r="V925" s="91"/>
      <c r="W925" s="91"/>
      <c r="X925" s="91"/>
      <c r="Y925" s="91"/>
      <c r="Z925" s="91"/>
      <c r="AA925" s="91"/>
    </row>
    <row r="926" spans="1:27" ht="15.75" customHeight="1">
      <c r="A926" s="91"/>
      <c r="B926" s="91"/>
      <c r="C926" s="91"/>
      <c r="D926" s="92"/>
      <c r="E926" s="92"/>
      <c r="F926" s="92"/>
      <c r="G926" s="92"/>
      <c r="H926" s="92"/>
      <c r="I926" s="92"/>
      <c r="J926" s="92"/>
      <c r="K926" s="92"/>
      <c r="L926" s="92"/>
      <c r="M926" s="92"/>
      <c r="N926" s="92"/>
      <c r="O926" s="92"/>
      <c r="P926" s="92"/>
      <c r="Q926" s="91"/>
      <c r="R926" s="91"/>
      <c r="S926" s="91"/>
      <c r="T926" s="91"/>
      <c r="U926" s="91"/>
      <c r="V926" s="91"/>
      <c r="W926" s="91"/>
      <c r="X926" s="91"/>
      <c r="Y926" s="91"/>
      <c r="Z926" s="91"/>
      <c r="AA926" s="91"/>
    </row>
    <row r="927" spans="1:27" ht="15.75" customHeight="1">
      <c r="A927" s="91"/>
      <c r="B927" s="91"/>
      <c r="C927" s="91"/>
      <c r="D927" s="92"/>
      <c r="E927" s="92"/>
      <c r="F927" s="92"/>
      <c r="G927" s="92"/>
      <c r="H927" s="92"/>
      <c r="I927" s="92"/>
      <c r="J927" s="92"/>
      <c r="K927" s="92"/>
      <c r="L927" s="92"/>
      <c r="M927" s="92"/>
      <c r="N927" s="92"/>
      <c r="O927" s="92"/>
      <c r="P927" s="92"/>
      <c r="Q927" s="91"/>
      <c r="R927" s="91"/>
      <c r="S927" s="91"/>
      <c r="T927" s="91"/>
      <c r="U927" s="91"/>
      <c r="V927" s="91"/>
      <c r="W927" s="91"/>
      <c r="X927" s="91"/>
      <c r="Y927" s="91"/>
      <c r="Z927" s="91"/>
      <c r="AA927" s="91"/>
    </row>
    <row r="928" spans="1:27" ht="15.75" customHeight="1">
      <c r="A928" s="91"/>
      <c r="B928" s="91"/>
      <c r="C928" s="91"/>
      <c r="D928" s="92"/>
      <c r="E928" s="92"/>
      <c r="F928" s="92"/>
      <c r="G928" s="92"/>
      <c r="H928" s="92"/>
      <c r="I928" s="92"/>
      <c r="J928" s="92"/>
      <c r="K928" s="92"/>
      <c r="L928" s="92"/>
      <c r="M928" s="92"/>
      <c r="N928" s="92"/>
      <c r="O928" s="92"/>
      <c r="P928" s="92"/>
      <c r="Q928" s="91"/>
      <c r="R928" s="91"/>
      <c r="S928" s="91"/>
      <c r="T928" s="91"/>
      <c r="U928" s="91"/>
      <c r="V928" s="91"/>
      <c r="W928" s="91"/>
      <c r="X928" s="91"/>
      <c r="Y928" s="91"/>
      <c r="Z928" s="91"/>
      <c r="AA928" s="91"/>
    </row>
    <row r="929" spans="1:27" ht="15.75" customHeight="1">
      <c r="A929" s="91"/>
      <c r="B929" s="91"/>
      <c r="C929" s="91"/>
      <c r="D929" s="92"/>
      <c r="E929" s="92"/>
      <c r="F929" s="92"/>
      <c r="G929" s="92"/>
      <c r="H929" s="92"/>
      <c r="I929" s="92"/>
      <c r="J929" s="92"/>
      <c r="K929" s="92"/>
      <c r="L929" s="92"/>
      <c r="M929" s="92"/>
      <c r="N929" s="92"/>
      <c r="O929" s="92"/>
      <c r="P929" s="92"/>
      <c r="Q929" s="91"/>
      <c r="R929" s="91"/>
      <c r="S929" s="91"/>
      <c r="T929" s="91"/>
      <c r="U929" s="91"/>
      <c r="V929" s="91"/>
      <c r="W929" s="91"/>
      <c r="X929" s="91"/>
      <c r="Y929" s="91"/>
      <c r="Z929" s="91"/>
      <c r="AA929" s="91"/>
    </row>
    <row r="930" spans="1:27" ht="15.75" customHeight="1">
      <c r="A930" s="91"/>
      <c r="B930" s="91"/>
      <c r="C930" s="91"/>
      <c r="D930" s="92"/>
      <c r="E930" s="92"/>
      <c r="F930" s="92"/>
      <c r="G930" s="92"/>
      <c r="H930" s="92"/>
      <c r="I930" s="92"/>
      <c r="J930" s="92"/>
      <c r="K930" s="92"/>
      <c r="L930" s="92"/>
      <c r="M930" s="92"/>
      <c r="N930" s="92"/>
      <c r="O930" s="92"/>
      <c r="P930" s="92"/>
      <c r="Q930" s="91"/>
      <c r="R930" s="91"/>
      <c r="S930" s="91"/>
      <c r="T930" s="91"/>
      <c r="U930" s="91"/>
      <c r="V930" s="91"/>
      <c r="W930" s="91"/>
      <c r="X930" s="91"/>
      <c r="Y930" s="91"/>
      <c r="Z930" s="91"/>
      <c r="AA930" s="91"/>
    </row>
    <row r="931" spans="1:27" ht="15.75" customHeight="1">
      <c r="A931" s="91"/>
      <c r="B931" s="91"/>
      <c r="C931" s="91"/>
      <c r="D931" s="92"/>
      <c r="E931" s="92"/>
      <c r="F931" s="92"/>
      <c r="G931" s="92"/>
      <c r="H931" s="92"/>
      <c r="I931" s="92"/>
      <c r="J931" s="92"/>
      <c r="K931" s="92"/>
      <c r="L931" s="92"/>
      <c r="M931" s="92"/>
      <c r="N931" s="92"/>
      <c r="O931" s="92"/>
      <c r="P931" s="92"/>
      <c r="Q931" s="91"/>
      <c r="R931" s="91"/>
      <c r="S931" s="91"/>
      <c r="T931" s="91"/>
      <c r="U931" s="91"/>
      <c r="V931" s="91"/>
      <c r="W931" s="91"/>
      <c r="X931" s="91"/>
      <c r="Y931" s="91"/>
      <c r="Z931" s="91"/>
      <c r="AA931" s="91"/>
    </row>
    <row r="932" spans="1:27" ht="15.75" customHeight="1">
      <c r="A932" s="91"/>
      <c r="B932" s="91"/>
      <c r="C932" s="91"/>
      <c r="D932" s="92"/>
      <c r="E932" s="92"/>
      <c r="F932" s="92"/>
      <c r="G932" s="92"/>
      <c r="H932" s="92"/>
      <c r="I932" s="92"/>
      <c r="J932" s="92"/>
      <c r="K932" s="92"/>
      <c r="L932" s="92"/>
      <c r="M932" s="92"/>
      <c r="N932" s="92"/>
      <c r="O932" s="92"/>
      <c r="P932" s="92"/>
      <c r="Q932" s="91"/>
      <c r="R932" s="91"/>
      <c r="S932" s="91"/>
      <c r="T932" s="91"/>
      <c r="U932" s="91"/>
      <c r="V932" s="91"/>
      <c r="W932" s="91"/>
      <c r="X932" s="91"/>
      <c r="Y932" s="91"/>
      <c r="Z932" s="91"/>
      <c r="AA932" s="91"/>
    </row>
    <row r="933" spans="1:27" ht="15.75" customHeight="1">
      <c r="A933" s="91"/>
      <c r="B933" s="91"/>
      <c r="C933" s="91"/>
      <c r="D933" s="92"/>
      <c r="E933" s="92"/>
      <c r="F933" s="92"/>
      <c r="G933" s="92"/>
      <c r="H933" s="92"/>
      <c r="I933" s="92"/>
      <c r="J933" s="92"/>
      <c r="K933" s="92"/>
      <c r="L933" s="92"/>
      <c r="M933" s="92"/>
      <c r="N933" s="92"/>
      <c r="O933" s="92"/>
      <c r="P933" s="92"/>
      <c r="Q933" s="91"/>
      <c r="R933" s="91"/>
      <c r="S933" s="91"/>
      <c r="T933" s="91"/>
      <c r="U933" s="91"/>
      <c r="V933" s="91"/>
      <c r="W933" s="91"/>
      <c r="X933" s="91"/>
      <c r="Y933" s="91"/>
      <c r="Z933" s="91"/>
      <c r="AA933" s="91"/>
    </row>
    <row r="934" spans="1:27" ht="15.75" customHeight="1">
      <c r="A934" s="91"/>
      <c r="B934" s="91"/>
      <c r="C934" s="91"/>
      <c r="D934" s="92"/>
      <c r="E934" s="92"/>
      <c r="F934" s="92"/>
      <c r="G934" s="92"/>
      <c r="H934" s="92"/>
      <c r="I934" s="92"/>
      <c r="J934" s="92"/>
      <c r="K934" s="92"/>
      <c r="L934" s="92"/>
      <c r="M934" s="92"/>
      <c r="N934" s="92"/>
      <c r="O934" s="92"/>
      <c r="P934" s="92"/>
      <c r="Q934" s="91"/>
      <c r="R934" s="91"/>
      <c r="S934" s="91"/>
      <c r="T934" s="91"/>
      <c r="U934" s="91"/>
      <c r="V934" s="91"/>
      <c r="W934" s="91"/>
      <c r="X934" s="91"/>
      <c r="Y934" s="91"/>
      <c r="Z934" s="91"/>
      <c r="AA934" s="91"/>
    </row>
    <row r="935" spans="1:27" ht="15.75" customHeight="1">
      <c r="A935" s="91"/>
      <c r="B935" s="91"/>
      <c r="C935" s="91"/>
      <c r="D935" s="92"/>
      <c r="E935" s="92"/>
      <c r="F935" s="92"/>
      <c r="G935" s="92"/>
      <c r="H935" s="92"/>
      <c r="I935" s="92"/>
      <c r="J935" s="92"/>
      <c r="K935" s="92"/>
      <c r="L935" s="92"/>
      <c r="M935" s="92"/>
      <c r="N935" s="92"/>
      <c r="O935" s="92"/>
      <c r="P935" s="92"/>
      <c r="Q935" s="91"/>
      <c r="R935" s="91"/>
      <c r="S935" s="91"/>
      <c r="T935" s="91"/>
      <c r="U935" s="91"/>
      <c r="V935" s="91"/>
      <c r="W935" s="91"/>
      <c r="X935" s="91"/>
      <c r="Y935" s="91"/>
      <c r="Z935" s="91"/>
      <c r="AA935" s="91"/>
    </row>
    <row r="936" spans="1:27" ht="15.75" customHeight="1">
      <c r="A936" s="91"/>
      <c r="B936" s="91"/>
      <c r="C936" s="91"/>
      <c r="D936" s="92"/>
      <c r="E936" s="92"/>
      <c r="F936" s="92"/>
      <c r="G936" s="92"/>
      <c r="H936" s="92"/>
      <c r="I936" s="92"/>
      <c r="J936" s="92"/>
      <c r="K936" s="92"/>
      <c r="L936" s="92"/>
      <c r="M936" s="92"/>
      <c r="N936" s="92"/>
      <c r="O936" s="92"/>
      <c r="P936" s="92"/>
      <c r="Q936" s="91"/>
      <c r="R936" s="91"/>
      <c r="S936" s="91"/>
      <c r="T936" s="91"/>
      <c r="U936" s="91"/>
      <c r="V936" s="91"/>
      <c r="W936" s="91"/>
      <c r="X936" s="91"/>
      <c r="Y936" s="91"/>
      <c r="Z936" s="91"/>
      <c r="AA936" s="91"/>
    </row>
    <row r="937" spans="1:27" ht="15.75" customHeight="1">
      <c r="A937" s="91"/>
      <c r="B937" s="91"/>
      <c r="C937" s="91"/>
      <c r="D937" s="92"/>
      <c r="E937" s="92"/>
      <c r="F937" s="92"/>
      <c r="G937" s="92"/>
      <c r="H937" s="92"/>
      <c r="I937" s="92"/>
      <c r="J937" s="92"/>
      <c r="K937" s="92"/>
      <c r="L937" s="92"/>
      <c r="M937" s="92"/>
      <c r="N937" s="92"/>
      <c r="O937" s="92"/>
      <c r="P937" s="92"/>
      <c r="Q937" s="91"/>
      <c r="R937" s="91"/>
      <c r="S937" s="91"/>
      <c r="T937" s="91"/>
      <c r="U937" s="91"/>
      <c r="V937" s="91"/>
      <c r="W937" s="91"/>
      <c r="X937" s="91"/>
      <c r="Y937" s="91"/>
      <c r="Z937" s="91"/>
      <c r="AA937" s="91"/>
    </row>
    <row r="938" spans="1:27" ht="15.75" customHeight="1">
      <c r="A938" s="91"/>
      <c r="B938" s="91"/>
      <c r="C938" s="91"/>
      <c r="D938" s="92"/>
      <c r="E938" s="92"/>
      <c r="F938" s="92"/>
      <c r="G938" s="92"/>
      <c r="H938" s="92"/>
      <c r="I938" s="92"/>
      <c r="J938" s="92"/>
      <c r="K938" s="92"/>
      <c r="L938" s="92"/>
      <c r="M938" s="92"/>
      <c r="N938" s="92"/>
      <c r="O938" s="92"/>
      <c r="P938" s="92"/>
      <c r="Q938" s="91"/>
      <c r="R938" s="91"/>
      <c r="S938" s="91"/>
      <c r="T938" s="91"/>
      <c r="U938" s="91"/>
      <c r="V938" s="91"/>
      <c r="W938" s="91"/>
      <c r="X938" s="91"/>
      <c r="Y938" s="91"/>
      <c r="Z938" s="91"/>
      <c r="AA938" s="91"/>
    </row>
    <row r="939" spans="1:27" ht="15.75" customHeight="1">
      <c r="A939" s="91"/>
      <c r="B939" s="91"/>
      <c r="C939" s="91"/>
      <c r="D939" s="92"/>
      <c r="E939" s="92"/>
      <c r="F939" s="92"/>
      <c r="G939" s="92"/>
      <c r="H939" s="92"/>
      <c r="I939" s="92"/>
      <c r="J939" s="92"/>
      <c r="K939" s="92"/>
      <c r="L939" s="92"/>
      <c r="M939" s="92"/>
      <c r="N939" s="92"/>
      <c r="O939" s="92"/>
      <c r="P939" s="92"/>
      <c r="Q939" s="91"/>
      <c r="R939" s="91"/>
      <c r="S939" s="91"/>
      <c r="T939" s="91"/>
      <c r="U939" s="91"/>
      <c r="V939" s="91"/>
      <c r="W939" s="91"/>
      <c r="X939" s="91"/>
      <c r="Y939" s="91"/>
      <c r="Z939" s="91"/>
      <c r="AA939" s="91"/>
    </row>
    <row r="940" spans="1:27" ht="15.75" customHeight="1">
      <c r="A940" s="91"/>
      <c r="B940" s="91"/>
      <c r="C940" s="91"/>
      <c r="D940" s="92"/>
      <c r="E940" s="92"/>
      <c r="F940" s="92"/>
      <c r="G940" s="92"/>
      <c r="H940" s="92"/>
      <c r="I940" s="92"/>
      <c r="J940" s="92"/>
      <c r="K940" s="92"/>
      <c r="L940" s="92"/>
      <c r="M940" s="92"/>
      <c r="N940" s="92"/>
      <c r="O940" s="92"/>
      <c r="P940" s="92"/>
      <c r="Q940" s="91"/>
      <c r="R940" s="91"/>
      <c r="S940" s="91"/>
      <c r="T940" s="91"/>
      <c r="U940" s="91"/>
      <c r="V940" s="91"/>
      <c r="W940" s="91"/>
      <c r="X940" s="91"/>
      <c r="Y940" s="91"/>
      <c r="Z940" s="91"/>
      <c r="AA940" s="91"/>
    </row>
    <row r="941" spans="1:27" ht="15.75" customHeight="1">
      <c r="A941" s="91"/>
      <c r="B941" s="91"/>
      <c r="C941" s="91"/>
      <c r="D941" s="92"/>
      <c r="E941" s="92"/>
      <c r="F941" s="92"/>
      <c r="G941" s="92"/>
      <c r="H941" s="92"/>
      <c r="I941" s="92"/>
      <c r="J941" s="92"/>
      <c r="K941" s="92"/>
      <c r="L941" s="92"/>
      <c r="M941" s="92"/>
      <c r="N941" s="92"/>
      <c r="O941" s="92"/>
      <c r="P941" s="92"/>
      <c r="Q941" s="91"/>
      <c r="R941" s="91"/>
      <c r="S941" s="91"/>
      <c r="T941" s="91"/>
      <c r="U941" s="91"/>
      <c r="V941" s="91"/>
      <c r="W941" s="91"/>
      <c r="X941" s="91"/>
      <c r="Y941" s="91"/>
      <c r="Z941" s="91"/>
      <c r="AA941" s="91"/>
    </row>
    <row r="942" spans="1:27" ht="15.75" customHeight="1">
      <c r="A942" s="91"/>
      <c r="B942" s="91"/>
      <c r="C942" s="91"/>
      <c r="D942" s="92"/>
      <c r="E942" s="92"/>
      <c r="F942" s="92"/>
      <c r="G942" s="92"/>
      <c r="H942" s="92"/>
      <c r="I942" s="92"/>
      <c r="J942" s="92"/>
      <c r="K942" s="92"/>
      <c r="L942" s="92"/>
      <c r="M942" s="92"/>
      <c r="N942" s="92"/>
      <c r="O942" s="92"/>
      <c r="P942" s="92"/>
      <c r="Q942" s="91"/>
      <c r="R942" s="91"/>
      <c r="S942" s="91"/>
      <c r="T942" s="91"/>
      <c r="U942" s="91"/>
      <c r="V942" s="91"/>
      <c r="W942" s="91"/>
      <c r="X942" s="91"/>
      <c r="Y942" s="91"/>
      <c r="Z942" s="91"/>
      <c r="AA942" s="91"/>
    </row>
    <row r="943" spans="1:27" ht="15.75" customHeight="1">
      <c r="A943" s="91"/>
      <c r="B943" s="91"/>
      <c r="C943" s="91"/>
      <c r="D943" s="92"/>
      <c r="E943" s="92"/>
      <c r="F943" s="92"/>
      <c r="G943" s="92"/>
      <c r="H943" s="92"/>
      <c r="I943" s="92"/>
      <c r="J943" s="92"/>
      <c r="K943" s="92"/>
      <c r="L943" s="92"/>
      <c r="M943" s="92"/>
      <c r="N943" s="92"/>
      <c r="O943" s="92"/>
      <c r="P943" s="92"/>
      <c r="Q943" s="91"/>
      <c r="R943" s="91"/>
      <c r="S943" s="91"/>
      <c r="T943" s="91"/>
      <c r="U943" s="91"/>
      <c r="V943" s="91"/>
      <c r="W943" s="91"/>
      <c r="X943" s="91"/>
      <c r="Y943" s="91"/>
      <c r="Z943" s="91"/>
      <c r="AA943" s="91"/>
    </row>
    <row r="944" spans="1:27" ht="15.75" customHeight="1">
      <c r="A944" s="91"/>
      <c r="B944" s="91"/>
      <c r="C944" s="91"/>
      <c r="D944" s="92"/>
      <c r="E944" s="92"/>
      <c r="F944" s="92"/>
      <c r="G944" s="92"/>
      <c r="H944" s="92"/>
      <c r="I944" s="92"/>
      <c r="J944" s="92"/>
      <c r="K944" s="92"/>
      <c r="L944" s="92"/>
      <c r="M944" s="92"/>
      <c r="N944" s="92"/>
      <c r="O944" s="92"/>
      <c r="P944" s="92"/>
      <c r="Q944" s="91"/>
      <c r="R944" s="91"/>
      <c r="S944" s="91"/>
      <c r="T944" s="91"/>
      <c r="U944" s="91"/>
      <c r="V944" s="91"/>
      <c r="W944" s="91"/>
      <c r="X944" s="91"/>
      <c r="Y944" s="91"/>
      <c r="Z944" s="91"/>
      <c r="AA944" s="91"/>
    </row>
    <row r="945" spans="1:27" ht="15.75" customHeight="1">
      <c r="A945" s="91"/>
      <c r="B945" s="91"/>
      <c r="C945" s="91"/>
      <c r="D945" s="92"/>
      <c r="E945" s="92"/>
      <c r="F945" s="92"/>
      <c r="G945" s="92"/>
      <c r="H945" s="92"/>
      <c r="I945" s="92"/>
      <c r="J945" s="92"/>
      <c r="K945" s="92"/>
      <c r="L945" s="92"/>
      <c r="M945" s="92"/>
      <c r="N945" s="92"/>
      <c r="O945" s="92"/>
      <c r="P945" s="92"/>
      <c r="Q945" s="91"/>
      <c r="R945" s="91"/>
      <c r="S945" s="91"/>
      <c r="T945" s="91"/>
      <c r="U945" s="91"/>
      <c r="V945" s="91"/>
      <c r="W945" s="91"/>
      <c r="X945" s="91"/>
      <c r="Y945" s="91"/>
      <c r="Z945" s="91"/>
      <c r="AA945" s="91"/>
    </row>
    <row r="946" spans="1:27" ht="15.75" customHeight="1">
      <c r="A946" s="91"/>
      <c r="B946" s="91"/>
      <c r="C946" s="91"/>
      <c r="D946" s="92"/>
      <c r="E946" s="92"/>
      <c r="F946" s="92"/>
      <c r="G946" s="92"/>
      <c r="H946" s="92"/>
      <c r="I946" s="92"/>
      <c r="J946" s="92"/>
      <c r="K946" s="92"/>
      <c r="L946" s="92"/>
      <c r="M946" s="92"/>
      <c r="N946" s="92"/>
      <c r="O946" s="92"/>
      <c r="P946" s="92"/>
      <c r="Q946" s="91"/>
      <c r="R946" s="91"/>
      <c r="S946" s="91"/>
      <c r="T946" s="91"/>
      <c r="U946" s="91"/>
      <c r="V946" s="91"/>
      <c r="W946" s="91"/>
      <c r="X946" s="91"/>
      <c r="Y946" s="91"/>
      <c r="Z946" s="91"/>
      <c r="AA946" s="91"/>
    </row>
    <row r="947" spans="1:27" ht="15.75" customHeight="1">
      <c r="A947" s="91"/>
      <c r="B947" s="91"/>
      <c r="C947" s="91"/>
      <c r="D947" s="92"/>
      <c r="E947" s="92"/>
      <c r="F947" s="92"/>
      <c r="G947" s="92"/>
      <c r="H947" s="92"/>
      <c r="I947" s="92"/>
      <c r="J947" s="92"/>
      <c r="K947" s="92"/>
      <c r="L947" s="92"/>
      <c r="M947" s="92"/>
      <c r="N947" s="92"/>
      <c r="O947" s="92"/>
      <c r="P947" s="92"/>
      <c r="Q947" s="91"/>
      <c r="R947" s="91"/>
      <c r="S947" s="91"/>
      <c r="T947" s="91"/>
      <c r="U947" s="91"/>
      <c r="V947" s="91"/>
      <c r="W947" s="91"/>
      <c r="X947" s="91"/>
      <c r="Y947" s="91"/>
      <c r="Z947" s="91"/>
      <c r="AA947" s="91"/>
    </row>
    <row r="948" spans="1:27" ht="15.75" customHeight="1">
      <c r="A948" s="91"/>
      <c r="B948" s="91"/>
      <c r="C948" s="91"/>
      <c r="D948" s="92"/>
      <c r="E948" s="92"/>
      <c r="F948" s="92"/>
      <c r="G948" s="92"/>
      <c r="H948" s="92"/>
      <c r="I948" s="92"/>
      <c r="J948" s="92"/>
      <c r="K948" s="92"/>
      <c r="L948" s="92"/>
      <c r="M948" s="92"/>
      <c r="N948" s="92"/>
      <c r="O948" s="92"/>
      <c r="P948" s="92"/>
      <c r="Q948" s="91"/>
      <c r="R948" s="91"/>
      <c r="S948" s="91"/>
      <c r="T948" s="91"/>
      <c r="U948" s="91"/>
      <c r="V948" s="91"/>
      <c r="W948" s="91"/>
      <c r="X948" s="91"/>
      <c r="Y948" s="91"/>
      <c r="Z948" s="91"/>
      <c r="AA948" s="91"/>
    </row>
    <row r="949" spans="1:27" ht="15.75" customHeight="1">
      <c r="A949" s="91"/>
      <c r="B949" s="91"/>
      <c r="C949" s="91"/>
      <c r="D949" s="92"/>
      <c r="E949" s="92"/>
      <c r="F949" s="92"/>
      <c r="G949" s="92"/>
      <c r="H949" s="92"/>
      <c r="I949" s="92"/>
      <c r="J949" s="92"/>
      <c r="K949" s="92"/>
      <c r="L949" s="92"/>
      <c r="M949" s="92"/>
      <c r="N949" s="92"/>
      <c r="O949" s="92"/>
      <c r="P949" s="92"/>
      <c r="Q949" s="91"/>
      <c r="R949" s="91"/>
      <c r="S949" s="91"/>
      <c r="T949" s="91"/>
      <c r="U949" s="91"/>
      <c r="V949" s="91"/>
      <c r="W949" s="91"/>
      <c r="X949" s="91"/>
      <c r="Y949" s="91"/>
      <c r="Z949" s="91"/>
      <c r="AA949" s="91"/>
    </row>
    <row r="950" spans="1:27" ht="15.75" customHeight="1">
      <c r="A950" s="91"/>
      <c r="B950" s="91"/>
      <c r="C950" s="91"/>
      <c r="D950" s="92"/>
      <c r="E950" s="92"/>
      <c r="F950" s="92"/>
      <c r="G950" s="92"/>
      <c r="H950" s="92"/>
      <c r="I950" s="92"/>
      <c r="J950" s="92"/>
      <c r="K950" s="92"/>
      <c r="L950" s="92"/>
      <c r="M950" s="92"/>
      <c r="N950" s="92"/>
      <c r="O950" s="92"/>
      <c r="P950" s="92"/>
      <c r="Q950" s="91"/>
      <c r="R950" s="91"/>
      <c r="S950" s="91"/>
      <c r="T950" s="91"/>
      <c r="U950" s="91"/>
      <c r="V950" s="91"/>
      <c r="W950" s="91"/>
      <c r="X950" s="91"/>
      <c r="Y950" s="91"/>
      <c r="Z950" s="91"/>
      <c r="AA950" s="91"/>
    </row>
    <row r="951" spans="1:27" ht="15.75" customHeight="1">
      <c r="A951" s="91"/>
      <c r="B951" s="91"/>
      <c r="C951" s="91"/>
      <c r="D951" s="92"/>
      <c r="E951" s="92"/>
      <c r="F951" s="92"/>
      <c r="G951" s="92"/>
      <c r="H951" s="92"/>
      <c r="I951" s="92"/>
      <c r="J951" s="92"/>
      <c r="K951" s="92"/>
      <c r="L951" s="92"/>
      <c r="M951" s="92"/>
      <c r="N951" s="92"/>
      <c r="O951" s="92"/>
      <c r="P951" s="92"/>
      <c r="Q951" s="91"/>
      <c r="R951" s="91"/>
      <c r="S951" s="91"/>
      <c r="T951" s="91"/>
      <c r="U951" s="91"/>
      <c r="V951" s="91"/>
      <c r="W951" s="91"/>
      <c r="X951" s="91"/>
      <c r="Y951" s="91"/>
      <c r="Z951" s="91"/>
      <c r="AA951" s="91"/>
    </row>
    <row r="952" spans="1:27" ht="15.75" customHeight="1">
      <c r="A952" s="91"/>
      <c r="B952" s="91"/>
      <c r="C952" s="91"/>
      <c r="D952" s="92"/>
      <c r="E952" s="92"/>
      <c r="F952" s="92"/>
      <c r="G952" s="92"/>
      <c r="H952" s="92"/>
      <c r="I952" s="92"/>
      <c r="J952" s="92"/>
      <c r="K952" s="92"/>
      <c r="L952" s="92"/>
      <c r="M952" s="92"/>
      <c r="N952" s="92"/>
      <c r="O952" s="92"/>
      <c r="P952" s="92"/>
      <c r="Q952" s="91"/>
      <c r="R952" s="91"/>
      <c r="S952" s="91"/>
      <c r="T952" s="91"/>
      <c r="U952" s="91"/>
      <c r="V952" s="91"/>
      <c r="W952" s="91"/>
      <c r="X952" s="91"/>
      <c r="Y952" s="91"/>
      <c r="Z952" s="91"/>
      <c r="AA952" s="91"/>
    </row>
    <row r="953" spans="1:27" ht="15.75" customHeight="1">
      <c r="A953" s="91"/>
      <c r="B953" s="91"/>
      <c r="C953" s="91"/>
      <c r="D953" s="92"/>
      <c r="E953" s="92"/>
      <c r="F953" s="92"/>
      <c r="G953" s="92"/>
      <c r="H953" s="92"/>
      <c r="I953" s="92"/>
      <c r="J953" s="92"/>
      <c r="K953" s="92"/>
      <c r="L953" s="92"/>
      <c r="M953" s="92"/>
      <c r="N953" s="92"/>
      <c r="O953" s="92"/>
      <c r="P953" s="92"/>
      <c r="Q953" s="91"/>
      <c r="R953" s="91"/>
      <c r="S953" s="91"/>
      <c r="T953" s="91"/>
      <c r="U953" s="91"/>
      <c r="V953" s="91"/>
      <c r="W953" s="91"/>
      <c r="X953" s="91"/>
      <c r="Y953" s="91"/>
      <c r="Z953" s="91"/>
      <c r="AA953" s="91"/>
    </row>
    <row r="954" spans="1:27" ht="15.75" customHeight="1">
      <c r="A954" s="91"/>
      <c r="B954" s="91"/>
      <c r="C954" s="91"/>
      <c r="D954" s="92"/>
      <c r="E954" s="92"/>
      <c r="F954" s="92"/>
      <c r="G954" s="92"/>
      <c r="H954" s="92"/>
      <c r="I954" s="92"/>
      <c r="J954" s="92"/>
      <c r="K954" s="92"/>
      <c r="L954" s="92"/>
      <c r="M954" s="92"/>
      <c r="N954" s="92"/>
      <c r="O954" s="92"/>
      <c r="P954" s="92"/>
      <c r="Q954" s="91"/>
      <c r="R954" s="91"/>
      <c r="S954" s="91"/>
      <c r="T954" s="91"/>
      <c r="U954" s="91"/>
      <c r="V954" s="91"/>
      <c r="W954" s="91"/>
      <c r="X954" s="91"/>
      <c r="Y954" s="91"/>
      <c r="Z954" s="91"/>
      <c r="AA954" s="91"/>
    </row>
    <row r="955" spans="1:27" ht="15.75" customHeight="1">
      <c r="A955" s="91"/>
      <c r="B955" s="91"/>
      <c r="C955" s="91"/>
      <c r="D955" s="92"/>
      <c r="E955" s="92"/>
      <c r="F955" s="92"/>
      <c r="G955" s="92"/>
      <c r="H955" s="92"/>
      <c r="I955" s="92"/>
      <c r="J955" s="92"/>
      <c r="K955" s="92"/>
      <c r="L955" s="92"/>
      <c r="M955" s="92"/>
      <c r="N955" s="92"/>
      <c r="O955" s="92"/>
      <c r="P955" s="92"/>
      <c r="Q955" s="91"/>
      <c r="R955" s="91"/>
      <c r="S955" s="91"/>
      <c r="T955" s="91"/>
      <c r="U955" s="91"/>
      <c r="V955" s="91"/>
      <c r="W955" s="91"/>
      <c r="X955" s="91"/>
      <c r="Y955" s="91"/>
      <c r="Z955" s="91"/>
      <c r="AA955" s="91"/>
    </row>
    <row r="956" spans="1:27" ht="15.75" customHeight="1">
      <c r="A956" s="91"/>
      <c r="B956" s="91"/>
      <c r="C956" s="91"/>
      <c r="D956" s="92"/>
      <c r="E956" s="92"/>
      <c r="F956" s="92"/>
      <c r="G956" s="92"/>
      <c r="H956" s="92"/>
      <c r="I956" s="92"/>
      <c r="J956" s="92"/>
      <c r="K956" s="92"/>
      <c r="L956" s="92"/>
      <c r="M956" s="92"/>
      <c r="N956" s="92"/>
      <c r="O956" s="92"/>
      <c r="P956" s="92"/>
      <c r="Q956" s="91"/>
      <c r="R956" s="91"/>
      <c r="S956" s="91"/>
      <c r="T956" s="91"/>
      <c r="U956" s="91"/>
      <c r="V956" s="91"/>
      <c r="W956" s="91"/>
      <c r="X956" s="91"/>
      <c r="Y956" s="91"/>
      <c r="Z956" s="91"/>
      <c r="AA956" s="91"/>
    </row>
    <row r="957" spans="1:27" ht="15.75" customHeight="1">
      <c r="A957" s="91"/>
      <c r="B957" s="91"/>
      <c r="C957" s="91"/>
      <c r="D957" s="92"/>
      <c r="E957" s="92"/>
      <c r="F957" s="92"/>
      <c r="G957" s="92"/>
      <c r="H957" s="92"/>
      <c r="I957" s="92"/>
      <c r="J957" s="92"/>
      <c r="K957" s="92"/>
      <c r="L957" s="92"/>
      <c r="M957" s="92"/>
      <c r="N957" s="92"/>
      <c r="O957" s="92"/>
      <c r="P957" s="92"/>
      <c r="Q957" s="91"/>
      <c r="R957" s="91"/>
      <c r="S957" s="91"/>
      <c r="T957" s="91"/>
      <c r="U957" s="91"/>
      <c r="V957" s="91"/>
      <c r="W957" s="91"/>
      <c r="X957" s="91"/>
      <c r="Y957" s="91"/>
      <c r="Z957" s="91"/>
      <c r="AA957" s="91"/>
    </row>
    <row r="958" spans="1:27" ht="15.75" customHeight="1">
      <c r="A958" s="91"/>
      <c r="B958" s="91"/>
      <c r="C958" s="91"/>
      <c r="D958" s="92"/>
      <c r="E958" s="92"/>
      <c r="F958" s="92"/>
      <c r="G958" s="92"/>
      <c r="H958" s="92"/>
      <c r="I958" s="92"/>
      <c r="J958" s="92"/>
      <c r="K958" s="92"/>
      <c r="L958" s="92"/>
      <c r="M958" s="92"/>
      <c r="N958" s="92"/>
      <c r="O958" s="92"/>
      <c r="P958" s="92"/>
      <c r="Q958" s="91"/>
      <c r="R958" s="91"/>
      <c r="S958" s="91"/>
      <c r="T958" s="91"/>
      <c r="U958" s="91"/>
      <c r="V958" s="91"/>
      <c r="W958" s="91"/>
      <c r="X958" s="91"/>
      <c r="Y958" s="91"/>
      <c r="Z958" s="91"/>
      <c r="AA958" s="91"/>
    </row>
    <row r="959" spans="1:27" ht="15.75" customHeight="1">
      <c r="A959" s="91"/>
      <c r="B959" s="91"/>
      <c r="C959" s="91"/>
      <c r="D959" s="92"/>
      <c r="E959" s="92"/>
      <c r="F959" s="92"/>
      <c r="G959" s="92"/>
      <c r="H959" s="92"/>
      <c r="I959" s="92"/>
      <c r="J959" s="92"/>
      <c r="K959" s="92"/>
      <c r="L959" s="92"/>
      <c r="M959" s="92"/>
      <c r="N959" s="92"/>
      <c r="O959" s="92"/>
      <c r="P959" s="92"/>
      <c r="Q959" s="91"/>
      <c r="R959" s="91"/>
      <c r="S959" s="91"/>
      <c r="T959" s="91"/>
      <c r="U959" s="91"/>
      <c r="V959" s="91"/>
      <c r="W959" s="91"/>
      <c r="X959" s="91"/>
      <c r="Y959" s="91"/>
      <c r="Z959" s="91"/>
      <c r="AA959" s="91"/>
    </row>
    <row r="960" spans="1:27" ht="15.75" customHeight="1">
      <c r="A960" s="91"/>
      <c r="B960" s="91"/>
      <c r="C960" s="91"/>
      <c r="D960" s="92"/>
      <c r="E960" s="92"/>
      <c r="F960" s="92"/>
      <c r="G960" s="92"/>
      <c r="H960" s="92"/>
      <c r="I960" s="92"/>
      <c r="J960" s="92"/>
      <c r="K960" s="92"/>
      <c r="L960" s="92"/>
      <c r="M960" s="92"/>
      <c r="N960" s="92"/>
      <c r="O960" s="92"/>
      <c r="P960" s="92"/>
      <c r="Q960" s="91"/>
      <c r="R960" s="91"/>
      <c r="S960" s="91"/>
      <c r="T960" s="91"/>
      <c r="U960" s="91"/>
      <c r="V960" s="91"/>
      <c r="W960" s="91"/>
      <c r="X960" s="91"/>
      <c r="Y960" s="91"/>
      <c r="Z960" s="91"/>
      <c r="AA960" s="91"/>
    </row>
    <row r="961" spans="1:27" ht="15.75" customHeight="1">
      <c r="A961" s="91"/>
      <c r="B961" s="91"/>
      <c r="C961" s="91"/>
      <c r="D961" s="92"/>
      <c r="E961" s="92"/>
      <c r="F961" s="92"/>
      <c r="G961" s="92"/>
      <c r="H961" s="92"/>
      <c r="I961" s="92"/>
      <c r="J961" s="92"/>
      <c r="K961" s="92"/>
      <c r="L961" s="92"/>
      <c r="M961" s="92"/>
      <c r="N961" s="92"/>
      <c r="O961" s="92"/>
      <c r="P961" s="92"/>
      <c r="Q961" s="91"/>
      <c r="R961" s="91"/>
      <c r="S961" s="91"/>
      <c r="T961" s="91"/>
      <c r="U961" s="91"/>
      <c r="V961" s="91"/>
      <c r="W961" s="91"/>
      <c r="X961" s="91"/>
      <c r="Y961" s="91"/>
      <c r="Z961" s="91"/>
      <c r="AA961" s="91"/>
    </row>
    <row r="962" spans="1:27" ht="15.75" customHeight="1">
      <c r="A962" s="91"/>
      <c r="B962" s="91"/>
      <c r="C962" s="91"/>
      <c r="D962" s="92"/>
      <c r="E962" s="92"/>
      <c r="F962" s="92"/>
      <c r="G962" s="92"/>
      <c r="H962" s="92"/>
      <c r="I962" s="92"/>
      <c r="J962" s="92"/>
      <c r="K962" s="92"/>
      <c r="L962" s="92"/>
      <c r="M962" s="92"/>
      <c r="N962" s="92"/>
      <c r="O962" s="92"/>
      <c r="P962" s="92"/>
      <c r="Q962" s="91"/>
      <c r="R962" s="91"/>
      <c r="S962" s="91"/>
      <c r="T962" s="91"/>
      <c r="U962" s="91"/>
      <c r="V962" s="91"/>
      <c r="W962" s="91"/>
      <c r="X962" s="91"/>
      <c r="Y962" s="91"/>
      <c r="Z962" s="91"/>
      <c r="AA962" s="91"/>
    </row>
    <row r="963" spans="1:27" ht="15.75" customHeight="1">
      <c r="A963" s="91"/>
      <c r="B963" s="91"/>
      <c r="C963" s="91"/>
      <c r="D963" s="92"/>
      <c r="E963" s="92"/>
      <c r="F963" s="92"/>
      <c r="G963" s="92"/>
      <c r="H963" s="92"/>
      <c r="I963" s="92"/>
      <c r="J963" s="92"/>
      <c r="K963" s="92"/>
      <c r="L963" s="92"/>
      <c r="M963" s="92"/>
      <c r="N963" s="92"/>
      <c r="O963" s="92"/>
      <c r="P963" s="92"/>
      <c r="Q963" s="91"/>
      <c r="R963" s="91"/>
      <c r="S963" s="91"/>
      <c r="T963" s="91"/>
      <c r="U963" s="91"/>
      <c r="V963" s="91"/>
      <c r="W963" s="91"/>
      <c r="X963" s="91"/>
      <c r="Y963" s="91"/>
      <c r="Z963" s="91"/>
      <c r="AA963" s="91"/>
    </row>
    <row r="964" spans="1:27" ht="15.75" customHeight="1">
      <c r="A964" s="91"/>
      <c r="B964" s="91"/>
      <c r="C964" s="91"/>
      <c r="D964" s="92"/>
      <c r="E964" s="92"/>
      <c r="F964" s="92"/>
      <c r="G964" s="92"/>
      <c r="H964" s="92"/>
      <c r="I964" s="92"/>
      <c r="J964" s="92"/>
      <c r="K964" s="92"/>
      <c r="L964" s="92"/>
      <c r="M964" s="92"/>
      <c r="N964" s="92"/>
      <c r="O964" s="92"/>
      <c r="P964" s="92"/>
      <c r="Q964" s="91"/>
      <c r="R964" s="91"/>
      <c r="S964" s="91"/>
      <c r="T964" s="91"/>
      <c r="U964" s="91"/>
      <c r="V964" s="91"/>
      <c r="W964" s="91"/>
      <c r="X964" s="91"/>
      <c r="Y964" s="91"/>
      <c r="Z964" s="91"/>
      <c r="AA964" s="91"/>
    </row>
    <row r="965" spans="1:27" ht="15.75" customHeight="1">
      <c r="A965" s="91"/>
      <c r="B965" s="91"/>
      <c r="C965" s="91"/>
      <c r="D965" s="92"/>
      <c r="E965" s="92"/>
      <c r="F965" s="92"/>
      <c r="G965" s="92"/>
      <c r="H965" s="92"/>
      <c r="I965" s="92"/>
      <c r="J965" s="92"/>
      <c r="K965" s="92"/>
      <c r="L965" s="92"/>
      <c r="M965" s="92"/>
      <c r="N965" s="92"/>
      <c r="O965" s="92"/>
      <c r="P965" s="92"/>
      <c r="Q965" s="91"/>
      <c r="R965" s="91"/>
      <c r="S965" s="91"/>
      <c r="T965" s="91"/>
      <c r="U965" s="91"/>
      <c r="V965" s="91"/>
      <c r="W965" s="91"/>
      <c r="X965" s="91"/>
      <c r="Y965" s="91"/>
      <c r="Z965" s="91"/>
      <c r="AA965" s="91"/>
    </row>
    <row r="966" spans="1:27" ht="15.75" customHeight="1">
      <c r="A966" s="91"/>
      <c r="B966" s="91"/>
      <c r="C966" s="91"/>
      <c r="D966" s="92"/>
      <c r="E966" s="92"/>
      <c r="F966" s="92"/>
      <c r="G966" s="92"/>
      <c r="H966" s="92"/>
      <c r="I966" s="92"/>
      <c r="J966" s="92"/>
      <c r="K966" s="92"/>
      <c r="L966" s="92"/>
      <c r="M966" s="92"/>
      <c r="N966" s="92"/>
      <c r="O966" s="92"/>
      <c r="P966" s="92"/>
      <c r="Q966" s="91"/>
      <c r="R966" s="91"/>
      <c r="S966" s="91"/>
      <c r="T966" s="91"/>
      <c r="U966" s="91"/>
      <c r="V966" s="91"/>
      <c r="W966" s="91"/>
      <c r="X966" s="91"/>
      <c r="Y966" s="91"/>
      <c r="Z966" s="91"/>
      <c r="AA966" s="91"/>
    </row>
    <row r="967" spans="1:27" ht="15.75" customHeight="1">
      <c r="A967" s="91"/>
      <c r="B967" s="91"/>
      <c r="C967" s="91"/>
      <c r="D967" s="92"/>
      <c r="E967" s="92"/>
      <c r="F967" s="92"/>
      <c r="G967" s="92"/>
      <c r="H967" s="92"/>
      <c r="I967" s="92"/>
      <c r="J967" s="92"/>
      <c r="K967" s="92"/>
      <c r="L967" s="92"/>
      <c r="M967" s="92"/>
      <c r="N967" s="92"/>
      <c r="O967" s="92"/>
      <c r="P967" s="92"/>
      <c r="Q967" s="91"/>
      <c r="R967" s="91"/>
      <c r="S967" s="91"/>
      <c r="T967" s="91"/>
      <c r="U967" s="91"/>
      <c r="V967" s="91"/>
      <c r="W967" s="91"/>
      <c r="X967" s="91"/>
      <c r="Y967" s="91"/>
      <c r="Z967" s="91"/>
      <c r="AA967" s="91"/>
    </row>
    <row r="968" spans="1:27" ht="15.75" customHeight="1">
      <c r="A968" s="91"/>
      <c r="B968" s="91"/>
      <c r="C968" s="91"/>
      <c r="D968" s="92"/>
      <c r="E968" s="92"/>
      <c r="F968" s="92"/>
      <c r="G968" s="92"/>
      <c r="H968" s="92"/>
      <c r="I968" s="92"/>
      <c r="J968" s="92"/>
      <c r="K968" s="92"/>
      <c r="L968" s="92"/>
      <c r="M968" s="92"/>
      <c r="N968" s="92"/>
      <c r="O968" s="92"/>
      <c r="P968" s="92"/>
      <c r="Q968" s="91"/>
      <c r="R968" s="91"/>
      <c r="S968" s="91"/>
      <c r="T968" s="91"/>
      <c r="U968" s="91"/>
      <c r="V968" s="91"/>
      <c r="W968" s="91"/>
      <c r="X968" s="91"/>
      <c r="Y968" s="91"/>
      <c r="Z968" s="91"/>
      <c r="AA968" s="91"/>
    </row>
    <row r="969" spans="1:27" ht="15.75" customHeight="1">
      <c r="A969" s="91"/>
      <c r="B969" s="91"/>
      <c r="C969" s="91"/>
      <c r="D969" s="92"/>
      <c r="E969" s="92"/>
      <c r="F969" s="92"/>
      <c r="G969" s="92"/>
      <c r="H969" s="92"/>
      <c r="I969" s="92"/>
      <c r="J969" s="92"/>
      <c r="K969" s="92"/>
      <c r="L969" s="92"/>
      <c r="M969" s="92"/>
      <c r="N969" s="92"/>
      <c r="O969" s="92"/>
      <c r="P969" s="92"/>
      <c r="Q969" s="91"/>
      <c r="R969" s="91"/>
      <c r="S969" s="91"/>
      <c r="T969" s="91"/>
      <c r="U969" s="91"/>
      <c r="V969" s="91"/>
      <c r="W969" s="91"/>
      <c r="X969" s="91"/>
      <c r="Y969" s="91"/>
      <c r="Z969" s="91"/>
      <c r="AA969" s="91"/>
    </row>
    <row r="970" spans="1:27" ht="15.75" customHeight="1">
      <c r="A970" s="91"/>
      <c r="B970" s="91"/>
      <c r="C970" s="91"/>
      <c r="D970" s="92"/>
      <c r="E970" s="92"/>
      <c r="F970" s="92"/>
      <c r="G970" s="92"/>
      <c r="H970" s="92"/>
      <c r="I970" s="92"/>
      <c r="J970" s="92"/>
      <c r="K970" s="92"/>
      <c r="L970" s="92"/>
      <c r="M970" s="92"/>
      <c r="N970" s="92"/>
      <c r="O970" s="92"/>
      <c r="P970" s="92"/>
      <c r="Q970" s="91"/>
      <c r="R970" s="91"/>
      <c r="S970" s="91"/>
      <c r="T970" s="91"/>
      <c r="U970" s="91"/>
      <c r="V970" s="91"/>
      <c r="W970" s="91"/>
      <c r="X970" s="91"/>
      <c r="Y970" s="91"/>
      <c r="Z970" s="91"/>
      <c r="AA970" s="91"/>
    </row>
    <row r="971" spans="1:27" ht="15.75" customHeight="1">
      <c r="A971" s="91"/>
      <c r="B971" s="91"/>
      <c r="C971" s="91"/>
      <c r="D971" s="92"/>
      <c r="E971" s="92"/>
      <c r="F971" s="92"/>
      <c r="G971" s="92"/>
      <c r="H971" s="92"/>
      <c r="I971" s="92"/>
      <c r="J971" s="92"/>
      <c r="K971" s="92"/>
      <c r="L971" s="92"/>
      <c r="M971" s="92"/>
      <c r="N971" s="92"/>
      <c r="O971" s="92"/>
      <c r="P971" s="92"/>
      <c r="Q971" s="91"/>
      <c r="R971" s="91"/>
      <c r="S971" s="91"/>
      <c r="T971" s="91"/>
      <c r="U971" s="91"/>
      <c r="V971" s="91"/>
      <c r="W971" s="91"/>
      <c r="X971" s="91"/>
      <c r="Y971" s="91"/>
      <c r="Z971" s="91"/>
      <c r="AA971" s="91"/>
    </row>
    <row r="972" spans="1:27" ht="15.75" customHeight="1">
      <c r="A972" s="91"/>
      <c r="B972" s="91"/>
      <c r="C972" s="91"/>
      <c r="D972" s="92"/>
      <c r="E972" s="92"/>
      <c r="F972" s="92"/>
      <c r="G972" s="92"/>
      <c r="H972" s="92"/>
      <c r="I972" s="92"/>
      <c r="J972" s="92"/>
      <c r="K972" s="92"/>
      <c r="L972" s="92"/>
      <c r="M972" s="92"/>
      <c r="N972" s="92"/>
      <c r="O972" s="92"/>
      <c r="P972" s="92"/>
      <c r="Q972" s="91"/>
      <c r="R972" s="91"/>
      <c r="S972" s="91"/>
      <c r="T972" s="91"/>
      <c r="U972" s="91"/>
      <c r="V972" s="91"/>
      <c r="W972" s="91"/>
      <c r="X972" s="91"/>
      <c r="Y972" s="91"/>
      <c r="Z972" s="91"/>
      <c r="AA972" s="91"/>
    </row>
    <row r="973" spans="1:27" ht="15.75" customHeight="1">
      <c r="A973" s="91"/>
      <c r="B973" s="91"/>
      <c r="C973" s="91"/>
      <c r="D973" s="92"/>
      <c r="E973" s="92"/>
      <c r="F973" s="92"/>
      <c r="G973" s="92"/>
      <c r="H973" s="92"/>
      <c r="I973" s="92"/>
      <c r="J973" s="92"/>
      <c r="K973" s="92"/>
      <c r="L973" s="92"/>
      <c r="M973" s="92"/>
      <c r="N973" s="92"/>
      <c r="O973" s="92"/>
      <c r="P973" s="92"/>
      <c r="Q973" s="91"/>
      <c r="R973" s="91"/>
      <c r="S973" s="91"/>
      <c r="T973" s="91"/>
      <c r="U973" s="91"/>
      <c r="V973" s="91"/>
      <c r="W973" s="91"/>
      <c r="X973" s="91"/>
      <c r="Y973" s="91"/>
      <c r="Z973" s="91"/>
      <c r="AA973" s="91"/>
    </row>
    <row r="974" spans="1:27" ht="15.75" customHeight="1">
      <c r="A974" s="91"/>
      <c r="B974" s="91"/>
      <c r="C974" s="91"/>
      <c r="D974" s="92"/>
      <c r="E974" s="92"/>
      <c r="F974" s="92"/>
      <c r="G974" s="92"/>
      <c r="H974" s="92"/>
      <c r="I974" s="92"/>
      <c r="J974" s="92"/>
      <c r="K974" s="92"/>
      <c r="L974" s="92"/>
      <c r="M974" s="92"/>
      <c r="N974" s="92"/>
      <c r="O974" s="92"/>
      <c r="P974" s="92"/>
      <c r="Q974" s="91"/>
      <c r="R974" s="91"/>
      <c r="S974" s="91"/>
      <c r="T974" s="91"/>
      <c r="U974" s="91"/>
      <c r="V974" s="91"/>
      <c r="W974" s="91"/>
      <c r="X974" s="91"/>
      <c r="Y974" s="91"/>
      <c r="Z974" s="91"/>
      <c r="AA974" s="91"/>
    </row>
    <row r="975" spans="1:27" ht="15.75" customHeight="1">
      <c r="A975" s="91"/>
      <c r="B975" s="91"/>
      <c r="C975" s="91"/>
      <c r="D975" s="92"/>
      <c r="E975" s="92"/>
      <c r="F975" s="92"/>
      <c r="G975" s="92"/>
      <c r="H975" s="92"/>
      <c r="I975" s="92"/>
      <c r="J975" s="92"/>
      <c r="K975" s="92"/>
      <c r="L975" s="92"/>
      <c r="M975" s="92"/>
      <c r="N975" s="92"/>
      <c r="O975" s="92"/>
      <c r="P975" s="92"/>
      <c r="Q975" s="91"/>
      <c r="R975" s="91"/>
      <c r="S975" s="91"/>
      <c r="T975" s="91"/>
      <c r="U975" s="91"/>
      <c r="V975" s="91"/>
      <c r="W975" s="91"/>
      <c r="X975" s="91"/>
      <c r="Y975" s="91"/>
      <c r="Z975" s="91"/>
      <c r="AA975" s="91"/>
    </row>
    <row r="976" spans="1:27" ht="15.75" customHeight="1">
      <c r="A976" s="91"/>
      <c r="B976" s="91"/>
      <c r="C976" s="91"/>
      <c r="D976" s="92"/>
      <c r="E976" s="92"/>
      <c r="F976" s="92"/>
      <c r="G976" s="92"/>
      <c r="H976" s="92"/>
      <c r="I976" s="92"/>
      <c r="J976" s="92"/>
      <c r="K976" s="92"/>
      <c r="L976" s="92"/>
      <c r="M976" s="92"/>
      <c r="N976" s="92"/>
      <c r="O976" s="92"/>
      <c r="P976" s="92"/>
      <c r="Q976" s="91"/>
      <c r="R976" s="91"/>
      <c r="S976" s="91"/>
      <c r="T976" s="91"/>
      <c r="U976" s="91"/>
      <c r="V976" s="91"/>
      <c r="W976" s="91"/>
      <c r="X976" s="91"/>
      <c r="Y976" s="91"/>
      <c r="Z976" s="91"/>
      <c r="AA976" s="91"/>
    </row>
    <row r="977" spans="1:27" ht="15.75" customHeight="1">
      <c r="A977" s="91"/>
      <c r="B977" s="91"/>
      <c r="C977" s="91"/>
      <c r="D977" s="92"/>
      <c r="E977" s="92"/>
      <c r="F977" s="92"/>
      <c r="G977" s="92"/>
      <c r="H977" s="92"/>
      <c r="I977" s="92"/>
      <c r="J977" s="92"/>
      <c r="K977" s="92"/>
      <c r="L977" s="92"/>
      <c r="M977" s="92"/>
      <c r="N977" s="92"/>
      <c r="O977" s="92"/>
      <c r="P977" s="92"/>
      <c r="Q977" s="91"/>
      <c r="R977" s="91"/>
      <c r="S977" s="91"/>
      <c r="T977" s="91"/>
      <c r="U977" s="91"/>
      <c r="V977" s="91"/>
      <c r="W977" s="91"/>
      <c r="X977" s="91"/>
      <c r="Y977" s="91"/>
      <c r="Z977" s="91"/>
      <c r="AA977" s="91"/>
    </row>
    <row r="978" spans="1:27" ht="15.75" customHeight="1">
      <c r="A978" s="91"/>
      <c r="B978" s="91"/>
      <c r="C978" s="91"/>
      <c r="D978" s="92"/>
      <c r="E978" s="92"/>
      <c r="F978" s="92"/>
      <c r="G978" s="92"/>
      <c r="H978" s="92"/>
      <c r="I978" s="92"/>
      <c r="J978" s="92"/>
      <c r="K978" s="92"/>
      <c r="L978" s="92"/>
      <c r="M978" s="92"/>
      <c r="N978" s="92"/>
      <c r="O978" s="92"/>
      <c r="P978" s="92"/>
      <c r="Q978" s="91"/>
      <c r="R978" s="91"/>
      <c r="S978" s="91"/>
      <c r="T978" s="91"/>
      <c r="U978" s="91"/>
      <c r="V978" s="91"/>
      <c r="W978" s="91"/>
      <c r="X978" s="91"/>
      <c r="Y978" s="91"/>
      <c r="Z978" s="91"/>
      <c r="AA978" s="91"/>
    </row>
    <row r="979" spans="1:27" ht="15.75" customHeight="1">
      <c r="A979" s="91"/>
      <c r="B979" s="91"/>
      <c r="C979" s="91"/>
      <c r="D979" s="92"/>
      <c r="E979" s="92"/>
      <c r="F979" s="92"/>
      <c r="G979" s="92"/>
      <c r="H979" s="92"/>
      <c r="I979" s="92"/>
      <c r="J979" s="92"/>
      <c r="K979" s="92"/>
      <c r="L979" s="92"/>
      <c r="M979" s="92"/>
      <c r="N979" s="92"/>
      <c r="O979" s="92"/>
      <c r="P979" s="92"/>
      <c r="Q979" s="91"/>
      <c r="R979" s="91"/>
      <c r="S979" s="91"/>
      <c r="T979" s="91"/>
      <c r="U979" s="91"/>
      <c r="V979" s="91"/>
      <c r="W979" s="91"/>
      <c r="X979" s="91"/>
      <c r="Y979" s="91"/>
      <c r="Z979" s="91"/>
      <c r="AA979" s="91"/>
    </row>
    <row r="980" spans="1:27" ht="15.75" customHeight="1">
      <c r="A980" s="91"/>
      <c r="B980" s="91"/>
      <c r="C980" s="91"/>
      <c r="D980" s="92"/>
      <c r="E980" s="92"/>
      <c r="F980" s="92"/>
      <c r="G980" s="92"/>
      <c r="H980" s="92"/>
      <c r="I980" s="92"/>
      <c r="J980" s="92"/>
      <c r="K980" s="92"/>
      <c r="L980" s="92"/>
      <c r="M980" s="92"/>
      <c r="N980" s="92"/>
      <c r="O980" s="92"/>
      <c r="P980" s="92"/>
      <c r="Q980" s="91"/>
      <c r="R980" s="91"/>
      <c r="S980" s="91"/>
      <c r="T980" s="91"/>
      <c r="U980" s="91"/>
      <c r="V980" s="91"/>
      <c r="W980" s="91"/>
      <c r="X980" s="91"/>
      <c r="Y980" s="91"/>
      <c r="Z980" s="91"/>
      <c r="AA980" s="91"/>
    </row>
    <row r="981" spans="1:27" ht="15.75" customHeight="1">
      <c r="A981" s="91"/>
      <c r="B981" s="91"/>
      <c r="C981" s="91"/>
      <c r="D981" s="92"/>
      <c r="E981" s="92"/>
      <c r="F981" s="92"/>
      <c r="G981" s="92"/>
      <c r="H981" s="92"/>
      <c r="I981" s="92"/>
      <c r="J981" s="92"/>
      <c r="K981" s="92"/>
      <c r="L981" s="92"/>
      <c r="M981" s="92"/>
      <c r="N981" s="92"/>
      <c r="O981" s="92"/>
      <c r="P981" s="92"/>
      <c r="Q981" s="91"/>
      <c r="R981" s="91"/>
      <c r="S981" s="91"/>
      <c r="T981" s="91"/>
      <c r="U981" s="91"/>
      <c r="V981" s="91"/>
      <c r="W981" s="91"/>
      <c r="X981" s="91"/>
      <c r="Y981" s="91"/>
      <c r="Z981" s="91"/>
      <c r="AA981" s="91"/>
    </row>
    <row r="982" spans="1:27" ht="15.75" customHeight="1">
      <c r="A982" s="91"/>
      <c r="B982" s="91"/>
      <c r="C982" s="91"/>
      <c r="D982" s="92"/>
      <c r="E982" s="92"/>
      <c r="F982" s="92"/>
      <c r="G982" s="92"/>
      <c r="H982" s="92"/>
      <c r="I982" s="92"/>
      <c r="J982" s="92"/>
      <c r="K982" s="92"/>
      <c r="L982" s="92"/>
      <c r="M982" s="92"/>
      <c r="N982" s="92"/>
      <c r="O982" s="92"/>
      <c r="P982" s="92"/>
      <c r="Q982" s="91"/>
      <c r="R982" s="91"/>
      <c r="S982" s="91"/>
      <c r="T982" s="91"/>
      <c r="U982" s="91"/>
      <c r="V982" s="91"/>
      <c r="W982" s="91"/>
      <c r="X982" s="91"/>
      <c r="Y982" s="91"/>
      <c r="Z982" s="91"/>
      <c r="AA982" s="91"/>
    </row>
    <row r="983" spans="1:27" ht="15.75" customHeight="1">
      <c r="A983" s="91"/>
      <c r="B983" s="91"/>
      <c r="C983" s="91"/>
      <c r="D983" s="92"/>
      <c r="E983" s="92"/>
      <c r="F983" s="92"/>
      <c r="G983" s="92"/>
      <c r="H983" s="92"/>
      <c r="I983" s="92"/>
      <c r="J983" s="92"/>
      <c r="K983" s="92"/>
      <c r="L983" s="92"/>
      <c r="M983" s="92"/>
      <c r="N983" s="92"/>
      <c r="O983" s="92"/>
      <c r="P983" s="92"/>
      <c r="Q983" s="91"/>
      <c r="R983" s="91"/>
      <c r="S983" s="91"/>
      <c r="T983" s="91"/>
      <c r="U983" s="91"/>
      <c r="V983" s="91"/>
      <c r="W983" s="91"/>
      <c r="X983" s="91"/>
      <c r="Y983" s="91"/>
      <c r="Z983" s="91"/>
      <c r="AA983" s="91"/>
    </row>
    <row r="984" spans="1:27" ht="15.75" customHeight="1">
      <c r="A984" s="91"/>
      <c r="B984" s="91"/>
      <c r="C984" s="91"/>
      <c r="D984" s="92"/>
      <c r="E984" s="92"/>
      <c r="F984" s="92"/>
      <c r="G984" s="92"/>
      <c r="H984" s="92"/>
      <c r="I984" s="92"/>
      <c r="J984" s="92"/>
      <c r="K984" s="92"/>
      <c r="L984" s="92"/>
      <c r="M984" s="92"/>
      <c r="N984" s="92"/>
      <c r="O984" s="92"/>
      <c r="P984" s="92"/>
      <c r="Q984" s="91"/>
      <c r="R984" s="91"/>
      <c r="S984" s="91"/>
      <c r="T984" s="91"/>
      <c r="U984" s="91"/>
      <c r="V984" s="91"/>
      <c r="W984" s="91"/>
      <c r="X984" s="91"/>
      <c r="Y984" s="91"/>
      <c r="Z984" s="91"/>
      <c r="AA984" s="91"/>
    </row>
    <row r="985" spans="1:27" ht="15.75" customHeight="1">
      <c r="A985" s="91"/>
      <c r="B985" s="91"/>
      <c r="C985" s="91"/>
      <c r="D985" s="92"/>
      <c r="E985" s="92"/>
      <c r="F985" s="92"/>
      <c r="G985" s="92"/>
      <c r="H985" s="92"/>
      <c r="I985" s="92"/>
      <c r="J985" s="92"/>
      <c r="K985" s="92"/>
      <c r="L985" s="92"/>
      <c r="M985" s="92"/>
      <c r="N985" s="92"/>
      <c r="O985" s="92"/>
      <c r="P985" s="92"/>
      <c r="Q985" s="91"/>
      <c r="R985" s="91"/>
      <c r="S985" s="91"/>
      <c r="T985" s="91"/>
      <c r="U985" s="91"/>
      <c r="V985" s="91"/>
      <c r="W985" s="91"/>
      <c r="X985" s="91"/>
      <c r="Y985" s="91"/>
      <c r="Z985" s="91"/>
      <c r="AA985" s="91"/>
    </row>
    <row r="986" spans="1:27" ht="15.75" customHeight="1">
      <c r="A986" s="91"/>
      <c r="B986" s="91"/>
      <c r="C986" s="91"/>
      <c r="D986" s="92"/>
      <c r="E986" s="92"/>
      <c r="F986" s="92"/>
      <c r="G986" s="92"/>
      <c r="H986" s="92"/>
      <c r="I986" s="92"/>
      <c r="J986" s="92"/>
      <c r="K986" s="92"/>
      <c r="L986" s="92"/>
      <c r="M986" s="92"/>
      <c r="N986" s="92"/>
      <c r="O986" s="92"/>
      <c r="P986" s="92"/>
      <c r="Q986" s="91"/>
      <c r="R986" s="91"/>
      <c r="S986" s="91"/>
      <c r="T986" s="91"/>
      <c r="U986" s="91"/>
      <c r="V986" s="91"/>
      <c r="W986" s="91"/>
      <c r="X986" s="91"/>
      <c r="Y986" s="91"/>
      <c r="Z986" s="91"/>
      <c r="AA986" s="91"/>
    </row>
    <row r="987" spans="1:27" ht="15.75" customHeight="1">
      <c r="A987" s="91"/>
      <c r="B987" s="91"/>
      <c r="C987" s="91"/>
      <c r="D987" s="92"/>
      <c r="E987" s="92"/>
      <c r="F987" s="92"/>
      <c r="G987" s="92"/>
      <c r="H987" s="92"/>
      <c r="I987" s="92"/>
      <c r="J987" s="92"/>
      <c r="K987" s="92"/>
      <c r="L987" s="92"/>
      <c r="M987" s="92"/>
      <c r="N987" s="92"/>
      <c r="O987" s="92"/>
      <c r="P987" s="92"/>
      <c r="Q987" s="91"/>
      <c r="R987" s="91"/>
      <c r="S987" s="91"/>
      <c r="T987" s="91"/>
      <c r="U987" s="91"/>
      <c r="V987" s="91"/>
      <c r="W987" s="91"/>
      <c r="X987" s="91"/>
      <c r="Y987" s="91"/>
      <c r="Z987" s="91"/>
      <c r="AA987" s="91"/>
    </row>
    <row r="988" spans="1:27" ht="15.75" customHeight="1">
      <c r="A988" s="91"/>
      <c r="B988" s="91"/>
      <c r="C988" s="91"/>
      <c r="D988" s="92"/>
      <c r="E988" s="92"/>
      <c r="F988" s="92"/>
      <c r="G988" s="92"/>
      <c r="H988" s="92"/>
      <c r="I988" s="92"/>
      <c r="J988" s="92"/>
      <c r="K988" s="92"/>
      <c r="L988" s="92"/>
      <c r="M988" s="92"/>
      <c r="N988" s="92"/>
      <c r="O988" s="92"/>
      <c r="P988" s="92"/>
      <c r="Q988" s="91"/>
      <c r="R988" s="91"/>
      <c r="S988" s="91"/>
      <c r="T988" s="91"/>
      <c r="U988" s="91"/>
      <c r="V988" s="91"/>
      <c r="W988" s="91"/>
      <c r="X988" s="91"/>
      <c r="Y988" s="91"/>
      <c r="Z988" s="91"/>
      <c r="AA988" s="91"/>
    </row>
    <row r="989" spans="1:27" ht="15.75" customHeight="1">
      <c r="A989" s="91"/>
      <c r="B989" s="91"/>
      <c r="C989" s="91"/>
      <c r="D989" s="92"/>
      <c r="E989" s="92"/>
      <c r="F989" s="92"/>
      <c r="G989" s="92"/>
      <c r="H989" s="92"/>
      <c r="I989" s="92"/>
      <c r="J989" s="92"/>
      <c r="K989" s="92"/>
      <c r="L989" s="92"/>
      <c r="M989" s="92"/>
      <c r="N989" s="92"/>
      <c r="O989" s="92"/>
      <c r="P989" s="92"/>
      <c r="Q989" s="91"/>
      <c r="R989" s="91"/>
      <c r="S989" s="91"/>
      <c r="T989" s="91"/>
      <c r="U989" s="91"/>
      <c r="V989" s="91"/>
      <c r="W989" s="91"/>
      <c r="X989" s="91"/>
      <c r="Y989" s="91"/>
      <c r="Z989" s="91"/>
      <c r="AA989" s="91"/>
    </row>
    <row r="990" spans="1:27" ht="15.75" customHeight="1">
      <c r="A990" s="91"/>
      <c r="B990" s="91"/>
      <c r="C990" s="91"/>
      <c r="D990" s="92"/>
      <c r="E990" s="92"/>
      <c r="F990" s="92"/>
      <c r="G990" s="92"/>
      <c r="H990" s="92"/>
      <c r="I990" s="92"/>
      <c r="J990" s="92"/>
      <c r="K990" s="92"/>
      <c r="L990" s="92"/>
      <c r="M990" s="92"/>
      <c r="N990" s="92"/>
      <c r="O990" s="92"/>
      <c r="P990" s="92"/>
      <c r="Q990" s="91"/>
      <c r="R990" s="91"/>
      <c r="S990" s="91"/>
      <c r="T990" s="91"/>
      <c r="U990" s="91"/>
      <c r="V990" s="91"/>
      <c r="W990" s="91"/>
      <c r="X990" s="91"/>
      <c r="Y990" s="91"/>
      <c r="Z990" s="91"/>
      <c r="AA990" s="91"/>
    </row>
    <row r="991" spans="1:27" ht="15.75" customHeight="1">
      <c r="A991" s="91"/>
      <c r="B991" s="91"/>
      <c r="C991" s="91"/>
      <c r="D991" s="92"/>
      <c r="E991" s="92"/>
      <c r="F991" s="92"/>
      <c r="G991" s="92"/>
      <c r="H991" s="92"/>
      <c r="I991" s="92"/>
      <c r="J991" s="92"/>
      <c r="K991" s="92"/>
      <c r="L991" s="92"/>
      <c r="M991" s="92"/>
      <c r="N991" s="92"/>
      <c r="O991" s="92"/>
      <c r="P991" s="92"/>
      <c r="Q991" s="91"/>
      <c r="R991" s="91"/>
      <c r="S991" s="91"/>
      <c r="T991" s="91"/>
      <c r="U991" s="91"/>
      <c r="V991" s="91"/>
      <c r="W991" s="91"/>
      <c r="X991" s="91"/>
      <c r="Y991" s="91"/>
      <c r="Z991" s="91"/>
      <c r="AA991" s="91"/>
    </row>
    <row r="992" spans="1:27" ht="15.75" customHeight="1">
      <c r="A992" s="91"/>
      <c r="B992" s="91"/>
      <c r="C992" s="91"/>
      <c r="D992" s="92"/>
      <c r="E992" s="92"/>
      <c r="F992" s="92"/>
      <c r="G992" s="92"/>
      <c r="H992" s="92"/>
      <c r="I992" s="92"/>
      <c r="J992" s="92"/>
      <c r="K992" s="92"/>
      <c r="L992" s="92"/>
      <c r="M992" s="92"/>
      <c r="N992" s="92"/>
      <c r="O992" s="92"/>
      <c r="P992" s="92"/>
      <c r="Q992" s="91"/>
      <c r="R992" s="91"/>
      <c r="S992" s="91"/>
      <c r="T992" s="91"/>
      <c r="U992" s="91"/>
      <c r="V992" s="91"/>
      <c r="W992" s="91"/>
      <c r="X992" s="91"/>
      <c r="Y992" s="91"/>
      <c r="Z992" s="91"/>
      <c r="AA992" s="91"/>
    </row>
    <row r="993" spans="1:27" ht="15.75" customHeight="1">
      <c r="A993" s="91"/>
      <c r="B993" s="91"/>
      <c r="C993" s="91"/>
      <c r="D993" s="92"/>
      <c r="E993" s="92"/>
      <c r="F993" s="92"/>
      <c r="G993" s="92"/>
      <c r="H993" s="92"/>
      <c r="I993" s="92"/>
      <c r="J993" s="92"/>
      <c r="K993" s="92"/>
      <c r="L993" s="92"/>
      <c r="M993" s="92"/>
      <c r="N993" s="92"/>
      <c r="O993" s="92"/>
      <c r="P993" s="92"/>
      <c r="Q993" s="91"/>
      <c r="R993" s="91"/>
      <c r="S993" s="91"/>
      <c r="T993" s="91"/>
      <c r="U993" s="91"/>
      <c r="V993" s="91"/>
      <c r="W993" s="91"/>
      <c r="X993" s="91"/>
      <c r="Y993" s="91"/>
      <c r="Z993" s="91"/>
      <c r="AA993" s="91"/>
    </row>
    <row r="994" spans="1:27" ht="15.75" customHeight="1">
      <c r="A994" s="91"/>
      <c r="B994" s="91"/>
      <c r="C994" s="91"/>
      <c r="D994" s="92"/>
      <c r="E994" s="92"/>
      <c r="F994" s="92"/>
      <c r="G994" s="92"/>
      <c r="H994" s="92"/>
      <c r="I994" s="92"/>
      <c r="J994" s="92"/>
      <c r="K994" s="92"/>
      <c r="L994" s="92"/>
      <c r="M994" s="92"/>
      <c r="N994" s="92"/>
      <c r="O994" s="92"/>
      <c r="P994" s="92"/>
      <c r="Q994" s="91"/>
      <c r="R994" s="91"/>
      <c r="S994" s="91"/>
      <c r="T994" s="91"/>
      <c r="U994" s="91"/>
      <c r="V994" s="91"/>
      <c r="W994" s="91"/>
      <c r="X994" s="91"/>
      <c r="Y994" s="91"/>
      <c r="Z994" s="91"/>
      <c r="AA994" s="91"/>
    </row>
    <row r="995" spans="1:27" ht="15.75" customHeight="1">
      <c r="A995" s="91"/>
      <c r="B995" s="91"/>
      <c r="C995" s="91"/>
      <c r="D995" s="92"/>
      <c r="E995" s="92"/>
      <c r="F995" s="92"/>
      <c r="G995" s="92"/>
      <c r="H995" s="92"/>
      <c r="I995" s="92"/>
      <c r="J995" s="92"/>
      <c r="K995" s="92"/>
      <c r="L995" s="92"/>
      <c r="M995" s="92"/>
      <c r="N995" s="92"/>
      <c r="O995" s="92"/>
      <c r="P995" s="92"/>
      <c r="Q995" s="91"/>
      <c r="R995" s="91"/>
      <c r="S995" s="91"/>
      <c r="T995" s="91"/>
      <c r="U995" s="91"/>
      <c r="V995" s="91"/>
      <c r="W995" s="91"/>
      <c r="X995" s="91"/>
      <c r="Y995" s="91"/>
      <c r="Z995" s="91"/>
      <c r="AA995" s="91"/>
    </row>
    <row r="996" spans="1:27" ht="15.75" customHeight="1">
      <c r="A996" s="91"/>
      <c r="B996" s="91"/>
      <c r="C996" s="91"/>
      <c r="D996" s="92"/>
      <c r="E996" s="92"/>
      <c r="F996" s="92"/>
      <c r="G996" s="92"/>
      <c r="H996" s="92"/>
      <c r="I996" s="92"/>
      <c r="J996" s="92"/>
      <c r="K996" s="92"/>
      <c r="L996" s="92"/>
      <c r="M996" s="92"/>
      <c r="N996" s="92"/>
      <c r="O996" s="92"/>
      <c r="P996" s="92"/>
      <c r="Q996" s="91"/>
      <c r="R996" s="91"/>
      <c r="S996" s="91"/>
      <c r="T996" s="91"/>
      <c r="U996" s="91"/>
      <c r="V996" s="91"/>
      <c r="W996" s="91"/>
      <c r="X996" s="91"/>
      <c r="Y996" s="91"/>
      <c r="Z996" s="91"/>
      <c r="AA996" s="91"/>
    </row>
    <row r="997" spans="1:27" ht="15.75" customHeight="1">
      <c r="A997" s="91"/>
      <c r="B997" s="91"/>
      <c r="C997" s="91"/>
      <c r="D997" s="92"/>
      <c r="E997" s="92"/>
      <c r="F997" s="92"/>
      <c r="G997" s="92"/>
      <c r="H997" s="92"/>
      <c r="I997" s="92"/>
      <c r="J997" s="92"/>
      <c r="K997" s="92"/>
      <c r="L997" s="92"/>
      <c r="M997" s="92"/>
      <c r="N997" s="92"/>
      <c r="O997" s="92"/>
      <c r="P997" s="92"/>
      <c r="Q997" s="91"/>
      <c r="R997" s="91"/>
      <c r="S997" s="91"/>
      <c r="T997" s="91"/>
      <c r="U997" s="91"/>
      <c r="V997" s="91"/>
      <c r="W997" s="91"/>
      <c r="X997" s="91"/>
      <c r="Y997" s="91"/>
      <c r="Z997" s="91"/>
      <c r="AA997" s="91"/>
    </row>
    <row r="998" spans="1:27" ht="15.75" customHeight="1">
      <c r="A998" s="91"/>
      <c r="B998" s="91"/>
      <c r="C998" s="91"/>
      <c r="D998" s="92"/>
      <c r="E998" s="92"/>
      <c r="F998" s="92"/>
      <c r="G998" s="92"/>
      <c r="H998" s="92"/>
      <c r="I998" s="92"/>
      <c r="J998" s="92"/>
      <c r="K998" s="92"/>
      <c r="L998" s="92"/>
      <c r="M998" s="92"/>
      <c r="N998" s="92"/>
      <c r="O998" s="92"/>
      <c r="P998" s="92"/>
      <c r="Q998" s="91"/>
      <c r="R998" s="91"/>
      <c r="S998" s="91"/>
      <c r="T998" s="91"/>
      <c r="U998" s="91"/>
      <c r="V998" s="91"/>
      <c r="W998" s="91"/>
      <c r="X998" s="91"/>
      <c r="Y998" s="91"/>
      <c r="Z998" s="91"/>
      <c r="AA998" s="91"/>
    </row>
    <row r="999" spans="1:27" ht="15.75" customHeight="1">
      <c r="A999" s="91"/>
      <c r="B999" s="91"/>
      <c r="C999" s="91"/>
      <c r="D999" s="92"/>
      <c r="E999" s="92"/>
      <c r="F999" s="92"/>
      <c r="G999" s="92"/>
      <c r="H999" s="92"/>
      <c r="I999" s="92"/>
      <c r="J999" s="92"/>
      <c r="K999" s="92"/>
      <c r="L999" s="92"/>
      <c r="M999" s="92"/>
      <c r="N999" s="92"/>
      <c r="O999" s="92"/>
      <c r="P999" s="92"/>
      <c r="Q999" s="91"/>
      <c r="R999" s="91"/>
      <c r="S999" s="91"/>
      <c r="T999" s="91"/>
      <c r="U999" s="91"/>
      <c r="V999" s="91"/>
      <c r="W999" s="91"/>
      <c r="X999" s="91"/>
      <c r="Y999" s="91"/>
      <c r="Z999" s="91"/>
      <c r="AA999" s="91"/>
    </row>
    <row r="1000" spans="1:27" ht="15.75" customHeight="1">
      <c r="A1000" s="91"/>
      <c r="B1000" s="91"/>
      <c r="C1000" s="91"/>
      <c r="D1000" s="92"/>
      <c r="E1000" s="92"/>
      <c r="F1000" s="92"/>
      <c r="G1000" s="92"/>
      <c r="H1000" s="92"/>
      <c r="I1000" s="92"/>
      <c r="J1000" s="92"/>
      <c r="K1000" s="92"/>
      <c r="L1000" s="92"/>
      <c r="M1000" s="92"/>
      <c r="N1000" s="92"/>
      <c r="O1000" s="92"/>
      <c r="P1000" s="92"/>
      <c r="Q1000" s="91"/>
      <c r="R1000" s="91"/>
      <c r="S1000" s="91"/>
      <c r="T1000" s="91"/>
      <c r="U1000" s="91"/>
      <c r="V1000" s="91"/>
      <c r="W1000" s="91"/>
      <c r="X1000" s="91"/>
      <c r="Y1000" s="91"/>
      <c r="Z1000" s="91"/>
      <c r="AA1000" s="91"/>
    </row>
  </sheetData>
  <mergeCells count="8">
    <mergeCell ref="B36:K36"/>
    <mergeCell ref="T36:AA36"/>
    <mergeCell ref="B3:H8"/>
    <mergeCell ref="B11:H12"/>
    <mergeCell ref="B18:D18"/>
    <mergeCell ref="E18:F18"/>
    <mergeCell ref="B27:D27"/>
    <mergeCell ref="E27:F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
  <dimension ref="C4:L1000"/>
  <sheetViews>
    <sheetView showGridLines="0" workbookViewId="0"/>
  </sheetViews>
  <sheetFormatPr baseColWidth="10" defaultColWidth="14.42578125" defaultRowHeight="15" customHeight="1"/>
  <cols>
    <col min="1" max="1" width="4.7109375" customWidth="1"/>
    <col min="2" max="2" width="6.5703125" customWidth="1"/>
    <col min="3" max="3" width="14.140625" customWidth="1"/>
    <col min="4" max="4" width="12.42578125" customWidth="1"/>
    <col min="5" max="6" width="25.85546875" customWidth="1"/>
    <col min="7" max="7" width="25.7109375" customWidth="1"/>
    <col min="8" max="8" width="27.28515625" customWidth="1"/>
    <col min="9" max="26" width="25.85546875" customWidth="1"/>
  </cols>
  <sheetData>
    <row r="4" spans="3:12" ht="15.75">
      <c r="C4" s="140">
        <f t="array" ref="C4:I11">+'Tablero Seguimiento'!J37:P44</f>
        <v>0</v>
      </c>
      <c r="D4" s="140">
        <v>0</v>
      </c>
      <c r="E4" s="383" t="str">
        <v>CONSECUENCIA</v>
      </c>
      <c r="F4" s="384">
        <v>0</v>
      </c>
      <c r="G4" s="384">
        <v>0</v>
      </c>
      <c r="H4" s="384">
        <v>0</v>
      </c>
      <c r="I4" s="385">
        <v>0</v>
      </c>
    </row>
    <row r="5" spans="3:12" ht="15.75">
      <c r="C5" s="386" t="str">
        <v>PROBABILIDAD</v>
      </c>
      <c r="D5" s="387">
        <v>0</v>
      </c>
      <c r="E5" s="141" t="str">
        <v>Mínima</v>
      </c>
      <c r="F5" s="141" t="str">
        <v>Menor</v>
      </c>
      <c r="G5" s="141" t="str">
        <v>Moderada</v>
      </c>
      <c r="H5" s="141" t="str">
        <v xml:space="preserve">Mayor </v>
      </c>
      <c r="I5" s="141" t="str">
        <v>Máxima</v>
      </c>
    </row>
    <row r="6" spans="3:12" ht="15.75">
      <c r="C6" s="388">
        <v>0</v>
      </c>
      <c r="D6" s="389">
        <v>0</v>
      </c>
      <c r="E6" s="142">
        <v>1</v>
      </c>
      <c r="F6" s="142">
        <v>2</v>
      </c>
      <c r="G6" s="142">
        <v>4</v>
      </c>
      <c r="H6" s="142">
        <v>8</v>
      </c>
      <c r="I6" s="142">
        <v>16</v>
      </c>
      <c r="K6" s="390" t="str">
        <f t="array" ref="K6:L11">+'Tablero Seguimiento'!N50:O55</f>
        <v>Cantidad de riesgos</v>
      </c>
      <c r="L6" s="385">
        <v>0</v>
      </c>
    </row>
    <row r="7" spans="3:12" ht="81" customHeight="1">
      <c r="C7" s="143" t="str">
        <v>Muy alta</v>
      </c>
      <c r="D7" s="142">
        <v>5</v>
      </c>
      <c r="E7" s="144" t="e">
        <f ca="1"/>
        <v>#NAME?</v>
      </c>
      <c r="F7" s="144" t="e">
        <f ca="1"/>
        <v>#NAME?</v>
      </c>
      <c r="G7" s="145" t="e">
        <f ca="1"/>
        <v>#NAME?</v>
      </c>
      <c r="H7" s="146" t="e">
        <f ca="1"/>
        <v>#NAME?</v>
      </c>
      <c r="I7" s="146" t="e">
        <f ca="1"/>
        <v>#NAME?</v>
      </c>
      <c r="K7" s="147" t="str">
        <v>Extremo</v>
      </c>
      <c r="L7" s="148">
        <v>25</v>
      </c>
    </row>
    <row r="8" spans="3:12" ht="81" customHeight="1">
      <c r="C8" s="141" t="str">
        <v>Alta</v>
      </c>
      <c r="D8" s="142">
        <v>4</v>
      </c>
      <c r="E8" s="149" t="e">
        <f ca="1"/>
        <v>#NAME?</v>
      </c>
      <c r="F8" s="144" t="e">
        <f ca="1"/>
        <v>#NAME?</v>
      </c>
      <c r="G8" s="145" t="e">
        <f ca="1"/>
        <v>#NAME?</v>
      </c>
      <c r="H8" s="146" t="e">
        <f ca="1"/>
        <v>#NAME?</v>
      </c>
      <c r="I8" s="146" t="e">
        <f ca="1"/>
        <v>#NAME?</v>
      </c>
      <c r="K8" s="150" t="str">
        <v>Alto</v>
      </c>
      <c r="L8" s="148">
        <v>13</v>
      </c>
    </row>
    <row r="9" spans="3:12" ht="81" customHeight="1">
      <c r="C9" s="141" t="str">
        <v>Media</v>
      </c>
      <c r="D9" s="142">
        <v>3</v>
      </c>
      <c r="E9" s="151" t="e">
        <f ca="1"/>
        <v>#NAME?</v>
      </c>
      <c r="F9" s="144" t="e">
        <f ca="1"/>
        <v>#NAME?</v>
      </c>
      <c r="G9" s="144" t="e">
        <f ca="1"/>
        <v>#NAME?</v>
      </c>
      <c r="H9" s="145" t="e">
        <f ca="1"/>
        <v>#NAME?</v>
      </c>
      <c r="I9" s="146" t="e">
        <f ca="1"/>
        <v>#NAME?</v>
      </c>
      <c r="K9" s="152" t="str">
        <v>Tolerable</v>
      </c>
      <c r="L9" s="148">
        <v>8</v>
      </c>
    </row>
    <row r="10" spans="3:12" ht="81" customHeight="1">
      <c r="C10" s="141" t="str">
        <v>Baja</v>
      </c>
      <c r="D10" s="142">
        <v>2</v>
      </c>
      <c r="E10" s="151" t="e">
        <f ca="1"/>
        <v>#NAME?</v>
      </c>
      <c r="F10" s="151" t="e">
        <f ca="1"/>
        <v>#NAME?</v>
      </c>
      <c r="G10" s="144" t="e">
        <f ca="1"/>
        <v>#NAME?</v>
      </c>
      <c r="H10" s="145" t="e">
        <f ca="1"/>
        <v>#NAME?</v>
      </c>
      <c r="I10" s="146" t="e">
        <f ca="1"/>
        <v>#NAME?</v>
      </c>
      <c r="K10" s="153" t="str">
        <v>Aceptable</v>
      </c>
      <c r="L10" s="148">
        <v>2</v>
      </c>
    </row>
    <row r="11" spans="3:12" ht="81" customHeight="1">
      <c r="C11" s="141" t="str">
        <v>Muy baja</v>
      </c>
      <c r="D11" s="142">
        <v>1</v>
      </c>
      <c r="E11" s="151" t="e">
        <f ca="1"/>
        <v>#NAME?</v>
      </c>
      <c r="F11" s="151" t="e">
        <f ca="1"/>
        <v>#NAME?</v>
      </c>
      <c r="G11" s="151" t="e">
        <f ca="1"/>
        <v>#NAME?</v>
      </c>
      <c r="H11" s="144" t="e">
        <f ca="1"/>
        <v>#NAME?</v>
      </c>
      <c r="I11" s="145" t="e">
        <f ca="1"/>
        <v>#NAME?</v>
      </c>
      <c r="K11" s="154" t="str">
        <v>Total riesgos</v>
      </c>
      <c r="L11" s="155">
        <v>48</v>
      </c>
    </row>
    <row r="12" spans="3:12">
      <c r="C12" s="15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E4:I4"/>
    <mergeCell ref="C5:D6"/>
    <mergeCell ref="K6:L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E36C09"/>
  </sheetPr>
  <dimension ref="A1:AA1000"/>
  <sheetViews>
    <sheetView workbookViewId="0"/>
  </sheetViews>
  <sheetFormatPr baseColWidth="10" defaultColWidth="14.42578125" defaultRowHeight="15" customHeight="1"/>
  <cols>
    <col min="1" max="1" width="10.5703125" customWidth="1"/>
    <col min="2" max="2" width="50.7109375" customWidth="1"/>
    <col min="3" max="11" width="16.28515625" customWidth="1"/>
    <col min="12" max="12" width="20.85546875" customWidth="1"/>
    <col min="13" max="13" width="24.28515625" customWidth="1"/>
    <col min="14" max="14" width="34" customWidth="1"/>
    <col min="15" max="15" width="34.140625" customWidth="1"/>
    <col min="16" max="16" width="30.7109375" customWidth="1"/>
    <col min="17" max="27" width="16.28515625" customWidth="1"/>
  </cols>
  <sheetData>
    <row r="1" spans="1:27">
      <c r="A1" s="157"/>
      <c r="B1" s="157"/>
      <c r="C1" s="158">
        <f>'2.Datos'!Z1</f>
        <v>5</v>
      </c>
      <c r="D1" s="158">
        <f>'2.Datos'!AH1</f>
        <v>10</v>
      </c>
      <c r="E1" s="158">
        <f>'2.Datos'!AL1</f>
        <v>15</v>
      </c>
      <c r="F1" s="158">
        <f>'2.Datos'!AP1</f>
        <v>20</v>
      </c>
      <c r="G1" s="158">
        <f>'2.Datos'!AT1</f>
        <v>25</v>
      </c>
      <c r="H1" s="158">
        <f>'2.Datos'!AX1</f>
        <v>30</v>
      </c>
      <c r="I1" s="158">
        <f>'2.Datos'!BB1</f>
        <v>35</v>
      </c>
      <c r="J1" s="158">
        <f>'2.Datos'!BF1</f>
        <v>40</v>
      </c>
      <c r="K1" s="158">
        <f>'2.Datos'!BJ1</f>
        <v>45</v>
      </c>
      <c r="L1" s="158">
        <f>'2.Datos'!BN1</f>
        <v>50</v>
      </c>
      <c r="M1" s="158">
        <f>'2.Datos'!BR1</f>
        <v>55</v>
      </c>
      <c r="N1" s="158">
        <f>'2.Datos'!BV1</f>
        <v>60</v>
      </c>
      <c r="O1" s="158">
        <f>'2.Datos'!BZ1</f>
        <v>65</v>
      </c>
      <c r="P1" s="158">
        <f>'2.Datos'!CD1</f>
        <v>70</v>
      </c>
      <c r="Q1" s="158">
        <f>'2.Datos'!CH1</f>
        <v>75</v>
      </c>
      <c r="R1" s="158">
        <f>'2.Datos'!CL1</f>
        <v>80</v>
      </c>
      <c r="S1" s="158">
        <f>'2.Datos'!CP1</f>
        <v>85</v>
      </c>
      <c r="T1" s="158">
        <f>'2.Datos'!CT1</f>
        <v>90</v>
      </c>
      <c r="U1" s="158">
        <f>'2.Datos'!CX1</f>
        <v>95</v>
      </c>
      <c r="V1" s="158">
        <f>'2.Datos'!DB1</f>
        <v>100</v>
      </c>
      <c r="W1" s="158">
        <f>'2.Datos'!DF1</f>
        <v>105</v>
      </c>
      <c r="X1" s="158">
        <f>'2.Datos'!DJ1</f>
        <v>110</v>
      </c>
      <c r="Y1" s="158">
        <f>'2.Datos'!DN1</f>
        <v>115</v>
      </c>
      <c r="Z1" s="158">
        <f>'2.Datos'!DR1</f>
        <v>120</v>
      </c>
      <c r="AA1" s="158">
        <f>'2.Datos'!DV1</f>
        <v>125</v>
      </c>
    </row>
    <row r="2" spans="1:27" ht="30">
      <c r="A2" s="159" t="s">
        <v>51</v>
      </c>
      <c r="B2" s="159" t="s">
        <v>56</v>
      </c>
      <c r="C2" s="159" t="str">
        <f>'2.Datos'!Z2</f>
        <v>Nivel de Riesgo inicial (fecha)</v>
      </c>
      <c r="D2" s="160" t="str">
        <f>'2.Datos'!AE1</f>
        <v>Seguimiento 1 (Fecha)</v>
      </c>
      <c r="E2" s="160" t="str">
        <f>'2.Datos'!AI1</f>
        <v>Seguimiento 2 (Fecha)</v>
      </c>
      <c r="F2" s="160" t="str">
        <f>'2.Datos'!AM1</f>
        <v>Seguimiento 3 (Fecha)</v>
      </c>
      <c r="G2" s="160" t="str">
        <f>'2.Datos'!AQ1</f>
        <v>Seguimiento 4 (Fecha)</v>
      </c>
      <c r="H2" s="160" t="str">
        <f>'2.Datos'!AU1</f>
        <v>Seguimiento 5 (Fecha)</v>
      </c>
      <c r="I2" s="160" t="str">
        <f>'2.Datos'!AY1</f>
        <v>Seguimiento 6 (Fecha)</v>
      </c>
      <c r="J2" s="160" t="str">
        <f>'2.Datos'!BC1</f>
        <v>Seguimiento 7 (Fecha)</v>
      </c>
      <c r="K2" s="160" t="str">
        <f>'2.Datos'!BG1</f>
        <v>Seguimiento 8 (Fecha)</v>
      </c>
      <c r="L2" s="160" t="str">
        <f>'2.Datos'!BK1</f>
        <v>Seguimiento 9 (Fecha)</v>
      </c>
      <c r="M2" s="160" t="str">
        <f>'2.Datos'!BO1</f>
        <v>Seguimiento 10 (Fecha)</v>
      </c>
      <c r="N2" s="160" t="str">
        <f>'2.Datos'!BS1</f>
        <v>Seguimiento 11 (Fecha)</v>
      </c>
      <c r="O2" s="160" t="str">
        <f>'2.Datos'!BW1</f>
        <v>Seguimiento 12 (Fecha)</v>
      </c>
      <c r="P2" s="160" t="str">
        <f>'2.Datos'!CA1</f>
        <v>Seguimiento 13 (Fecha)</v>
      </c>
      <c r="Q2" s="160" t="str">
        <f>'2.Datos'!CE1</f>
        <v>Seguimiento 14 (Fecha)</v>
      </c>
      <c r="R2" s="160" t="str">
        <f>'2.Datos'!CI1</f>
        <v>Seguimiento 15 (Fecha)</v>
      </c>
      <c r="S2" s="160" t="str">
        <f>'2.Datos'!CM1</f>
        <v>Seguimiento 16 (Fecha)</v>
      </c>
      <c r="T2" s="160" t="str">
        <f>'2.Datos'!CQ1</f>
        <v>Seguimiento 17 (Fecha)</v>
      </c>
      <c r="U2" s="160" t="str">
        <f>'2.Datos'!CU1</f>
        <v>Seguimiento 18 (Fecha)</v>
      </c>
      <c r="V2" s="160" t="str">
        <f>'2.Datos'!CY1</f>
        <v>Seguimiento 19 (Fecha)</v>
      </c>
      <c r="W2" s="160" t="str">
        <f>'2.Datos'!DC1</f>
        <v>Seguimiento 20 (Fecha)</v>
      </c>
      <c r="X2" s="160" t="str">
        <f>'2.Datos'!DG1</f>
        <v>Seguimiento 21 (Fecha)</v>
      </c>
      <c r="Y2" s="160" t="str">
        <f>'2.Datos'!DK1</f>
        <v>Seguimiento 22 (Fecha)</v>
      </c>
      <c r="Z2" s="160" t="str">
        <f>'2.Datos'!DO1</f>
        <v>Seguimiento 23 (Fecha)</v>
      </c>
      <c r="AA2" s="160" t="str">
        <f>'2.Datos'!DS1</f>
        <v>Seguimiento 24 (Fecha)</v>
      </c>
    </row>
    <row r="3" spans="1:27">
      <c r="A3" s="161" t="str">
        <f>IF('2.Datos'!B3=""," ",'2.Datos'!B3)</f>
        <v>R1_Acu</v>
      </c>
      <c r="B3" s="162" t="str">
        <f>IF('2.Datos'!G3="","",'2.Datos'!G3)</f>
        <v>Fuga de cloro en plantas de potabilización.</v>
      </c>
      <c r="C3" s="163" t="str">
        <f>'2.Datos'!Z3</f>
        <v>Extremo</v>
      </c>
      <c r="D3" s="163" t="str">
        <f>'2.Datos'!AH3</f>
        <v>-</v>
      </c>
      <c r="E3" s="163" t="str">
        <f>'2.Datos'!AL3</f>
        <v>-</v>
      </c>
      <c r="F3" s="163" t="str">
        <f>'2.Datos'!AP3</f>
        <v>-</v>
      </c>
      <c r="G3" s="163" t="str">
        <f>'2.Datos'!AT3</f>
        <v>-</v>
      </c>
      <c r="H3" s="163" t="str">
        <f>'2.Datos'!AX3</f>
        <v>-</v>
      </c>
      <c r="I3" s="163" t="str">
        <f>'2.Datos'!BB3</f>
        <v>-</v>
      </c>
      <c r="J3" s="163" t="str">
        <f>'2.Datos'!BF3</f>
        <v>-</v>
      </c>
      <c r="K3" s="163" t="str">
        <f>'2.Datos'!BJ3</f>
        <v>-</v>
      </c>
      <c r="L3" s="163" t="str">
        <f>'2.Datos'!BN3</f>
        <v>-</v>
      </c>
      <c r="M3" s="163" t="str">
        <f>'2.Datos'!BR3</f>
        <v>-</v>
      </c>
      <c r="N3" s="163" t="str">
        <f>'2.Datos'!BV3</f>
        <v>-</v>
      </c>
      <c r="O3" s="163" t="str">
        <f>'2.Datos'!BZ3</f>
        <v>-</v>
      </c>
      <c r="P3" s="163" t="str">
        <f>'2.Datos'!CD3</f>
        <v>-</v>
      </c>
      <c r="Q3" s="163" t="str">
        <f>'2.Datos'!CH3</f>
        <v>-</v>
      </c>
      <c r="R3" s="163" t="str">
        <f>'2.Datos'!CL3</f>
        <v>-</v>
      </c>
      <c r="S3" s="163" t="str">
        <f>'2.Datos'!CP3</f>
        <v>-</v>
      </c>
      <c r="T3" s="163" t="str">
        <f>'2.Datos'!CT3</f>
        <v>-</v>
      </c>
      <c r="U3" s="163" t="str">
        <f>'2.Datos'!CX3</f>
        <v>-</v>
      </c>
      <c r="V3" s="163" t="str">
        <f>'2.Datos'!DB3</f>
        <v>-</v>
      </c>
      <c r="W3" s="163" t="str">
        <f>'2.Datos'!DF3</f>
        <v>-</v>
      </c>
      <c r="X3" s="163" t="str">
        <f>'2.Datos'!DJ3</f>
        <v>-</v>
      </c>
      <c r="Y3" s="163" t="str">
        <f>'2.Datos'!DN3</f>
        <v>-</v>
      </c>
      <c r="Z3" s="163" t="str">
        <f>'2.Datos'!DR3</f>
        <v>-</v>
      </c>
      <c r="AA3" s="163" t="str">
        <f>'2.Datos'!DV3</f>
        <v>-</v>
      </c>
    </row>
    <row r="4" spans="1:27" ht="45">
      <c r="A4" s="161" t="str">
        <f>IF('2.Datos'!B4=""," ",'2.Datos'!B4)</f>
        <v>R2_Acu</v>
      </c>
      <c r="B4" s="162" t="str">
        <f>IF('2.Datos'!G4="","",'2.Datos'!G4)</f>
        <v>Deterioro de la calidad del agua en la fuente captada por encima de umbrales requeridos para la potabilización.</v>
      </c>
      <c r="C4" s="163" t="str">
        <f>'2.Datos'!Z4</f>
        <v>Tolerable</v>
      </c>
      <c r="D4" s="163" t="str">
        <f>'2.Datos'!AH4</f>
        <v>-</v>
      </c>
      <c r="E4" s="163" t="str">
        <f>'2.Datos'!AL4</f>
        <v>-</v>
      </c>
      <c r="F4" s="163" t="str">
        <f>'2.Datos'!AP4</f>
        <v>-</v>
      </c>
      <c r="G4" s="163" t="str">
        <f>'2.Datos'!AT4</f>
        <v>-</v>
      </c>
      <c r="H4" s="163" t="str">
        <f>'2.Datos'!AX4</f>
        <v>-</v>
      </c>
      <c r="I4" s="163" t="str">
        <f>'2.Datos'!BB4</f>
        <v>-</v>
      </c>
      <c r="J4" s="163" t="str">
        <f>'2.Datos'!BF4</f>
        <v>-</v>
      </c>
      <c r="K4" s="163" t="str">
        <f>'2.Datos'!BJ4</f>
        <v>-</v>
      </c>
      <c r="L4" s="163" t="str">
        <f>'2.Datos'!BN4</f>
        <v>-</v>
      </c>
      <c r="M4" s="163" t="str">
        <f>'2.Datos'!BR4</f>
        <v>-</v>
      </c>
      <c r="N4" s="163" t="str">
        <f>'2.Datos'!BV4</f>
        <v>-</v>
      </c>
      <c r="O4" s="163" t="str">
        <f>'2.Datos'!BZ4</f>
        <v>-</v>
      </c>
      <c r="P4" s="163" t="str">
        <f>'2.Datos'!CD4</f>
        <v>-</v>
      </c>
      <c r="Q4" s="163" t="str">
        <f>'2.Datos'!CH4</f>
        <v>-</v>
      </c>
      <c r="R4" s="163" t="str">
        <f>'2.Datos'!CL4</f>
        <v>-</v>
      </c>
      <c r="S4" s="163" t="str">
        <f>'2.Datos'!CP4</f>
        <v>-</v>
      </c>
      <c r="T4" s="163" t="str">
        <f>'2.Datos'!CT4</f>
        <v>-</v>
      </c>
      <c r="U4" s="163" t="str">
        <f>'2.Datos'!CX4</f>
        <v>-</v>
      </c>
      <c r="V4" s="163" t="str">
        <f>'2.Datos'!DB4</f>
        <v>-</v>
      </c>
      <c r="W4" s="163" t="str">
        <f>'2.Datos'!DF4</f>
        <v>-</v>
      </c>
      <c r="X4" s="163" t="str">
        <f>'2.Datos'!DJ4</f>
        <v>-</v>
      </c>
      <c r="Y4" s="163" t="str">
        <f>'2.Datos'!DN4</f>
        <v>-</v>
      </c>
      <c r="Z4" s="163" t="str">
        <f>'2.Datos'!DR4</f>
        <v>-</v>
      </c>
      <c r="AA4" s="163" t="str">
        <f>'2.Datos'!DV4</f>
        <v>-</v>
      </c>
    </row>
    <row r="5" spans="1:27" ht="30">
      <c r="A5" s="161" t="str">
        <f>IF('2.Datos'!B5=""," ",'2.Datos'!B5)</f>
        <v>R3_Acu</v>
      </c>
      <c r="B5" s="162" t="str">
        <f>IF('2.Datos'!G5="","",'2.Datos'!G5)</f>
        <v>Disminución de la cantidad del agua potable entregada al sistema de distribución.</v>
      </c>
      <c r="C5" s="163" t="str">
        <f>'2.Datos'!Z5</f>
        <v>Extremo</v>
      </c>
      <c r="D5" s="163" t="str">
        <f>'2.Datos'!AH5</f>
        <v>-</v>
      </c>
      <c r="E5" s="163" t="str">
        <f>'2.Datos'!AL5</f>
        <v>-</v>
      </c>
      <c r="F5" s="163" t="str">
        <f>'2.Datos'!AP5</f>
        <v>-</v>
      </c>
      <c r="G5" s="163" t="str">
        <f>'2.Datos'!AT5</f>
        <v>-</v>
      </c>
      <c r="H5" s="163" t="str">
        <f>'2.Datos'!AX5</f>
        <v>-</v>
      </c>
      <c r="I5" s="163" t="str">
        <f>'2.Datos'!BB5</f>
        <v>-</v>
      </c>
      <c r="J5" s="163" t="str">
        <f>'2.Datos'!BF5</f>
        <v>-</v>
      </c>
      <c r="K5" s="163" t="str">
        <f>'2.Datos'!BJ5</f>
        <v>-</v>
      </c>
      <c r="L5" s="163" t="str">
        <f>'2.Datos'!BN5</f>
        <v>-</v>
      </c>
      <c r="M5" s="163" t="str">
        <f>'2.Datos'!BR5</f>
        <v>-</v>
      </c>
      <c r="N5" s="163" t="str">
        <f>'2.Datos'!BV5</f>
        <v>-</v>
      </c>
      <c r="O5" s="163" t="str">
        <f>'2.Datos'!BZ5</f>
        <v>-</v>
      </c>
      <c r="P5" s="163" t="str">
        <f>'2.Datos'!CD5</f>
        <v>-</v>
      </c>
      <c r="Q5" s="163" t="str">
        <f>'2.Datos'!CH5</f>
        <v>-</v>
      </c>
      <c r="R5" s="163" t="str">
        <f>'2.Datos'!CL5</f>
        <v>-</v>
      </c>
      <c r="S5" s="163" t="str">
        <f>'2.Datos'!CP5</f>
        <v>-</v>
      </c>
      <c r="T5" s="163" t="str">
        <f>'2.Datos'!CT5</f>
        <v>-</v>
      </c>
      <c r="U5" s="163" t="str">
        <f>'2.Datos'!CX5</f>
        <v>-</v>
      </c>
      <c r="V5" s="163" t="str">
        <f>'2.Datos'!DB5</f>
        <v>-</v>
      </c>
      <c r="W5" s="163" t="str">
        <f>'2.Datos'!DF5</f>
        <v>-</v>
      </c>
      <c r="X5" s="163" t="str">
        <f>'2.Datos'!DJ5</f>
        <v>-</v>
      </c>
      <c r="Y5" s="163" t="str">
        <f>'2.Datos'!DN5</f>
        <v>-</v>
      </c>
      <c r="Z5" s="163" t="str">
        <f>'2.Datos'!DR5</f>
        <v>-</v>
      </c>
      <c r="AA5" s="163" t="str">
        <f>'2.Datos'!DV5</f>
        <v>-</v>
      </c>
    </row>
    <row r="6" spans="1:27">
      <c r="A6" s="164" t="e">
        <f>IF('2.Datos'!#REF!=""," ",'2.Datos'!#REF!)</f>
        <v>#REF!</v>
      </c>
      <c r="B6" s="162" t="e">
        <f>IF('2.Datos'!#REF!="","",'2.Datos'!#REF!)</f>
        <v>#REF!</v>
      </c>
      <c r="C6" s="163" t="e">
        <f>'2.Datos'!#REF!</f>
        <v>#REF!</v>
      </c>
      <c r="D6" s="163" t="e">
        <f>'2.Datos'!#REF!</f>
        <v>#REF!</v>
      </c>
      <c r="E6" s="163" t="e">
        <f>'2.Datos'!#REF!</f>
        <v>#REF!</v>
      </c>
      <c r="F6" s="163" t="e">
        <f>'2.Datos'!#REF!</f>
        <v>#REF!</v>
      </c>
      <c r="G6" s="163" t="e">
        <f>'2.Datos'!#REF!</f>
        <v>#REF!</v>
      </c>
      <c r="H6" s="163" t="e">
        <f>'2.Datos'!#REF!</f>
        <v>#REF!</v>
      </c>
      <c r="I6" s="163" t="e">
        <f>'2.Datos'!#REF!</f>
        <v>#REF!</v>
      </c>
      <c r="J6" s="163" t="e">
        <f>'2.Datos'!#REF!</f>
        <v>#REF!</v>
      </c>
      <c r="K6" s="163" t="e">
        <f>'2.Datos'!#REF!</f>
        <v>#REF!</v>
      </c>
      <c r="L6" s="163" t="e">
        <f>'2.Datos'!#REF!</f>
        <v>#REF!</v>
      </c>
      <c r="M6" s="163" t="e">
        <f>'2.Datos'!#REF!</f>
        <v>#REF!</v>
      </c>
      <c r="N6" s="163" t="e">
        <f>'2.Datos'!#REF!</f>
        <v>#REF!</v>
      </c>
      <c r="O6" s="163" t="e">
        <f>'2.Datos'!#REF!</f>
        <v>#REF!</v>
      </c>
      <c r="P6" s="163" t="e">
        <f>'2.Datos'!#REF!</f>
        <v>#REF!</v>
      </c>
      <c r="Q6" s="163" t="e">
        <f>'2.Datos'!#REF!</f>
        <v>#REF!</v>
      </c>
      <c r="R6" s="163" t="e">
        <f>'2.Datos'!#REF!</f>
        <v>#REF!</v>
      </c>
      <c r="S6" s="163" t="e">
        <f>'2.Datos'!#REF!</f>
        <v>#REF!</v>
      </c>
      <c r="T6" s="163" t="e">
        <f>'2.Datos'!#REF!</f>
        <v>#REF!</v>
      </c>
      <c r="U6" s="163" t="e">
        <f>'2.Datos'!#REF!</f>
        <v>#REF!</v>
      </c>
      <c r="V6" s="163" t="e">
        <f>'2.Datos'!#REF!</f>
        <v>#REF!</v>
      </c>
      <c r="W6" s="163" t="e">
        <f>'2.Datos'!#REF!</f>
        <v>#REF!</v>
      </c>
      <c r="X6" s="163" t="e">
        <f>'2.Datos'!#REF!</f>
        <v>#REF!</v>
      </c>
      <c r="Y6" s="163" t="e">
        <f>'2.Datos'!#REF!</f>
        <v>#REF!</v>
      </c>
      <c r="Z6" s="163" t="e">
        <f>'2.Datos'!#REF!</f>
        <v>#REF!</v>
      </c>
      <c r="AA6" s="163" t="e">
        <f>'2.Datos'!#REF!</f>
        <v>#REF!</v>
      </c>
    </row>
    <row r="7" spans="1:27">
      <c r="A7" s="164" t="e">
        <f>IF('2.Datos'!#REF!=""," ",'2.Datos'!#REF!)</f>
        <v>#REF!</v>
      </c>
      <c r="B7" s="162" t="e">
        <f>IF('2.Datos'!#REF!="","",'2.Datos'!#REF!)</f>
        <v>#REF!</v>
      </c>
      <c r="C7" s="163" t="e">
        <f>'2.Datos'!#REF!</f>
        <v>#REF!</v>
      </c>
      <c r="D7" s="163" t="e">
        <f>'2.Datos'!#REF!</f>
        <v>#REF!</v>
      </c>
      <c r="E7" s="163" t="e">
        <f>'2.Datos'!#REF!</f>
        <v>#REF!</v>
      </c>
      <c r="F7" s="163" t="e">
        <f>'2.Datos'!#REF!</f>
        <v>#REF!</v>
      </c>
      <c r="G7" s="163" t="e">
        <f>'2.Datos'!#REF!</f>
        <v>#REF!</v>
      </c>
      <c r="H7" s="163" t="e">
        <f>'2.Datos'!#REF!</f>
        <v>#REF!</v>
      </c>
      <c r="I7" s="163" t="e">
        <f>'2.Datos'!#REF!</f>
        <v>#REF!</v>
      </c>
      <c r="J7" s="163" t="e">
        <f>'2.Datos'!#REF!</f>
        <v>#REF!</v>
      </c>
      <c r="K7" s="163" t="e">
        <f>'2.Datos'!#REF!</f>
        <v>#REF!</v>
      </c>
      <c r="L7" s="163" t="e">
        <f>'2.Datos'!#REF!</f>
        <v>#REF!</v>
      </c>
      <c r="M7" s="163" t="e">
        <f>'2.Datos'!#REF!</f>
        <v>#REF!</v>
      </c>
      <c r="N7" s="163" t="e">
        <f>'2.Datos'!#REF!</f>
        <v>#REF!</v>
      </c>
      <c r="O7" s="163" t="e">
        <f>'2.Datos'!#REF!</f>
        <v>#REF!</v>
      </c>
      <c r="P7" s="163" t="e">
        <f>'2.Datos'!#REF!</f>
        <v>#REF!</v>
      </c>
      <c r="Q7" s="163" t="e">
        <f>'2.Datos'!#REF!</f>
        <v>#REF!</v>
      </c>
      <c r="R7" s="163" t="e">
        <f>'2.Datos'!#REF!</f>
        <v>#REF!</v>
      </c>
      <c r="S7" s="163" t="e">
        <f>'2.Datos'!#REF!</f>
        <v>#REF!</v>
      </c>
      <c r="T7" s="163" t="e">
        <f>'2.Datos'!#REF!</f>
        <v>#REF!</v>
      </c>
      <c r="U7" s="163" t="e">
        <f>'2.Datos'!#REF!</f>
        <v>#REF!</v>
      </c>
      <c r="V7" s="163" t="e">
        <f>'2.Datos'!#REF!</f>
        <v>#REF!</v>
      </c>
      <c r="W7" s="163" t="e">
        <f>'2.Datos'!#REF!</f>
        <v>#REF!</v>
      </c>
      <c r="X7" s="163" t="e">
        <f>'2.Datos'!#REF!</f>
        <v>#REF!</v>
      </c>
      <c r="Y7" s="163" t="e">
        <f>'2.Datos'!#REF!</f>
        <v>#REF!</v>
      </c>
      <c r="Z7" s="163" t="e">
        <f>'2.Datos'!#REF!</f>
        <v>#REF!</v>
      </c>
      <c r="AA7" s="163" t="e">
        <f>'2.Datos'!#REF!</f>
        <v>#REF!</v>
      </c>
    </row>
    <row r="8" spans="1:27">
      <c r="A8" s="164" t="e">
        <f>IF('2.Datos'!#REF!=""," ",'2.Datos'!#REF!)</f>
        <v>#REF!</v>
      </c>
      <c r="B8" s="162" t="e">
        <f>IF('2.Datos'!#REF!="","",'2.Datos'!#REF!)</f>
        <v>#REF!</v>
      </c>
      <c r="C8" s="163" t="e">
        <f>'2.Datos'!#REF!</f>
        <v>#REF!</v>
      </c>
      <c r="D8" s="163" t="e">
        <f>'2.Datos'!#REF!</f>
        <v>#REF!</v>
      </c>
      <c r="E8" s="163" t="e">
        <f>'2.Datos'!#REF!</f>
        <v>#REF!</v>
      </c>
      <c r="F8" s="163" t="e">
        <f>'2.Datos'!#REF!</f>
        <v>#REF!</v>
      </c>
      <c r="G8" s="163" t="e">
        <f>'2.Datos'!#REF!</f>
        <v>#REF!</v>
      </c>
      <c r="H8" s="163" t="e">
        <f>'2.Datos'!#REF!</f>
        <v>#REF!</v>
      </c>
      <c r="I8" s="163" t="e">
        <f>'2.Datos'!#REF!</f>
        <v>#REF!</v>
      </c>
      <c r="J8" s="163" t="e">
        <f>'2.Datos'!#REF!</f>
        <v>#REF!</v>
      </c>
      <c r="K8" s="163" t="e">
        <f>'2.Datos'!#REF!</f>
        <v>#REF!</v>
      </c>
      <c r="L8" s="163" t="e">
        <f>'2.Datos'!#REF!</f>
        <v>#REF!</v>
      </c>
      <c r="M8" s="163" t="e">
        <f>'2.Datos'!#REF!</f>
        <v>#REF!</v>
      </c>
      <c r="N8" s="163" t="e">
        <f>'2.Datos'!#REF!</f>
        <v>#REF!</v>
      </c>
      <c r="O8" s="163" t="e">
        <f>'2.Datos'!#REF!</f>
        <v>#REF!</v>
      </c>
      <c r="P8" s="163" t="e">
        <f>'2.Datos'!#REF!</f>
        <v>#REF!</v>
      </c>
      <c r="Q8" s="163" t="e">
        <f>'2.Datos'!#REF!</f>
        <v>#REF!</v>
      </c>
      <c r="R8" s="163" t="e">
        <f>'2.Datos'!#REF!</f>
        <v>#REF!</v>
      </c>
      <c r="S8" s="163" t="e">
        <f>'2.Datos'!#REF!</f>
        <v>#REF!</v>
      </c>
      <c r="T8" s="163" t="e">
        <f>'2.Datos'!#REF!</f>
        <v>#REF!</v>
      </c>
      <c r="U8" s="163" t="e">
        <f>'2.Datos'!#REF!</f>
        <v>#REF!</v>
      </c>
      <c r="V8" s="163" t="e">
        <f>'2.Datos'!#REF!</f>
        <v>#REF!</v>
      </c>
      <c r="W8" s="163" t="e">
        <f>'2.Datos'!#REF!</f>
        <v>#REF!</v>
      </c>
      <c r="X8" s="163" t="e">
        <f>'2.Datos'!#REF!</f>
        <v>#REF!</v>
      </c>
      <c r="Y8" s="163" t="e">
        <f>'2.Datos'!#REF!</f>
        <v>#REF!</v>
      </c>
      <c r="Z8" s="163" t="e">
        <f>'2.Datos'!#REF!</f>
        <v>#REF!</v>
      </c>
      <c r="AA8" s="163" t="e">
        <f>'2.Datos'!#REF!</f>
        <v>#REF!</v>
      </c>
    </row>
    <row r="9" spans="1:27">
      <c r="A9" s="164" t="e">
        <f>IF('2.Datos'!#REF!=""," ",'2.Datos'!#REF!)</f>
        <v>#REF!</v>
      </c>
      <c r="B9" s="162" t="e">
        <f>IF('2.Datos'!#REF!="","",'2.Datos'!#REF!)</f>
        <v>#REF!</v>
      </c>
      <c r="C9" s="163" t="e">
        <f>'2.Datos'!#REF!</f>
        <v>#REF!</v>
      </c>
      <c r="D9" s="163" t="e">
        <f>'2.Datos'!#REF!</f>
        <v>#REF!</v>
      </c>
      <c r="E9" s="163" t="e">
        <f>'2.Datos'!#REF!</f>
        <v>#REF!</v>
      </c>
      <c r="F9" s="163" t="e">
        <f>'2.Datos'!#REF!</f>
        <v>#REF!</v>
      </c>
      <c r="G9" s="163" t="e">
        <f>'2.Datos'!#REF!</f>
        <v>#REF!</v>
      </c>
      <c r="H9" s="163" t="e">
        <f>'2.Datos'!#REF!</f>
        <v>#REF!</v>
      </c>
      <c r="I9" s="163" t="e">
        <f>'2.Datos'!#REF!</f>
        <v>#REF!</v>
      </c>
      <c r="J9" s="163" t="e">
        <f>'2.Datos'!#REF!</f>
        <v>#REF!</v>
      </c>
      <c r="K9" s="163" t="e">
        <f>'2.Datos'!#REF!</f>
        <v>#REF!</v>
      </c>
      <c r="L9" s="163" t="e">
        <f>'2.Datos'!#REF!</f>
        <v>#REF!</v>
      </c>
      <c r="M9" s="163" t="e">
        <f>'2.Datos'!#REF!</f>
        <v>#REF!</v>
      </c>
      <c r="N9" s="163" t="e">
        <f>'2.Datos'!#REF!</f>
        <v>#REF!</v>
      </c>
      <c r="O9" s="163" t="e">
        <f>'2.Datos'!#REF!</f>
        <v>#REF!</v>
      </c>
      <c r="P9" s="163" t="e">
        <f>'2.Datos'!#REF!</f>
        <v>#REF!</v>
      </c>
      <c r="Q9" s="163" t="e">
        <f>'2.Datos'!#REF!</f>
        <v>#REF!</v>
      </c>
      <c r="R9" s="163" t="e">
        <f>'2.Datos'!#REF!</f>
        <v>#REF!</v>
      </c>
      <c r="S9" s="163" t="e">
        <f>'2.Datos'!#REF!</f>
        <v>#REF!</v>
      </c>
      <c r="T9" s="163" t="e">
        <f>'2.Datos'!#REF!</f>
        <v>#REF!</v>
      </c>
      <c r="U9" s="163" t="e">
        <f>'2.Datos'!#REF!</f>
        <v>#REF!</v>
      </c>
      <c r="V9" s="163" t="e">
        <f>'2.Datos'!#REF!</f>
        <v>#REF!</v>
      </c>
      <c r="W9" s="163" t="e">
        <f>'2.Datos'!#REF!</f>
        <v>#REF!</v>
      </c>
      <c r="X9" s="163" t="e">
        <f>'2.Datos'!#REF!</f>
        <v>#REF!</v>
      </c>
      <c r="Y9" s="163" t="e">
        <f>'2.Datos'!#REF!</f>
        <v>#REF!</v>
      </c>
      <c r="Z9" s="163" t="e">
        <f>'2.Datos'!#REF!</f>
        <v>#REF!</v>
      </c>
      <c r="AA9" s="163" t="e">
        <f>'2.Datos'!#REF!</f>
        <v>#REF!</v>
      </c>
    </row>
    <row r="10" spans="1:27">
      <c r="A10" s="164" t="e">
        <f>IF('2.Datos'!#REF!=""," ",'2.Datos'!#REF!)</f>
        <v>#REF!</v>
      </c>
      <c r="B10" s="162" t="e">
        <f>IF('2.Datos'!#REF!="","",'2.Datos'!#REF!)</f>
        <v>#REF!</v>
      </c>
      <c r="C10" s="163" t="e">
        <f>'2.Datos'!#REF!</f>
        <v>#REF!</v>
      </c>
      <c r="D10" s="163" t="e">
        <f>'2.Datos'!#REF!</f>
        <v>#REF!</v>
      </c>
      <c r="E10" s="163" t="e">
        <f>'2.Datos'!#REF!</f>
        <v>#REF!</v>
      </c>
      <c r="F10" s="163" t="e">
        <f>'2.Datos'!#REF!</f>
        <v>#REF!</v>
      </c>
      <c r="G10" s="163" t="e">
        <f>'2.Datos'!#REF!</f>
        <v>#REF!</v>
      </c>
      <c r="H10" s="163" t="e">
        <f>'2.Datos'!#REF!</f>
        <v>#REF!</v>
      </c>
      <c r="I10" s="163" t="e">
        <f>'2.Datos'!#REF!</f>
        <v>#REF!</v>
      </c>
      <c r="J10" s="163" t="e">
        <f>'2.Datos'!#REF!</f>
        <v>#REF!</v>
      </c>
      <c r="K10" s="163" t="e">
        <f>'2.Datos'!#REF!</f>
        <v>#REF!</v>
      </c>
      <c r="L10" s="163" t="e">
        <f>'2.Datos'!#REF!</f>
        <v>#REF!</v>
      </c>
      <c r="M10" s="163" t="e">
        <f>'2.Datos'!#REF!</f>
        <v>#REF!</v>
      </c>
      <c r="N10" s="163" t="e">
        <f>'2.Datos'!#REF!</f>
        <v>#REF!</v>
      </c>
      <c r="O10" s="163" t="e">
        <f>'2.Datos'!#REF!</f>
        <v>#REF!</v>
      </c>
      <c r="P10" s="163" t="e">
        <f>'2.Datos'!#REF!</f>
        <v>#REF!</v>
      </c>
      <c r="Q10" s="163" t="e">
        <f>'2.Datos'!#REF!</f>
        <v>#REF!</v>
      </c>
      <c r="R10" s="163" t="e">
        <f>'2.Datos'!#REF!</f>
        <v>#REF!</v>
      </c>
      <c r="S10" s="163" t="e">
        <f>'2.Datos'!#REF!</f>
        <v>#REF!</v>
      </c>
      <c r="T10" s="163" t="e">
        <f>'2.Datos'!#REF!</f>
        <v>#REF!</v>
      </c>
      <c r="U10" s="163" t="e">
        <f>'2.Datos'!#REF!</f>
        <v>#REF!</v>
      </c>
      <c r="V10" s="163" t="e">
        <f>'2.Datos'!#REF!</f>
        <v>#REF!</v>
      </c>
      <c r="W10" s="163" t="e">
        <f>'2.Datos'!#REF!</f>
        <v>#REF!</v>
      </c>
      <c r="X10" s="163" t="e">
        <f>'2.Datos'!#REF!</f>
        <v>#REF!</v>
      </c>
      <c r="Y10" s="163" t="e">
        <f>'2.Datos'!#REF!</f>
        <v>#REF!</v>
      </c>
      <c r="Z10" s="163" t="e">
        <f>'2.Datos'!#REF!</f>
        <v>#REF!</v>
      </c>
      <c r="AA10" s="163" t="e">
        <f>'2.Datos'!#REF!</f>
        <v>#REF!</v>
      </c>
    </row>
    <row r="11" spans="1:27">
      <c r="A11" s="164" t="e">
        <f>IF('2.Datos'!#REF!=""," ",'2.Datos'!#REF!)</f>
        <v>#REF!</v>
      </c>
      <c r="B11" s="162" t="e">
        <f>IF('2.Datos'!#REF!="","",'2.Datos'!#REF!)</f>
        <v>#REF!</v>
      </c>
      <c r="C11" s="163" t="e">
        <f>'2.Datos'!#REF!</f>
        <v>#REF!</v>
      </c>
      <c r="D11" s="163" t="e">
        <f>'2.Datos'!#REF!</f>
        <v>#REF!</v>
      </c>
      <c r="E11" s="163" t="e">
        <f>'2.Datos'!#REF!</f>
        <v>#REF!</v>
      </c>
      <c r="F11" s="163" t="e">
        <f>'2.Datos'!#REF!</f>
        <v>#REF!</v>
      </c>
      <c r="G11" s="163" t="e">
        <f>'2.Datos'!#REF!</f>
        <v>#REF!</v>
      </c>
      <c r="H11" s="163" t="e">
        <f>'2.Datos'!#REF!</f>
        <v>#REF!</v>
      </c>
      <c r="I11" s="163" t="e">
        <f>'2.Datos'!#REF!</f>
        <v>#REF!</v>
      </c>
      <c r="J11" s="163" t="e">
        <f>'2.Datos'!#REF!</f>
        <v>#REF!</v>
      </c>
      <c r="K11" s="163" t="e">
        <f>'2.Datos'!#REF!</f>
        <v>#REF!</v>
      </c>
      <c r="L11" s="163" t="e">
        <f>'2.Datos'!#REF!</f>
        <v>#REF!</v>
      </c>
      <c r="M11" s="163" t="e">
        <f>'2.Datos'!#REF!</f>
        <v>#REF!</v>
      </c>
      <c r="N11" s="163" t="e">
        <f>'2.Datos'!#REF!</f>
        <v>#REF!</v>
      </c>
      <c r="O11" s="163" t="e">
        <f>'2.Datos'!#REF!</f>
        <v>#REF!</v>
      </c>
      <c r="P11" s="163" t="e">
        <f>'2.Datos'!#REF!</f>
        <v>#REF!</v>
      </c>
      <c r="Q11" s="163" t="e">
        <f>'2.Datos'!#REF!</f>
        <v>#REF!</v>
      </c>
      <c r="R11" s="163" t="e">
        <f>'2.Datos'!#REF!</f>
        <v>#REF!</v>
      </c>
      <c r="S11" s="163" t="e">
        <f>'2.Datos'!#REF!</f>
        <v>#REF!</v>
      </c>
      <c r="T11" s="163" t="e">
        <f>'2.Datos'!#REF!</f>
        <v>#REF!</v>
      </c>
      <c r="U11" s="163" t="e">
        <f>'2.Datos'!#REF!</f>
        <v>#REF!</v>
      </c>
      <c r="V11" s="163" t="e">
        <f>'2.Datos'!#REF!</f>
        <v>#REF!</v>
      </c>
      <c r="W11" s="163" t="e">
        <f>'2.Datos'!#REF!</f>
        <v>#REF!</v>
      </c>
      <c r="X11" s="163" t="e">
        <f>'2.Datos'!#REF!</f>
        <v>#REF!</v>
      </c>
      <c r="Y11" s="163" t="e">
        <f>'2.Datos'!#REF!</f>
        <v>#REF!</v>
      </c>
      <c r="Z11" s="163" t="e">
        <f>'2.Datos'!#REF!</f>
        <v>#REF!</v>
      </c>
      <c r="AA11" s="163" t="e">
        <f>'2.Datos'!#REF!</f>
        <v>#REF!</v>
      </c>
    </row>
    <row r="12" spans="1:27">
      <c r="A12" s="164" t="e">
        <f>IF('2.Datos'!#REF!=""," ",'2.Datos'!#REF!)</f>
        <v>#REF!</v>
      </c>
      <c r="B12" s="162" t="e">
        <f>IF('2.Datos'!#REF!="","",'2.Datos'!#REF!)</f>
        <v>#REF!</v>
      </c>
      <c r="C12" s="163" t="e">
        <f>'2.Datos'!#REF!</f>
        <v>#REF!</v>
      </c>
      <c r="D12" s="163" t="e">
        <f>'2.Datos'!#REF!</f>
        <v>#REF!</v>
      </c>
      <c r="E12" s="163" t="e">
        <f>'2.Datos'!#REF!</f>
        <v>#REF!</v>
      </c>
      <c r="F12" s="163" t="e">
        <f>'2.Datos'!#REF!</f>
        <v>#REF!</v>
      </c>
      <c r="G12" s="163" t="e">
        <f>'2.Datos'!#REF!</f>
        <v>#REF!</v>
      </c>
      <c r="H12" s="163" t="e">
        <f>'2.Datos'!#REF!</f>
        <v>#REF!</v>
      </c>
      <c r="I12" s="163" t="e">
        <f>'2.Datos'!#REF!</f>
        <v>#REF!</v>
      </c>
      <c r="J12" s="163" t="e">
        <f>'2.Datos'!#REF!</f>
        <v>#REF!</v>
      </c>
      <c r="K12" s="163" t="e">
        <f>'2.Datos'!#REF!</f>
        <v>#REF!</v>
      </c>
      <c r="L12" s="163" t="e">
        <f>'2.Datos'!#REF!</f>
        <v>#REF!</v>
      </c>
      <c r="M12" s="163" t="e">
        <f>'2.Datos'!#REF!</f>
        <v>#REF!</v>
      </c>
      <c r="N12" s="163" t="e">
        <f>'2.Datos'!#REF!</f>
        <v>#REF!</v>
      </c>
      <c r="O12" s="163" t="e">
        <f>'2.Datos'!#REF!</f>
        <v>#REF!</v>
      </c>
      <c r="P12" s="163" t="e">
        <f>'2.Datos'!#REF!</f>
        <v>#REF!</v>
      </c>
      <c r="Q12" s="163" t="e">
        <f>'2.Datos'!#REF!</f>
        <v>#REF!</v>
      </c>
      <c r="R12" s="163" t="e">
        <f>'2.Datos'!#REF!</f>
        <v>#REF!</v>
      </c>
      <c r="S12" s="163" t="e">
        <f>'2.Datos'!#REF!</f>
        <v>#REF!</v>
      </c>
      <c r="T12" s="163" t="e">
        <f>'2.Datos'!#REF!</f>
        <v>#REF!</v>
      </c>
      <c r="U12" s="163" t="e">
        <f>'2.Datos'!#REF!</f>
        <v>#REF!</v>
      </c>
      <c r="V12" s="163" t="e">
        <f>'2.Datos'!#REF!</f>
        <v>#REF!</v>
      </c>
      <c r="W12" s="163" t="e">
        <f>'2.Datos'!#REF!</f>
        <v>#REF!</v>
      </c>
      <c r="X12" s="163" t="e">
        <f>'2.Datos'!#REF!</f>
        <v>#REF!</v>
      </c>
      <c r="Y12" s="163" t="e">
        <f>'2.Datos'!#REF!</f>
        <v>#REF!</v>
      </c>
      <c r="Z12" s="163" t="e">
        <f>'2.Datos'!#REF!</f>
        <v>#REF!</v>
      </c>
      <c r="AA12" s="163" t="e">
        <f>'2.Datos'!#REF!</f>
        <v>#REF!</v>
      </c>
    </row>
    <row r="13" spans="1:27">
      <c r="A13" s="164" t="e">
        <f>IF('2.Datos'!#REF!=""," ",'2.Datos'!#REF!)</f>
        <v>#REF!</v>
      </c>
      <c r="B13" s="162" t="e">
        <f>IF('2.Datos'!#REF!="","",'2.Datos'!#REF!)</f>
        <v>#REF!</v>
      </c>
      <c r="C13" s="163" t="e">
        <f>'2.Datos'!#REF!</f>
        <v>#REF!</v>
      </c>
      <c r="D13" s="163" t="e">
        <f>'2.Datos'!#REF!</f>
        <v>#REF!</v>
      </c>
      <c r="E13" s="163" t="e">
        <f>'2.Datos'!#REF!</f>
        <v>#REF!</v>
      </c>
      <c r="F13" s="163" t="e">
        <f>'2.Datos'!#REF!</f>
        <v>#REF!</v>
      </c>
      <c r="G13" s="163" t="e">
        <f>'2.Datos'!#REF!</f>
        <v>#REF!</v>
      </c>
      <c r="H13" s="163" t="e">
        <f>'2.Datos'!#REF!</f>
        <v>#REF!</v>
      </c>
      <c r="I13" s="163" t="e">
        <f>'2.Datos'!#REF!</f>
        <v>#REF!</v>
      </c>
      <c r="J13" s="163" t="e">
        <f>'2.Datos'!#REF!</f>
        <v>#REF!</v>
      </c>
      <c r="K13" s="163" t="e">
        <f>'2.Datos'!#REF!</f>
        <v>#REF!</v>
      </c>
      <c r="L13" s="163" t="e">
        <f>'2.Datos'!#REF!</f>
        <v>#REF!</v>
      </c>
      <c r="M13" s="163" t="e">
        <f>'2.Datos'!#REF!</f>
        <v>#REF!</v>
      </c>
      <c r="N13" s="163" t="e">
        <f>'2.Datos'!#REF!</f>
        <v>#REF!</v>
      </c>
      <c r="O13" s="163" t="e">
        <f>'2.Datos'!#REF!</f>
        <v>#REF!</v>
      </c>
      <c r="P13" s="163" t="e">
        <f>'2.Datos'!#REF!</f>
        <v>#REF!</v>
      </c>
      <c r="Q13" s="163" t="e">
        <f>'2.Datos'!#REF!</f>
        <v>#REF!</v>
      </c>
      <c r="R13" s="163" t="e">
        <f>'2.Datos'!#REF!</f>
        <v>#REF!</v>
      </c>
      <c r="S13" s="163" t="e">
        <f>'2.Datos'!#REF!</f>
        <v>#REF!</v>
      </c>
      <c r="T13" s="163" t="e">
        <f>'2.Datos'!#REF!</f>
        <v>#REF!</v>
      </c>
      <c r="U13" s="163" t="e">
        <f>'2.Datos'!#REF!</f>
        <v>#REF!</v>
      </c>
      <c r="V13" s="163" t="e">
        <f>'2.Datos'!#REF!</f>
        <v>#REF!</v>
      </c>
      <c r="W13" s="163" t="e">
        <f>'2.Datos'!#REF!</f>
        <v>#REF!</v>
      </c>
      <c r="X13" s="163" t="e">
        <f>'2.Datos'!#REF!</f>
        <v>#REF!</v>
      </c>
      <c r="Y13" s="163" t="e">
        <f>'2.Datos'!#REF!</f>
        <v>#REF!</v>
      </c>
      <c r="Z13" s="163" t="e">
        <f>'2.Datos'!#REF!</f>
        <v>#REF!</v>
      </c>
      <c r="AA13" s="163" t="e">
        <f>'2.Datos'!#REF!</f>
        <v>#REF!</v>
      </c>
    </row>
    <row r="14" spans="1:27">
      <c r="A14" s="164" t="e">
        <f>IF('2.Datos'!#REF!=""," ",'2.Datos'!#REF!)</f>
        <v>#REF!</v>
      </c>
      <c r="B14" s="162" t="e">
        <f>IF('2.Datos'!#REF!="","",'2.Datos'!#REF!)</f>
        <v>#REF!</v>
      </c>
      <c r="C14" s="163" t="e">
        <f>'2.Datos'!#REF!</f>
        <v>#REF!</v>
      </c>
      <c r="D14" s="163" t="e">
        <f>'2.Datos'!#REF!</f>
        <v>#REF!</v>
      </c>
      <c r="E14" s="163" t="e">
        <f>'2.Datos'!#REF!</f>
        <v>#REF!</v>
      </c>
      <c r="F14" s="163" t="e">
        <f>'2.Datos'!#REF!</f>
        <v>#REF!</v>
      </c>
      <c r="G14" s="163" t="e">
        <f>'2.Datos'!#REF!</f>
        <v>#REF!</v>
      </c>
      <c r="H14" s="163" t="e">
        <f>'2.Datos'!#REF!</f>
        <v>#REF!</v>
      </c>
      <c r="I14" s="163" t="e">
        <f>'2.Datos'!#REF!</f>
        <v>#REF!</v>
      </c>
      <c r="J14" s="163" t="e">
        <f>'2.Datos'!#REF!</f>
        <v>#REF!</v>
      </c>
      <c r="K14" s="163" t="e">
        <f>'2.Datos'!#REF!</f>
        <v>#REF!</v>
      </c>
      <c r="L14" s="163" t="e">
        <f>'2.Datos'!#REF!</f>
        <v>#REF!</v>
      </c>
      <c r="M14" s="163" t="e">
        <f>'2.Datos'!#REF!</f>
        <v>#REF!</v>
      </c>
      <c r="N14" s="163" t="e">
        <f>'2.Datos'!#REF!</f>
        <v>#REF!</v>
      </c>
      <c r="O14" s="163" t="e">
        <f>'2.Datos'!#REF!</f>
        <v>#REF!</v>
      </c>
      <c r="P14" s="163" t="e">
        <f>'2.Datos'!#REF!</f>
        <v>#REF!</v>
      </c>
      <c r="Q14" s="163" t="e">
        <f>'2.Datos'!#REF!</f>
        <v>#REF!</v>
      </c>
      <c r="R14" s="163" t="e">
        <f>'2.Datos'!#REF!</f>
        <v>#REF!</v>
      </c>
      <c r="S14" s="163" t="e">
        <f>'2.Datos'!#REF!</f>
        <v>#REF!</v>
      </c>
      <c r="T14" s="163" t="e">
        <f>'2.Datos'!#REF!</f>
        <v>#REF!</v>
      </c>
      <c r="U14" s="163" t="e">
        <f>'2.Datos'!#REF!</f>
        <v>#REF!</v>
      </c>
      <c r="V14" s="163" t="e">
        <f>'2.Datos'!#REF!</f>
        <v>#REF!</v>
      </c>
      <c r="W14" s="163" t="e">
        <f>'2.Datos'!#REF!</f>
        <v>#REF!</v>
      </c>
      <c r="X14" s="163" t="e">
        <f>'2.Datos'!#REF!</f>
        <v>#REF!</v>
      </c>
      <c r="Y14" s="163" t="e">
        <f>'2.Datos'!#REF!</f>
        <v>#REF!</v>
      </c>
      <c r="Z14" s="163" t="e">
        <f>'2.Datos'!#REF!</f>
        <v>#REF!</v>
      </c>
      <c r="AA14" s="163" t="e">
        <f>'2.Datos'!#REF!</f>
        <v>#REF!</v>
      </c>
    </row>
    <row r="15" spans="1:27">
      <c r="A15" s="164" t="e">
        <f>IF('2.Datos'!#REF!=""," ",'2.Datos'!#REF!)</f>
        <v>#REF!</v>
      </c>
      <c r="B15" s="162" t="e">
        <f>IF('2.Datos'!#REF!="","",'2.Datos'!#REF!)</f>
        <v>#REF!</v>
      </c>
      <c r="C15" s="163" t="e">
        <f>'2.Datos'!#REF!</f>
        <v>#REF!</v>
      </c>
      <c r="D15" s="163" t="e">
        <f>'2.Datos'!#REF!</f>
        <v>#REF!</v>
      </c>
      <c r="E15" s="163" t="e">
        <f>'2.Datos'!#REF!</f>
        <v>#REF!</v>
      </c>
      <c r="F15" s="163" t="e">
        <f>'2.Datos'!#REF!</f>
        <v>#REF!</v>
      </c>
      <c r="G15" s="163" t="e">
        <f>'2.Datos'!#REF!</f>
        <v>#REF!</v>
      </c>
      <c r="H15" s="163" t="e">
        <f>'2.Datos'!#REF!</f>
        <v>#REF!</v>
      </c>
      <c r="I15" s="163" t="e">
        <f>'2.Datos'!#REF!</f>
        <v>#REF!</v>
      </c>
      <c r="J15" s="163" t="e">
        <f>'2.Datos'!#REF!</f>
        <v>#REF!</v>
      </c>
      <c r="K15" s="163" t="e">
        <f>'2.Datos'!#REF!</f>
        <v>#REF!</v>
      </c>
      <c r="L15" s="163" t="e">
        <f>'2.Datos'!#REF!</f>
        <v>#REF!</v>
      </c>
      <c r="M15" s="163" t="e">
        <f>'2.Datos'!#REF!</f>
        <v>#REF!</v>
      </c>
      <c r="N15" s="163" t="e">
        <f>'2.Datos'!#REF!</f>
        <v>#REF!</v>
      </c>
      <c r="O15" s="163" t="e">
        <f>'2.Datos'!#REF!</f>
        <v>#REF!</v>
      </c>
      <c r="P15" s="163" t="e">
        <f>'2.Datos'!#REF!</f>
        <v>#REF!</v>
      </c>
      <c r="Q15" s="163" t="e">
        <f>'2.Datos'!#REF!</f>
        <v>#REF!</v>
      </c>
      <c r="R15" s="163" t="e">
        <f>'2.Datos'!#REF!</f>
        <v>#REF!</v>
      </c>
      <c r="S15" s="163" t="e">
        <f>'2.Datos'!#REF!</f>
        <v>#REF!</v>
      </c>
      <c r="T15" s="163" t="e">
        <f>'2.Datos'!#REF!</f>
        <v>#REF!</v>
      </c>
      <c r="U15" s="163" t="e">
        <f>'2.Datos'!#REF!</f>
        <v>#REF!</v>
      </c>
      <c r="V15" s="163" t="e">
        <f>'2.Datos'!#REF!</f>
        <v>#REF!</v>
      </c>
      <c r="W15" s="163" t="e">
        <f>'2.Datos'!#REF!</f>
        <v>#REF!</v>
      </c>
      <c r="X15" s="163" t="e">
        <f>'2.Datos'!#REF!</f>
        <v>#REF!</v>
      </c>
      <c r="Y15" s="163" t="e">
        <f>'2.Datos'!#REF!</f>
        <v>#REF!</v>
      </c>
      <c r="Z15" s="163" t="e">
        <f>'2.Datos'!#REF!</f>
        <v>#REF!</v>
      </c>
      <c r="AA15" s="163" t="e">
        <f>'2.Datos'!#REF!</f>
        <v>#REF!</v>
      </c>
    </row>
    <row r="16" spans="1:27">
      <c r="A16" s="164" t="e">
        <f>IF('2.Datos'!#REF!=""," ",'2.Datos'!#REF!)</f>
        <v>#REF!</v>
      </c>
      <c r="B16" s="162" t="e">
        <f>IF('2.Datos'!#REF!="","",'2.Datos'!#REF!)</f>
        <v>#REF!</v>
      </c>
      <c r="C16" s="163" t="e">
        <f>'2.Datos'!#REF!</f>
        <v>#REF!</v>
      </c>
      <c r="D16" s="163" t="e">
        <f>'2.Datos'!#REF!</f>
        <v>#REF!</v>
      </c>
      <c r="E16" s="163" t="e">
        <f>'2.Datos'!#REF!</f>
        <v>#REF!</v>
      </c>
      <c r="F16" s="163" t="e">
        <f>'2.Datos'!#REF!</f>
        <v>#REF!</v>
      </c>
      <c r="G16" s="163" t="e">
        <f>'2.Datos'!#REF!</f>
        <v>#REF!</v>
      </c>
      <c r="H16" s="163" t="e">
        <f>'2.Datos'!#REF!</f>
        <v>#REF!</v>
      </c>
      <c r="I16" s="163" t="e">
        <f>'2.Datos'!#REF!</f>
        <v>#REF!</v>
      </c>
      <c r="J16" s="163" t="e">
        <f>'2.Datos'!#REF!</f>
        <v>#REF!</v>
      </c>
      <c r="K16" s="163" t="e">
        <f>'2.Datos'!#REF!</f>
        <v>#REF!</v>
      </c>
      <c r="L16" s="163" t="e">
        <f>'2.Datos'!#REF!</f>
        <v>#REF!</v>
      </c>
      <c r="M16" s="163" t="e">
        <f>'2.Datos'!#REF!</f>
        <v>#REF!</v>
      </c>
      <c r="N16" s="163" t="e">
        <f>'2.Datos'!#REF!</f>
        <v>#REF!</v>
      </c>
      <c r="O16" s="163" t="e">
        <f>'2.Datos'!#REF!</f>
        <v>#REF!</v>
      </c>
      <c r="P16" s="163" t="e">
        <f>'2.Datos'!#REF!</f>
        <v>#REF!</v>
      </c>
      <c r="Q16" s="163" t="e">
        <f>'2.Datos'!#REF!</f>
        <v>#REF!</v>
      </c>
      <c r="R16" s="163" t="e">
        <f>'2.Datos'!#REF!</f>
        <v>#REF!</v>
      </c>
      <c r="S16" s="163" t="e">
        <f>'2.Datos'!#REF!</f>
        <v>#REF!</v>
      </c>
      <c r="T16" s="163" t="e">
        <f>'2.Datos'!#REF!</f>
        <v>#REF!</v>
      </c>
      <c r="U16" s="163" t="e">
        <f>'2.Datos'!#REF!</f>
        <v>#REF!</v>
      </c>
      <c r="V16" s="163" t="e">
        <f>'2.Datos'!#REF!</f>
        <v>#REF!</v>
      </c>
      <c r="W16" s="163" t="e">
        <f>'2.Datos'!#REF!</f>
        <v>#REF!</v>
      </c>
      <c r="X16" s="163" t="e">
        <f>'2.Datos'!#REF!</f>
        <v>#REF!</v>
      </c>
      <c r="Y16" s="163" t="e">
        <f>'2.Datos'!#REF!</f>
        <v>#REF!</v>
      </c>
      <c r="Z16" s="163" t="e">
        <f>'2.Datos'!#REF!</f>
        <v>#REF!</v>
      </c>
      <c r="AA16" s="163" t="e">
        <f>'2.Datos'!#REF!</f>
        <v>#REF!</v>
      </c>
    </row>
    <row r="17" spans="1:27">
      <c r="A17" s="164" t="e">
        <f>IF('2.Datos'!#REF!=""," ",'2.Datos'!#REF!)</f>
        <v>#REF!</v>
      </c>
      <c r="B17" s="162" t="e">
        <f>IF('2.Datos'!#REF!="","",'2.Datos'!#REF!)</f>
        <v>#REF!</v>
      </c>
      <c r="C17" s="163" t="e">
        <f>'2.Datos'!#REF!</f>
        <v>#REF!</v>
      </c>
      <c r="D17" s="163" t="e">
        <f>'2.Datos'!#REF!</f>
        <v>#REF!</v>
      </c>
      <c r="E17" s="163" t="e">
        <f>'2.Datos'!#REF!</f>
        <v>#REF!</v>
      </c>
      <c r="F17" s="163" t="e">
        <f>'2.Datos'!#REF!</f>
        <v>#REF!</v>
      </c>
      <c r="G17" s="163" t="e">
        <f>'2.Datos'!#REF!</f>
        <v>#REF!</v>
      </c>
      <c r="H17" s="163" t="e">
        <f>'2.Datos'!#REF!</f>
        <v>#REF!</v>
      </c>
      <c r="I17" s="163" t="e">
        <f>'2.Datos'!#REF!</f>
        <v>#REF!</v>
      </c>
      <c r="J17" s="163" t="e">
        <f>'2.Datos'!#REF!</f>
        <v>#REF!</v>
      </c>
      <c r="K17" s="163" t="e">
        <f>'2.Datos'!#REF!</f>
        <v>#REF!</v>
      </c>
      <c r="L17" s="163" t="e">
        <f>'2.Datos'!#REF!</f>
        <v>#REF!</v>
      </c>
      <c r="M17" s="163" t="e">
        <f>'2.Datos'!#REF!</f>
        <v>#REF!</v>
      </c>
      <c r="N17" s="163" t="e">
        <f>'2.Datos'!#REF!</f>
        <v>#REF!</v>
      </c>
      <c r="O17" s="163" t="e">
        <f>'2.Datos'!#REF!</f>
        <v>#REF!</v>
      </c>
      <c r="P17" s="163" t="e">
        <f>'2.Datos'!#REF!</f>
        <v>#REF!</v>
      </c>
      <c r="Q17" s="163" t="e">
        <f>'2.Datos'!#REF!</f>
        <v>#REF!</v>
      </c>
      <c r="R17" s="163" t="e">
        <f>'2.Datos'!#REF!</f>
        <v>#REF!</v>
      </c>
      <c r="S17" s="163" t="e">
        <f>'2.Datos'!#REF!</f>
        <v>#REF!</v>
      </c>
      <c r="T17" s="163" t="e">
        <f>'2.Datos'!#REF!</f>
        <v>#REF!</v>
      </c>
      <c r="U17" s="163" t="e">
        <f>'2.Datos'!#REF!</f>
        <v>#REF!</v>
      </c>
      <c r="V17" s="163" t="e">
        <f>'2.Datos'!#REF!</f>
        <v>#REF!</v>
      </c>
      <c r="W17" s="163" t="e">
        <f>'2.Datos'!#REF!</f>
        <v>#REF!</v>
      </c>
      <c r="X17" s="163" t="e">
        <f>'2.Datos'!#REF!</f>
        <v>#REF!</v>
      </c>
      <c r="Y17" s="163" t="e">
        <f>'2.Datos'!#REF!</f>
        <v>#REF!</v>
      </c>
      <c r="Z17" s="163" t="e">
        <f>'2.Datos'!#REF!</f>
        <v>#REF!</v>
      </c>
      <c r="AA17" s="163" t="e">
        <f>'2.Datos'!#REF!</f>
        <v>#REF!</v>
      </c>
    </row>
    <row r="18" spans="1:27">
      <c r="A18" s="164" t="e">
        <f>IF('2.Datos'!#REF!=""," ",'2.Datos'!#REF!)</f>
        <v>#REF!</v>
      </c>
      <c r="B18" s="162" t="e">
        <f>IF('2.Datos'!#REF!="","",'2.Datos'!#REF!)</f>
        <v>#REF!</v>
      </c>
      <c r="C18" s="163" t="e">
        <f>'2.Datos'!#REF!</f>
        <v>#REF!</v>
      </c>
      <c r="D18" s="163" t="e">
        <f>'2.Datos'!#REF!</f>
        <v>#REF!</v>
      </c>
      <c r="E18" s="163" t="e">
        <f>'2.Datos'!#REF!</f>
        <v>#REF!</v>
      </c>
      <c r="F18" s="163" t="e">
        <f>'2.Datos'!#REF!</f>
        <v>#REF!</v>
      </c>
      <c r="G18" s="163" t="e">
        <f>'2.Datos'!#REF!</f>
        <v>#REF!</v>
      </c>
      <c r="H18" s="163" t="e">
        <f>'2.Datos'!#REF!</f>
        <v>#REF!</v>
      </c>
      <c r="I18" s="163" t="e">
        <f>'2.Datos'!#REF!</f>
        <v>#REF!</v>
      </c>
      <c r="J18" s="163" t="e">
        <f>'2.Datos'!#REF!</f>
        <v>#REF!</v>
      </c>
      <c r="K18" s="163" t="e">
        <f>'2.Datos'!#REF!</f>
        <v>#REF!</v>
      </c>
      <c r="L18" s="163" t="e">
        <f>'2.Datos'!#REF!</f>
        <v>#REF!</v>
      </c>
      <c r="M18" s="163" t="e">
        <f>'2.Datos'!#REF!</f>
        <v>#REF!</v>
      </c>
      <c r="N18" s="163" t="e">
        <f>'2.Datos'!#REF!</f>
        <v>#REF!</v>
      </c>
      <c r="O18" s="163" t="e">
        <f>'2.Datos'!#REF!</f>
        <v>#REF!</v>
      </c>
      <c r="P18" s="163" t="e">
        <f>'2.Datos'!#REF!</f>
        <v>#REF!</v>
      </c>
      <c r="Q18" s="163" t="e">
        <f>'2.Datos'!#REF!</f>
        <v>#REF!</v>
      </c>
      <c r="R18" s="163" t="e">
        <f>'2.Datos'!#REF!</f>
        <v>#REF!</v>
      </c>
      <c r="S18" s="163" t="e">
        <f>'2.Datos'!#REF!</f>
        <v>#REF!</v>
      </c>
      <c r="T18" s="163" t="e">
        <f>'2.Datos'!#REF!</f>
        <v>#REF!</v>
      </c>
      <c r="U18" s="163" t="e">
        <f>'2.Datos'!#REF!</f>
        <v>#REF!</v>
      </c>
      <c r="V18" s="163" t="e">
        <f>'2.Datos'!#REF!</f>
        <v>#REF!</v>
      </c>
      <c r="W18" s="163" t="e">
        <f>'2.Datos'!#REF!</f>
        <v>#REF!</v>
      </c>
      <c r="X18" s="163" t="e">
        <f>'2.Datos'!#REF!</f>
        <v>#REF!</v>
      </c>
      <c r="Y18" s="163" t="e">
        <f>'2.Datos'!#REF!</f>
        <v>#REF!</v>
      </c>
      <c r="Z18" s="163" t="e">
        <f>'2.Datos'!#REF!</f>
        <v>#REF!</v>
      </c>
      <c r="AA18" s="163" t="e">
        <f>'2.Datos'!#REF!</f>
        <v>#REF!</v>
      </c>
    </row>
    <row r="19" spans="1:27">
      <c r="A19" s="164" t="e">
        <f>IF('2.Datos'!#REF!=""," ",'2.Datos'!#REF!)</f>
        <v>#REF!</v>
      </c>
      <c r="B19" s="162" t="e">
        <f>IF('2.Datos'!#REF!="","",'2.Datos'!#REF!)</f>
        <v>#REF!</v>
      </c>
      <c r="C19" s="163" t="e">
        <f>'2.Datos'!#REF!</f>
        <v>#REF!</v>
      </c>
      <c r="D19" s="163" t="e">
        <f>'2.Datos'!#REF!</f>
        <v>#REF!</v>
      </c>
      <c r="E19" s="163" t="e">
        <f>'2.Datos'!#REF!</f>
        <v>#REF!</v>
      </c>
      <c r="F19" s="163" t="e">
        <f>'2.Datos'!#REF!</f>
        <v>#REF!</v>
      </c>
      <c r="G19" s="163" t="e">
        <f>'2.Datos'!#REF!</f>
        <v>#REF!</v>
      </c>
      <c r="H19" s="163" t="e">
        <f>'2.Datos'!#REF!</f>
        <v>#REF!</v>
      </c>
      <c r="I19" s="163" t="e">
        <f>'2.Datos'!#REF!</f>
        <v>#REF!</v>
      </c>
      <c r="J19" s="163" t="e">
        <f>'2.Datos'!#REF!</f>
        <v>#REF!</v>
      </c>
      <c r="K19" s="163" t="e">
        <f>'2.Datos'!#REF!</f>
        <v>#REF!</v>
      </c>
      <c r="L19" s="163" t="e">
        <f>'2.Datos'!#REF!</f>
        <v>#REF!</v>
      </c>
      <c r="M19" s="163" t="e">
        <f>'2.Datos'!#REF!</f>
        <v>#REF!</v>
      </c>
      <c r="N19" s="163" t="e">
        <f>'2.Datos'!#REF!</f>
        <v>#REF!</v>
      </c>
      <c r="O19" s="163" t="e">
        <f>'2.Datos'!#REF!</f>
        <v>#REF!</v>
      </c>
      <c r="P19" s="163" t="e">
        <f>'2.Datos'!#REF!</f>
        <v>#REF!</v>
      </c>
      <c r="Q19" s="163" t="e">
        <f>'2.Datos'!#REF!</f>
        <v>#REF!</v>
      </c>
      <c r="R19" s="163" t="e">
        <f>'2.Datos'!#REF!</f>
        <v>#REF!</v>
      </c>
      <c r="S19" s="163" t="e">
        <f>'2.Datos'!#REF!</f>
        <v>#REF!</v>
      </c>
      <c r="T19" s="163" t="e">
        <f>'2.Datos'!#REF!</f>
        <v>#REF!</v>
      </c>
      <c r="U19" s="163" t="e">
        <f>'2.Datos'!#REF!</f>
        <v>#REF!</v>
      </c>
      <c r="V19" s="163" t="e">
        <f>'2.Datos'!#REF!</f>
        <v>#REF!</v>
      </c>
      <c r="W19" s="163" t="e">
        <f>'2.Datos'!#REF!</f>
        <v>#REF!</v>
      </c>
      <c r="X19" s="163" t="e">
        <f>'2.Datos'!#REF!</f>
        <v>#REF!</v>
      </c>
      <c r="Y19" s="163" t="e">
        <f>'2.Datos'!#REF!</f>
        <v>#REF!</v>
      </c>
      <c r="Z19" s="163" t="e">
        <f>'2.Datos'!#REF!</f>
        <v>#REF!</v>
      </c>
      <c r="AA19" s="163" t="e">
        <f>'2.Datos'!#REF!</f>
        <v>#REF!</v>
      </c>
    </row>
    <row r="20" spans="1:27">
      <c r="A20" s="164" t="e">
        <f>IF('2.Datos'!#REF!=""," ",'2.Datos'!#REF!)</f>
        <v>#REF!</v>
      </c>
      <c r="B20" s="162" t="e">
        <f>IF('2.Datos'!#REF!="","",'2.Datos'!#REF!)</f>
        <v>#REF!</v>
      </c>
      <c r="C20" s="163" t="e">
        <f>'2.Datos'!#REF!</f>
        <v>#REF!</v>
      </c>
      <c r="D20" s="163" t="e">
        <f>'2.Datos'!#REF!</f>
        <v>#REF!</v>
      </c>
      <c r="E20" s="163" t="e">
        <f>'2.Datos'!#REF!</f>
        <v>#REF!</v>
      </c>
      <c r="F20" s="163" t="e">
        <f>'2.Datos'!#REF!</f>
        <v>#REF!</v>
      </c>
      <c r="G20" s="163" t="e">
        <f>'2.Datos'!#REF!</f>
        <v>#REF!</v>
      </c>
      <c r="H20" s="163" t="e">
        <f>'2.Datos'!#REF!</f>
        <v>#REF!</v>
      </c>
      <c r="I20" s="163" t="e">
        <f>'2.Datos'!#REF!</f>
        <v>#REF!</v>
      </c>
      <c r="J20" s="163" t="e">
        <f>'2.Datos'!#REF!</f>
        <v>#REF!</v>
      </c>
      <c r="K20" s="163" t="e">
        <f>'2.Datos'!#REF!</f>
        <v>#REF!</v>
      </c>
      <c r="L20" s="163" t="e">
        <f>'2.Datos'!#REF!</f>
        <v>#REF!</v>
      </c>
      <c r="M20" s="163" t="e">
        <f>'2.Datos'!#REF!</f>
        <v>#REF!</v>
      </c>
      <c r="N20" s="163" t="e">
        <f>'2.Datos'!#REF!</f>
        <v>#REF!</v>
      </c>
      <c r="O20" s="163" t="e">
        <f>'2.Datos'!#REF!</f>
        <v>#REF!</v>
      </c>
      <c r="P20" s="163" t="e">
        <f>'2.Datos'!#REF!</f>
        <v>#REF!</v>
      </c>
      <c r="Q20" s="163" t="e">
        <f>'2.Datos'!#REF!</f>
        <v>#REF!</v>
      </c>
      <c r="R20" s="163" t="e">
        <f>'2.Datos'!#REF!</f>
        <v>#REF!</v>
      </c>
      <c r="S20" s="163" t="e">
        <f>'2.Datos'!#REF!</f>
        <v>#REF!</v>
      </c>
      <c r="T20" s="163" t="e">
        <f>'2.Datos'!#REF!</f>
        <v>#REF!</v>
      </c>
      <c r="U20" s="163" t="e">
        <f>'2.Datos'!#REF!</f>
        <v>#REF!</v>
      </c>
      <c r="V20" s="163" t="e">
        <f>'2.Datos'!#REF!</f>
        <v>#REF!</v>
      </c>
      <c r="W20" s="163" t="e">
        <f>'2.Datos'!#REF!</f>
        <v>#REF!</v>
      </c>
      <c r="X20" s="163" t="e">
        <f>'2.Datos'!#REF!</f>
        <v>#REF!</v>
      </c>
      <c r="Y20" s="163" t="e">
        <f>'2.Datos'!#REF!</f>
        <v>#REF!</v>
      </c>
      <c r="Z20" s="163" t="e">
        <f>'2.Datos'!#REF!</f>
        <v>#REF!</v>
      </c>
      <c r="AA20" s="163" t="e">
        <f>'2.Datos'!#REF!</f>
        <v>#REF!</v>
      </c>
    </row>
    <row r="21" spans="1:27" ht="15.75" customHeight="1">
      <c r="A21" s="164" t="e">
        <f>IF('2.Datos'!#REF!=""," ",'2.Datos'!#REF!)</f>
        <v>#REF!</v>
      </c>
      <c r="B21" s="162" t="e">
        <f>IF('2.Datos'!#REF!="","",'2.Datos'!#REF!)</f>
        <v>#REF!</v>
      </c>
      <c r="C21" s="163" t="e">
        <f>'2.Datos'!#REF!</f>
        <v>#REF!</v>
      </c>
      <c r="D21" s="163" t="e">
        <f>'2.Datos'!#REF!</f>
        <v>#REF!</v>
      </c>
      <c r="E21" s="163" t="e">
        <f>'2.Datos'!#REF!</f>
        <v>#REF!</v>
      </c>
      <c r="F21" s="163" t="e">
        <f>'2.Datos'!#REF!</f>
        <v>#REF!</v>
      </c>
      <c r="G21" s="163" t="e">
        <f>'2.Datos'!#REF!</f>
        <v>#REF!</v>
      </c>
      <c r="H21" s="163" t="e">
        <f>'2.Datos'!#REF!</f>
        <v>#REF!</v>
      </c>
      <c r="I21" s="163" t="e">
        <f>'2.Datos'!#REF!</f>
        <v>#REF!</v>
      </c>
      <c r="J21" s="163" t="e">
        <f>'2.Datos'!#REF!</f>
        <v>#REF!</v>
      </c>
      <c r="K21" s="163" t="e">
        <f>'2.Datos'!#REF!</f>
        <v>#REF!</v>
      </c>
      <c r="L21" s="163" t="e">
        <f>'2.Datos'!#REF!</f>
        <v>#REF!</v>
      </c>
      <c r="M21" s="163" t="e">
        <f>'2.Datos'!#REF!</f>
        <v>#REF!</v>
      </c>
      <c r="N21" s="163" t="e">
        <f>'2.Datos'!#REF!</f>
        <v>#REF!</v>
      </c>
      <c r="O21" s="163" t="e">
        <f>'2.Datos'!#REF!</f>
        <v>#REF!</v>
      </c>
      <c r="P21" s="163" t="e">
        <f>'2.Datos'!#REF!</f>
        <v>#REF!</v>
      </c>
      <c r="Q21" s="163" t="e">
        <f>'2.Datos'!#REF!</f>
        <v>#REF!</v>
      </c>
      <c r="R21" s="163" t="e">
        <f>'2.Datos'!#REF!</f>
        <v>#REF!</v>
      </c>
      <c r="S21" s="163" t="e">
        <f>'2.Datos'!#REF!</f>
        <v>#REF!</v>
      </c>
      <c r="T21" s="163" t="e">
        <f>'2.Datos'!#REF!</f>
        <v>#REF!</v>
      </c>
      <c r="U21" s="163" t="e">
        <f>'2.Datos'!#REF!</f>
        <v>#REF!</v>
      </c>
      <c r="V21" s="163" t="e">
        <f>'2.Datos'!#REF!</f>
        <v>#REF!</v>
      </c>
      <c r="W21" s="163" t="e">
        <f>'2.Datos'!#REF!</f>
        <v>#REF!</v>
      </c>
      <c r="X21" s="163" t="e">
        <f>'2.Datos'!#REF!</f>
        <v>#REF!</v>
      </c>
      <c r="Y21" s="163" t="e">
        <f>'2.Datos'!#REF!</f>
        <v>#REF!</v>
      </c>
      <c r="Z21" s="163" t="e">
        <f>'2.Datos'!#REF!</f>
        <v>#REF!</v>
      </c>
      <c r="AA21" s="163" t="e">
        <f>'2.Datos'!#REF!</f>
        <v>#REF!</v>
      </c>
    </row>
    <row r="22" spans="1:27" ht="15.75" customHeight="1">
      <c r="A22" s="164" t="e">
        <f>IF('2.Datos'!#REF!=""," ",'2.Datos'!#REF!)</f>
        <v>#REF!</v>
      </c>
      <c r="B22" s="162" t="e">
        <f>IF('2.Datos'!#REF!="","",'2.Datos'!#REF!)</f>
        <v>#REF!</v>
      </c>
      <c r="C22" s="163" t="e">
        <f>'2.Datos'!#REF!</f>
        <v>#REF!</v>
      </c>
      <c r="D22" s="163" t="e">
        <f>'2.Datos'!#REF!</f>
        <v>#REF!</v>
      </c>
      <c r="E22" s="163" t="e">
        <f>'2.Datos'!#REF!</f>
        <v>#REF!</v>
      </c>
      <c r="F22" s="163" t="e">
        <f>'2.Datos'!#REF!</f>
        <v>#REF!</v>
      </c>
      <c r="G22" s="163" t="e">
        <f>'2.Datos'!#REF!</f>
        <v>#REF!</v>
      </c>
      <c r="H22" s="163" t="e">
        <f>'2.Datos'!#REF!</f>
        <v>#REF!</v>
      </c>
      <c r="I22" s="163" t="e">
        <f>'2.Datos'!#REF!</f>
        <v>#REF!</v>
      </c>
      <c r="J22" s="163" t="e">
        <f>'2.Datos'!#REF!</f>
        <v>#REF!</v>
      </c>
      <c r="K22" s="163" t="e">
        <f>'2.Datos'!#REF!</f>
        <v>#REF!</v>
      </c>
      <c r="L22" s="163" t="e">
        <f>'2.Datos'!#REF!</f>
        <v>#REF!</v>
      </c>
      <c r="M22" s="163" t="e">
        <f>'2.Datos'!#REF!</f>
        <v>#REF!</v>
      </c>
      <c r="N22" s="163" t="e">
        <f>'2.Datos'!#REF!</f>
        <v>#REF!</v>
      </c>
      <c r="O22" s="163" t="e">
        <f>'2.Datos'!#REF!</f>
        <v>#REF!</v>
      </c>
      <c r="P22" s="163" t="e">
        <f>'2.Datos'!#REF!</f>
        <v>#REF!</v>
      </c>
      <c r="Q22" s="163" t="e">
        <f>'2.Datos'!#REF!</f>
        <v>#REF!</v>
      </c>
      <c r="R22" s="163" t="e">
        <f>'2.Datos'!#REF!</f>
        <v>#REF!</v>
      </c>
      <c r="S22" s="163" t="e">
        <f>'2.Datos'!#REF!</f>
        <v>#REF!</v>
      </c>
      <c r="T22" s="163" t="e">
        <f>'2.Datos'!#REF!</f>
        <v>#REF!</v>
      </c>
      <c r="U22" s="163" t="e">
        <f>'2.Datos'!#REF!</f>
        <v>#REF!</v>
      </c>
      <c r="V22" s="163" t="e">
        <f>'2.Datos'!#REF!</f>
        <v>#REF!</v>
      </c>
      <c r="W22" s="163" t="e">
        <f>'2.Datos'!#REF!</f>
        <v>#REF!</v>
      </c>
      <c r="X22" s="163" t="e">
        <f>'2.Datos'!#REF!</f>
        <v>#REF!</v>
      </c>
      <c r="Y22" s="163" t="e">
        <f>'2.Datos'!#REF!</f>
        <v>#REF!</v>
      </c>
      <c r="Z22" s="163" t="e">
        <f>'2.Datos'!#REF!</f>
        <v>#REF!</v>
      </c>
      <c r="AA22" s="163" t="e">
        <f>'2.Datos'!#REF!</f>
        <v>#REF!</v>
      </c>
    </row>
    <row r="23" spans="1:27" ht="15.75" customHeight="1">
      <c r="A23" s="164" t="e">
        <f>IF('2.Datos'!#REF!=""," ",'2.Datos'!#REF!)</f>
        <v>#REF!</v>
      </c>
      <c r="B23" s="162" t="e">
        <f>IF('2.Datos'!#REF!="","",'2.Datos'!#REF!)</f>
        <v>#REF!</v>
      </c>
      <c r="C23" s="163" t="e">
        <f>'2.Datos'!#REF!</f>
        <v>#REF!</v>
      </c>
      <c r="D23" s="163" t="e">
        <f>'2.Datos'!#REF!</f>
        <v>#REF!</v>
      </c>
      <c r="E23" s="163" t="e">
        <f>'2.Datos'!#REF!</f>
        <v>#REF!</v>
      </c>
      <c r="F23" s="163" t="e">
        <f>'2.Datos'!#REF!</f>
        <v>#REF!</v>
      </c>
      <c r="G23" s="163" t="e">
        <f>'2.Datos'!#REF!</f>
        <v>#REF!</v>
      </c>
      <c r="H23" s="163" t="e">
        <f>'2.Datos'!#REF!</f>
        <v>#REF!</v>
      </c>
      <c r="I23" s="163" t="e">
        <f>'2.Datos'!#REF!</f>
        <v>#REF!</v>
      </c>
      <c r="J23" s="163" t="e">
        <f>'2.Datos'!#REF!</f>
        <v>#REF!</v>
      </c>
      <c r="K23" s="163" t="e">
        <f>'2.Datos'!#REF!</f>
        <v>#REF!</v>
      </c>
      <c r="L23" s="163" t="e">
        <f>'2.Datos'!#REF!</f>
        <v>#REF!</v>
      </c>
      <c r="M23" s="163" t="e">
        <f>'2.Datos'!#REF!</f>
        <v>#REF!</v>
      </c>
      <c r="N23" s="163" t="e">
        <f>'2.Datos'!#REF!</f>
        <v>#REF!</v>
      </c>
      <c r="O23" s="163" t="e">
        <f>'2.Datos'!#REF!</f>
        <v>#REF!</v>
      </c>
      <c r="P23" s="163" t="e">
        <f>'2.Datos'!#REF!</f>
        <v>#REF!</v>
      </c>
      <c r="Q23" s="163" t="e">
        <f>'2.Datos'!#REF!</f>
        <v>#REF!</v>
      </c>
      <c r="R23" s="163" t="e">
        <f>'2.Datos'!#REF!</f>
        <v>#REF!</v>
      </c>
      <c r="S23" s="163" t="e">
        <f>'2.Datos'!#REF!</f>
        <v>#REF!</v>
      </c>
      <c r="T23" s="163" t="e">
        <f>'2.Datos'!#REF!</f>
        <v>#REF!</v>
      </c>
      <c r="U23" s="163" t="e">
        <f>'2.Datos'!#REF!</f>
        <v>#REF!</v>
      </c>
      <c r="V23" s="163" t="e">
        <f>'2.Datos'!#REF!</f>
        <v>#REF!</v>
      </c>
      <c r="W23" s="163" t="e">
        <f>'2.Datos'!#REF!</f>
        <v>#REF!</v>
      </c>
      <c r="X23" s="163" t="e">
        <f>'2.Datos'!#REF!</f>
        <v>#REF!</v>
      </c>
      <c r="Y23" s="163" t="e">
        <f>'2.Datos'!#REF!</f>
        <v>#REF!</v>
      </c>
      <c r="Z23" s="163" t="e">
        <f>'2.Datos'!#REF!</f>
        <v>#REF!</v>
      </c>
      <c r="AA23" s="163" t="e">
        <f>'2.Datos'!#REF!</f>
        <v>#REF!</v>
      </c>
    </row>
    <row r="24" spans="1:27" ht="15.75" customHeight="1">
      <c r="A24" s="164" t="e">
        <f>IF('2.Datos'!#REF!=""," ",'2.Datos'!#REF!)</f>
        <v>#REF!</v>
      </c>
      <c r="B24" s="162" t="e">
        <f>IF('2.Datos'!#REF!="","",'2.Datos'!#REF!)</f>
        <v>#REF!</v>
      </c>
      <c r="C24" s="163" t="e">
        <f>'2.Datos'!#REF!</f>
        <v>#REF!</v>
      </c>
      <c r="D24" s="163" t="e">
        <f>'2.Datos'!#REF!</f>
        <v>#REF!</v>
      </c>
      <c r="E24" s="163" t="e">
        <f>'2.Datos'!#REF!</f>
        <v>#REF!</v>
      </c>
      <c r="F24" s="163" t="e">
        <f>'2.Datos'!#REF!</f>
        <v>#REF!</v>
      </c>
      <c r="G24" s="163" t="e">
        <f>'2.Datos'!#REF!</f>
        <v>#REF!</v>
      </c>
      <c r="H24" s="163" t="e">
        <f>'2.Datos'!#REF!</f>
        <v>#REF!</v>
      </c>
      <c r="I24" s="163" t="e">
        <f>'2.Datos'!#REF!</f>
        <v>#REF!</v>
      </c>
      <c r="J24" s="163" t="e">
        <f>'2.Datos'!#REF!</f>
        <v>#REF!</v>
      </c>
      <c r="K24" s="163" t="e">
        <f>'2.Datos'!#REF!</f>
        <v>#REF!</v>
      </c>
      <c r="L24" s="163" t="e">
        <f>'2.Datos'!#REF!</f>
        <v>#REF!</v>
      </c>
      <c r="M24" s="163" t="e">
        <f>'2.Datos'!#REF!</f>
        <v>#REF!</v>
      </c>
      <c r="N24" s="163" t="e">
        <f>'2.Datos'!#REF!</f>
        <v>#REF!</v>
      </c>
      <c r="O24" s="163" t="e">
        <f>'2.Datos'!#REF!</f>
        <v>#REF!</v>
      </c>
      <c r="P24" s="163" t="e">
        <f>'2.Datos'!#REF!</f>
        <v>#REF!</v>
      </c>
      <c r="Q24" s="163" t="e">
        <f>'2.Datos'!#REF!</f>
        <v>#REF!</v>
      </c>
      <c r="R24" s="163" t="e">
        <f>'2.Datos'!#REF!</f>
        <v>#REF!</v>
      </c>
      <c r="S24" s="163" t="e">
        <f>'2.Datos'!#REF!</f>
        <v>#REF!</v>
      </c>
      <c r="T24" s="163" t="e">
        <f>'2.Datos'!#REF!</f>
        <v>#REF!</v>
      </c>
      <c r="U24" s="163" t="e">
        <f>'2.Datos'!#REF!</f>
        <v>#REF!</v>
      </c>
      <c r="V24" s="163" t="e">
        <f>'2.Datos'!#REF!</f>
        <v>#REF!</v>
      </c>
      <c r="W24" s="163" t="e">
        <f>'2.Datos'!#REF!</f>
        <v>#REF!</v>
      </c>
      <c r="X24" s="163" t="e">
        <f>'2.Datos'!#REF!</f>
        <v>#REF!</v>
      </c>
      <c r="Y24" s="163" t="e">
        <f>'2.Datos'!#REF!</f>
        <v>#REF!</v>
      </c>
      <c r="Z24" s="163" t="e">
        <f>'2.Datos'!#REF!</f>
        <v>#REF!</v>
      </c>
      <c r="AA24" s="163" t="e">
        <f>'2.Datos'!#REF!</f>
        <v>#REF!</v>
      </c>
    </row>
    <row r="25" spans="1:27" ht="15.75" customHeight="1">
      <c r="A25" s="164" t="e">
        <f>IF('2.Datos'!#REF!=""," ",'2.Datos'!#REF!)</f>
        <v>#REF!</v>
      </c>
      <c r="B25" s="162" t="e">
        <f>IF('2.Datos'!#REF!="","",'2.Datos'!#REF!)</f>
        <v>#REF!</v>
      </c>
      <c r="C25" s="163" t="e">
        <f>'2.Datos'!#REF!</f>
        <v>#REF!</v>
      </c>
      <c r="D25" s="163" t="e">
        <f>'2.Datos'!#REF!</f>
        <v>#REF!</v>
      </c>
      <c r="E25" s="163" t="e">
        <f>'2.Datos'!#REF!</f>
        <v>#REF!</v>
      </c>
      <c r="F25" s="163" t="e">
        <f>'2.Datos'!#REF!</f>
        <v>#REF!</v>
      </c>
      <c r="G25" s="163" t="e">
        <f>'2.Datos'!#REF!</f>
        <v>#REF!</v>
      </c>
      <c r="H25" s="163" t="e">
        <f>'2.Datos'!#REF!</f>
        <v>#REF!</v>
      </c>
      <c r="I25" s="163" t="e">
        <f>'2.Datos'!#REF!</f>
        <v>#REF!</v>
      </c>
      <c r="J25" s="163" t="e">
        <f>'2.Datos'!#REF!</f>
        <v>#REF!</v>
      </c>
      <c r="K25" s="163" t="e">
        <f>'2.Datos'!#REF!</f>
        <v>#REF!</v>
      </c>
      <c r="L25" s="163" t="e">
        <f>'2.Datos'!#REF!</f>
        <v>#REF!</v>
      </c>
      <c r="M25" s="163" t="e">
        <f>'2.Datos'!#REF!</f>
        <v>#REF!</v>
      </c>
      <c r="N25" s="163" t="e">
        <f>'2.Datos'!#REF!</f>
        <v>#REF!</v>
      </c>
      <c r="O25" s="163" t="e">
        <f>'2.Datos'!#REF!</f>
        <v>#REF!</v>
      </c>
      <c r="P25" s="163" t="e">
        <f>'2.Datos'!#REF!</f>
        <v>#REF!</v>
      </c>
      <c r="Q25" s="163" t="e">
        <f>'2.Datos'!#REF!</f>
        <v>#REF!</v>
      </c>
      <c r="R25" s="163" t="e">
        <f>'2.Datos'!#REF!</f>
        <v>#REF!</v>
      </c>
      <c r="S25" s="163" t="e">
        <f>'2.Datos'!#REF!</f>
        <v>#REF!</v>
      </c>
      <c r="T25" s="163" t="e">
        <f>'2.Datos'!#REF!</f>
        <v>#REF!</v>
      </c>
      <c r="U25" s="163" t="e">
        <f>'2.Datos'!#REF!</f>
        <v>#REF!</v>
      </c>
      <c r="V25" s="163" t="e">
        <f>'2.Datos'!#REF!</f>
        <v>#REF!</v>
      </c>
      <c r="W25" s="163" t="e">
        <f>'2.Datos'!#REF!</f>
        <v>#REF!</v>
      </c>
      <c r="X25" s="163" t="e">
        <f>'2.Datos'!#REF!</f>
        <v>#REF!</v>
      </c>
      <c r="Y25" s="163" t="e">
        <f>'2.Datos'!#REF!</f>
        <v>#REF!</v>
      </c>
      <c r="Z25" s="163" t="e">
        <f>'2.Datos'!#REF!</f>
        <v>#REF!</v>
      </c>
      <c r="AA25" s="163" t="e">
        <f>'2.Datos'!#REF!</f>
        <v>#REF!</v>
      </c>
    </row>
    <row r="26" spans="1:27" ht="15.75" customHeight="1">
      <c r="A26" s="164" t="e">
        <f>IF('2.Datos'!#REF!=""," ",'2.Datos'!#REF!)</f>
        <v>#REF!</v>
      </c>
      <c r="B26" s="162" t="e">
        <f>IF('2.Datos'!#REF!="","",'2.Datos'!#REF!)</f>
        <v>#REF!</v>
      </c>
      <c r="C26" s="163" t="e">
        <f>'2.Datos'!#REF!</f>
        <v>#REF!</v>
      </c>
      <c r="D26" s="163" t="e">
        <f>'2.Datos'!#REF!</f>
        <v>#REF!</v>
      </c>
      <c r="E26" s="163" t="e">
        <f>'2.Datos'!#REF!</f>
        <v>#REF!</v>
      </c>
      <c r="F26" s="163" t="e">
        <f>'2.Datos'!#REF!</f>
        <v>#REF!</v>
      </c>
      <c r="G26" s="163" t="e">
        <f>'2.Datos'!#REF!</f>
        <v>#REF!</v>
      </c>
      <c r="H26" s="163" t="e">
        <f>'2.Datos'!#REF!</f>
        <v>#REF!</v>
      </c>
      <c r="I26" s="163" t="e">
        <f>'2.Datos'!#REF!</f>
        <v>#REF!</v>
      </c>
      <c r="J26" s="163" t="e">
        <f>'2.Datos'!#REF!</f>
        <v>#REF!</v>
      </c>
      <c r="K26" s="163" t="e">
        <f>'2.Datos'!#REF!</f>
        <v>#REF!</v>
      </c>
      <c r="L26" s="163" t="e">
        <f>'2.Datos'!#REF!</f>
        <v>#REF!</v>
      </c>
      <c r="M26" s="163" t="e">
        <f>'2.Datos'!#REF!</f>
        <v>#REF!</v>
      </c>
      <c r="N26" s="163" t="e">
        <f>'2.Datos'!#REF!</f>
        <v>#REF!</v>
      </c>
      <c r="O26" s="163" t="e">
        <f>'2.Datos'!#REF!</f>
        <v>#REF!</v>
      </c>
      <c r="P26" s="163" t="e">
        <f>'2.Datos'!#REF!</f>
        <v>#REF!</v>
      </c>
      <c r="Q26" s="163" t="e">
        <f>'2.Datos'!#REF!</f>
        <v>#REF!</v>
      </c>
      <c r="R26" s="163" t="e">
        <f>'2.Datos'!#REF!</f>
        <v>#REF!</v>
      </c>
      <c r="S26" s="163" t="e">
        <f>'2.Datos'!#REF!</f>
        <v>#REF!</v>
      </c>
      <c r="T26" s="163" t="e">
        <f>'2.Datos'!#REF!</f>
        <v>#REF!</v>
      </c>
      <c r="U26" s="163" t="e">
        <f>'2.Datos'!#REF!</f>
        <v>#REF!</v>
      </c>
      <c r="V26" s="163" t="e">
        <f>'2.Datos'!#REF!</f>
        <v>#REF!</v>
      </c>
      <c r="W26" s="163" t="e">
        <f>'2.Datos'!#REF!</f>
        <v>#REF!</v>
      </c>
      <c r="X26" s="163" t="e">
        <f>'2.Datos'!#REF!</f>
        <v>#REF!</v>
      </c>
      <c r="Y26" s="163" t="e">
        <f>'2.Datos'!#REF!</f>
        <v>#REF!</v>
      </c>
      <c r="Z26" s="163" t="e">
        <f>'2.Datos'!#REF!</f>
        <v>#REF!</v>
      </c>
      <c r="AA26" s="163" t="e">
        <f>'2.Datos'!#REF!</f>
        <v>#REF!</v>
      </c>
    </row>
    <row r="27" spans="1:27" ht="15.75" customHeight="1">
      <c r="A27" s="164" t="e">
        <f>IF('2.Datos'!#REF!=""," ",'2.Datos'!#REF!)</f>
        <v>#REF!</v>
      </c>
      <c r="B27" s="162" t="e">
        <f>IF('2.Datos'!#REF!="","",'2.Datos'!#REF!)</f>
        <v>#REF!</v>
      </c>
      <c r="C27" s="163" t="e">
        <f>'2.Datos'!#REF!</f>
        <v>#REF!</v>
      </c>
      <c r="D27" s="163" t="e">
        <f>'2.Datos'!#REF!</f>
        <v>#REF!</v>
      </c>
      <c r="E27" s="163" t="e">
        <f>'2.Datos'!#REF!</f>
        <v>#REF!</v>
      </c>
      <c r="F27" s="163" t="e">
        <f>'2.Datos'!#REF!</f>
        <v>#REF!</v>
      </c>
      <c r="G27" s="163" t="e">
        <f>'2.Datos'!#REF!</f>
        <v>#REF!</v>
      </c>
      <c r="H27" s="163" t="e">
        <f>'2.Datos'!#REF!</f>
        <v>#REF!</v>
      </c>
      <c r="I27" s="163" t="e">
        <f>'2.Datos'!#REF!</f>
        <v>#REF!</v>
      </c>
      <c r="J27" s="163" t="e">
        <f>'2.Datos'!#REF!</f>
        <v>#REF!</v>
      </c>
      <c r="K27" s="163" t="e">
        <f>'2.Datos'!#REF!</f>
        <v>#REF!</v>
      </c>
      <c r="L27" s="163" t="e">
        <f>'2.Datos'!#REF!</f>
        <v>#REF!</v>
      </c>
      <c r="M27" s="163" t="e">
        <f>'2.Datos'!#REF!</f>
        <v>#REF!</v>
      </c>
      <c r="N27" s="163" t="e">
        <f>'2.Datos'!#REF!</f>
        <v>#REF!</v>
      </c>
      <c r="O27" s="163" t="e">
        <f>'2.Datos'!#REF!</f>
        <v>#REF!</v>
      </c>
      <c r="P27" s="163" t="e">
        <f>'2.Datos'!#REF!</f>
        <v>#REF!</v>
      </c>
      <c r="Q27" s="163" t="e">
        <f>'2.Datos'!#REF!</f>
        <v>#REF!</v>
      </c>
      <c r="R27" s="163" t="e">
        <f>'2.Datos'!#REF!</f>
        <v>#REF!</v>
      </c>
      <c r="S27" s="163" t="e">
        <f>'2.Datos'!#REF!</f>
        <v>#REF!</v>
      </c>
      <c r="T27" s="163" t="e">
        <f>'2.Datos'!#REF!</f>
        <v>#REF!</v>
      </c>
      <c r="U27" s="163" t="e">
        <f>'2.Datos'!#REF!</f>
        <v>#REF!</v>
      </c>
      <c r="V27" s="163" t="e">
        <f>'2.Datos'!#REF!</f>
        <v>#REF!</v>
      </c>
      <c r="W27" s="163" t="e">
        <f>'2.Datos'!#REF!</f>
        <v>#REF!</v>
      </c>
      <c r="X27" s="163" t="e">
        <f>'2.Datos'!#REF!</f>
        <v>#REF!</v>
      </c>
      <c r="Y27" s="163" t="e">
        <f>'2.Datos'!#REF!</f>
        <v>#REF!</v>
      </c>
      <c r="Z27" s="163" t="e">
        <f>'2.Datos'!#REF!</f>
        <v>#REF!</v>
      </c>
      <c r="AA27" s="163" t="e">
        <f>'2.Datos'!#REF!</f>
        <v>#REF!</v>
      </c>
    </row>
    <row r="28" spans="1:27" ht="15.75" customHeight="1">
      <c r="A28" s="165"/>
      <c r="B28" s="166"/>
      <c r="C28" s="167"/>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row>
    <row r="29" spans="1:27" ht="15.75" customHeight="1">
      <c r="A29" s="157"/>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row>
    <row r="30" spans="1:27" ht="15.75" customHeight="1">
      <c r="A30" s="169"/>
      <c r="B30" s="169"/>
      <c r="C30" s="132" t="s">
        <v>566</v>
      </c>
      <c r="D30" s="132" t="str">
        <f t="shared" ref="D30:AA30" si="0">D2</f>
        <v>Seguimiento 1 (Fecha)</v>
      </c>
      <c r="E30" s="132" t="str">
        <f t="shared" si="0"/>
        <v>Seguimiento 2 (Fecha)</v>
      </c>
      <c r="F30" s="132" t="str">
        <f t="shared" si="0"/>
        <v>Seguimiento 3 (Fecha)</v>
      </c>
      <c r="G30" s="132" t="str">
        <f t="shared" si="0"/>
        <v>Seguimiento 4 (Fecha)</v>
      </c>
      <c r="H30" s="132" t="str">
        <f t="shared" si="0"/>
        <v>Seguimiento 5 (Fecha)</v>
      </c>
      <c r="I30" s="132" t="str">
        <f t="shared" si="0"/>
        <v>Seguimiento 6 (Fecha)</v>
      </c>
      <c r="J30" s="132" t="str">
        <f t="shared" si="0"/>
        <v>Seguimiento 7 (Fecha)</v>
      </c>
      <c r="K30" s="132" t="str">
        <f t="shared" si="0"/>
        <v>Seguimiento 8 (Fecha)</v>
      </c>
      <c r="L30" s="132" t="str">
        <f t="shared" si="0"/>
        <v>Seguimiento 9 (Fecha)</v>
      </c>
      <c r="M30" s="132" t="str">
        <f t="shared" si="0"/>
        <v>Seguimiento 10 (Fecha)</v>
      </c>
      <c r="N30" s="132" t="str">
        <f t="shared" si="0"/>
        <v>Seguimiento 11 (Fecha)</v>
      </c>
      <c r="O30" s="132" t="str">
        <f t="shared" si="0"/>
        <v>Seguimiento 12 (Fecha)</v>
      </c>
      <c r="P30" s="132" t="str">
        <f t="shared" si="0"/>
        <v>Seguimiento 13 (Fecha)</v>
      </c>
      <c r="Q30" s="132" t="str">
        <f t="shared" si="0"/>
        <v>Seguimiento 14 (Fecha)</v>
      </c>
      <c r="R30" s="132" t="str">
        <f t="shared" si="0"/>
        <v>Seguimiento 15 (Fecha)</v>
      </c>
      <c r="S30" s="132" t="str">
        <f t="shared" si="0"/>
        <v>Seguimiento 16 (Fecha)</v>
      </c>
      <c r="T30" s="132" t="str">
        <f t="shared" si="0"/>
        <v>Seguimiento 17 (Fecha)</v>
      </c>
      <c r="U30" s="132" t="str">
        <f t="shared" si="0"/>
        <v>Seguimiento 18 (Fecha)</v>
      </c>
      <c r="V30" s="132" t="str">
        <f t="shared" si="0"/>
        <v>Seguimiento 19 (Fecha)</v>
      </c>
      <c r="W30" s="132" t="str">
        <f t="shared" si="0"/>
        <v>Seguimiento 20 (Fecha)</v>
      </c>
      <c r="X30" s="132" t="str">
        <f t="shared" si="0"/>
        <v>Seguimiento 21 (Fecha)</v>
      </c>
      <c r="Y30" s="132" t="str">
        <f t="shared" si="0"/>
        <v>Seguimiento 22 (Fecha)</v>
      </c>
      <c r="Z30" s="132" t="str">
        <f t="shared" si="0"/>
        <v>Seguimiento 23 (Fecha)</v>
      </c>
      <c r="AA30" s="132" t="str">
        <f t="shared" si="0"/>
        <v>Seguimiento 24 (Fecha)</v>
      </c>
    </row>
    <row r="31" spans="1:27" ht="15.75" customHeight="1">
      <c r="A31" s="157"/>
      <c r="B31" s="170" t="s">
        <v>567</v>
      </c>
      <c r="C31" s="171">
        <f>'2.Datos'!HT2</f>
        <v>0.83471643862556477</v>
      </c>
      <c r="D31" s="171">
        <f>'2.Datos'!HY2</f>
        <v>-0.16113901317992943</v>
      </c>
      <c r="E31" s="171">
        <f>'2.Datos'!ID2</f>
        <v>-0.16113901317992943</v>
      </c>
      <c r="F31" s="171">
        <f>'2.Datos'!II2</f>
        <v>-0.16113901317992943</v>
      </c>
      <c r="G31" s="171">
        <f>'2.Datos'!IN2</f>
        <v>-0.16113901317992943</v>
      </c>
      <c r="H31" s="171">
        <f>'2.Datos'!IS2</f>
        <v>-0.16113901317992943</v>
      </c>
      <c r="I31" s="171">
        <f>'2.Datos'!IX2</f>
        <v>-0.16113901317992943</v>
      </c>
      <c r="J31" s="171">
        <f>'2.Datos'!JC2</f>
        <v>-0.16113901317992943</v>
      </c>
      <c r="K31" s="171">
        <f>'2.Datos'!JH2</f>
        <v>-0.16113901317992943</v>
      </c>
      <c r="L31" s="171">
        <f>'2.Datos'!JM2</f>
        <v>-0.16113901317992943</v>
      </c>
      <c r="M31" s="171">
        <f>'2.Datos'!JR2</f>
        <v>-0.16113901317992943</v>
      </c>
      <c r="N31" s="171">
        <f>'2.Datos'!JW2</f>
        <v>-0.16113901317992943</v>
      </c>
      <c r="O31" s="171">
        <f>'2.Datos'!KB2</f>
        <v>-0.16113901317992943</v>
      </c>
      <c r="P31" s="171">
        <f>'2.Datos'!KG2</f>
        <v>-0.16113901317992943</v>
      </c>
      <c r="Q31" s="171">
        <f>'2.Datos'!KL2</f>
        <v>-0.16113901317992943</v>
      </c>
      <c r="R31" s="171">
        <f>'2.Datos'!KQ2</f>
        <v>-0.16113901317992943</v>
      </c>
      <c r="S31" s="171">
        <f>'2.Datos'!KV2</f>
        <v>-0.16113901317992943</v>
      </c>
      <c r="T31" s="171">
        <f>'2.Datos'!LA2</f>
        <v>-0.16113901317992943</v>
      </c>
      <c r="U31" s="171">
        <f>'2.Datos'!LF2</f>
        <v>-0.16113901317992943</v>
      </c>
      <c r="V31" s="171">
        <f>'2.Datos'!LK2</f>
        <v>-0.16113901317992943</v>
      </c>
      <c r="W31" s="171">
        <f>'2.Datos'!LP2</f>
        <v>-0.16113901317992943</v>
      </c>
      <c r="X31" s="171">
        <f>'2.Datos'!LU2</f>
        <v>-0.16113901317992943</v>
      </c>
      <c r="Y31" s="171">
        <f>'2.Datos'!LZ2</f>
        <v>-0.16113901317992943</v>
      </c>
      <c r="Z31" s="171">
        <f>'2.Datos'!ME2</f>
        <v>-0.16113901317992943</v>
      </c>
      <c r="AA31" s="171">
        <f>'2.Datos'!MJ2</f>
        <v>-0.16113901317992943</v>
      </c>
    </row>
    <row r="32" spans="1:27" ht="15.75" customHeight="1">
      <c r="A32" s="157"/>
      <c r="B32" s="157"/>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row>
    <row r="33" spans="1:27" ht="15.75" customHeight="1">
      <c r="A33" s="157"/>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row>
    <row r="34" spans="1:27" ht="15.75" customHeight="1">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row>
    <row r="35" spans="1:27" ht="15.75" customHeight="1">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row>
    <row r="36" spans="1:27" ht="15.75" customHeight="1">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row>
    <row r="37" spans="1:27" ht="15.75" customHeight="1">
      <c r="A37" s="157"/>
      <c r="B37" s="157"/>
      <c r="C37" s="157"/>
      <c r="D37" s="157"/>
      <c r="E37" s="157"/>
      <c r="F37" s="157"/>
      <c r="G37" s="157"/>
      <c r="H37" s="157"/>
      <c r="I37" s="157"/>
      <c r="J37" s="172"/>
      <c r="K37" s="172"/>
      <c r="L37" s="383" t="s">
        <v>560</v>
      </c>
      <c r="M37" s="384"/>
      <c r="N37" s="384"/>
      <c r="O37" s="384"/>
      <c r="P37" s="385"/>
      <c r="Q37" s="157"/>
      <c r="R37" s="157"/>
      <c r="S37" s="157"/>
      <c r="T37" s="157"/>
      <c r="U37" s="157"/>
      <c r="V37" s="157"/>
      <c r="W37" s="157"/>
      <c r="X37" s="157"/>
      <c r="Y37" s="157"/>
      <c r="Z37" s="157"/>
      <c r="AA37" s="157"/>
    </row>
    <row r="38" spans="1:27" ht="15.75" customHeight="1">
      <c r="A38" s="157"/>
      <c r="B38" s="157"/>
      <c r="C38" s="157"/>
      <c r="D38" s="157"/>
      <c r="E38" s="157"/>
      <c r="F38" s="157"/>
      <c r="G38" s="157"/>
      <c r="H38" s="157"/>
      <c r="I38" s="157"/>
      <c r="J38" s="386" t="s">
        <v>561</v>
      </c>
      <c r="K38" s="387"/>
      <c r="L38" s="141" t="s">
        <v>532</v>
      </c>
      <c r="M38" s="141" t="s">
        <v>185</v>
      </c>
      <c r="N38" s="141" t="s">
        <v>111</v>
      </c>
      <c r="O38" s="141" t="s">
        <v>562</v>
      </c>
      <c r="P38" s="141" t="s">
        <v>100</v>
      </c>
      <c r="Q38" s="157"/>
      <c r="R38" s="157"/>
      <c r="S38" s="157"/>
      <c r="T38" s="157"/>
      <c r="U38" s="157"/>
      <c r="V38" s="157"/>
      <c r="W38" s="157"/>
      <c r="X38" s="157"/>
      <c r="Y38" s="157"/>
      <c r="Z38" s="157"/>
      <c r="AA38" s="157"/>
    </row>
    <row r="39" spans="1:27" ht="15.75" customHeight="1">
      <c r="A39" s="157"/>
      <c r="B39" s="157"/>
      <c r="C39" s="157"/>
      <c r="D39" s="157"/>
      <c r="E39" s="157"/>
      <c r="F39" s="157"/>
      <c r="G39" s="157"/>
      <c r="H39" s="157"/>
      <c r="I39" s="157"/>
      <c r="J39" s="388"/>
      <c r="K39" s="389"/>
      <c r="L39" s="142">
        <v>1</v>
      </c>
      <c r="M39" s="142">
        <v>2</v>
      </c>
      <c r="N39" s="142">
        <v>4</v>
      </c>
      <c r="O39" s="142">
        <v>8</v>
      </c>
      <c r="P39" s="142">
        <v>16</v>
      </c>
      <c r="Q39" s="157"/>
      <c r="R39" s="157"/>
      <c r="S39" s="157"/>
      <c r="T39" s="157"/>
      <c r="U39" s="157"/>
      <c r="V39" s="157"/>
      <c r="W39" s="157"/>
      <c r="X39" s="157"/>
      <c r="Y39" s="157"/>
      <c r="Z39" s="157"/>
      <c r="AA39" s="157"/>
    </row>
    <row r="40" spans="1:27" ht="15.75" customHeight="1">
      <c r="A40" s="157"/>
      <c r="B40" s="157"/>
      <c r="C40" s="157"/>
      <c r="D40" s="157"/>
      <c r="E40" s="157"/>
      <c r="F40" s="157"/>
      <c r="G40" s="157"/>
      <c r="H40" s="157"/>
      <c r="I40" s="157"/>
      <c r="J40" s="173" t="s">
        <v>120</v>
      </c>
      <c r="K40" s="142">
        <v>5</v>
      </c>
      <c r="L40" s="144" t="e">
        <f ca="1">Listas!E57</f>
        <v>#NAME?</v>
      </c>
      <c r="M40" s="144" t="e">
        <f ca="1">Listas!F57</f>
        <v>#NAME?</v>
      </c>
      <c r="N40" s="145" t="e">
        <f ca="1">Listas!G57</f>
        <v>#NAME?</v>
      </c>
      <c r="O40" s="146" t="e">
        <f ca="1">Listas!H57</f>
        <v>#NAME?</v>
      </c>
      <c r="P40" s="146" t="e">
        <f ca="1">Listas!I57</f>
        <v>#NAME?</v>
      </c>
      <c r="Q40" s="157"/>
      <c r="R40" s="157"/>
      <c r="S40" s="157"/>
      <c r="T40" s="157"/>
      <c r="U40" s="157"/>
      <c r="V40" s="157"/>
      <c r="W40" s="157"/>
      <c r="X40" s="157"/>
      <c r="Y40" s="157"/>
      <c r="Z40" s="157"/>
      <c r="AA40" s="157"/>
    </row>
    <row r="41" spans="1:27" ht="15.75" customHeight="1">
      <c r="A41" s="157"/>
      <c r="B41" s="157"/>
      <c r="C41" s="157"/>
      <c r="D41" s="157"/>
      <c r="E41" s="157"/>
      <c r="F41" s="157"/>
      <c r="G41" s="157"/>
      <c r="H41" s="157"/>
      <c r="I41" s="157"/>
      <c r="J41" s="174" t="s">
        <v>149</v>
      </c>
      <c r="K41" s="142">
        <v>4</v>
      </c>
      <c r="L41" s="149" t="e">
        <f ca="1">Listas!E58</f>
        <v>#NAME?</v>
      </c>
      <c r="M41" s="144" t="e">
        <f ca="1">Listas!F58</f>
        <v>#NAME?</v>
      </c>
      <c r="N41" s="145" t="e">
        <f ca="1">Listas!G58</f>
        <v>#NAME?</v>
      </c>
      <c r="O41" s="146" t="e">
        <f ca="1">Listas!H58</f>
        <v>#NAME?</v>
      </c>
      <c r="P41" s="146" t="e">
        <f ca="1">Listas!I58</f>
        <v>#NAME?</v>
      </c>
      <c r="Q41" s="157"/>
      <c r="R41" s="157"/>
      <c r="S41" s="157"/>
      <c r="T41" s="157"/>
      <c r="U41" s="157"/>
      <c r="V41" s="157"/>
      <c r="W41" s="157"/>
      <c r="X41" s="157"/>
      <c r="Y41" s="157"/>
      <c r="Z41" s="157"/>
      <c r="AA41" s="157"/>
    </row>
    <row r="42" spans="1:27" ht="15.75" customHeight="1">
      <c r="A42" s="157"/>
      <c r="B42" s="157"/>
      <c r="C42" s="157"/>
      <c r="D42" s="157"/>
      <c r="E42" s="157"/>
      <c r="F42" s="157"/>
      <c r="G42" s="157"/>
      <c r="H42" s="157"/>
      <c r="I42" s="157"/>
      <c r="J42" s="174" t="s">
        <v>99</v>
      </c>
      <c r="K42" s="142">
        <v>3</v>
      </c>
      <c r="L42" s="151" t="e">
        <f ca="1">Listas!E59</f>
        <v>#NAME?</v>
      </c>
      <c r="M42" s="144" t="e">
        <f ca="1">Listas!F59</f>
        <v>#NAME?</v>
      </c>
      <c r="N42" s="144" t="e">
        <f ca="1">Listas!G59</f>
        <v>#NAME?</v>
      </c>
      <c r="O42" s="145" t="e">
        <f ca="1">Listas!H59</f>
        <v>#NAME?</v>
      </c>
      <c r="P42" s="146" t="e">
        <f ca="1">Listas!I59</f>
        <v>#NAME?</v>
      </c>
      <c r="Q42" s="157"/>
      <c r="R42" s="157"/>
      <c r="S42" s="157"/>
      <c r="T42" s="157"/>
      <c r="U42" s="157"/>
      <c r="V42" s="157"/>
      <c r="W42" s="157"/>
      <c r="X42" s="157"/>
      <c r="Y42" s="157"/>
      <c r="Z42" s="157"/>
      <c r="AA42" s="157"/>
    </row>
    <row r="43" spans="1:27" ht="15.75" customHeight="1">
      <c r="A43" s="157"/>
      <c r="B43" s="157"/>
      <c r="C43" s="157"/>
      <c r="D43" s="171"/>
      <c r="E43" s="157"/>
      <c r="F43" s="157"/>
      <c r="G43" s="157"/>
      <c r="H43" s="157"/>
      <c r="I43" s="157"/>
      <c r="J43" s="174" t="s">
        <v>139</v>
      </c>
      <c r="K43" s="142">
        <v>2</v>
      </c>
      <c r="L43" s="151" t="e">
        <f ca="1">Listas!E60</f>
        <v>#NAME?</v>
      </c>
      <c r="M43" s="151" t="e">
        <f ca="1">Listas!F60</f>
        <v>#NAME?</v>
      </c>
      <c r="N43" s="144" t="e">
        <f ca="1">Listas!G60</f>
        <v>#NAME?</v>
      </c>
      <c r="O43" s="145" t="e">
        <f ca="1">Listas!H60</f>
        <v>#NAME?</v>
      </c>
      <c r="P43" s="146" t="e">
        <f ca="1">Listas!I60</f>
        <v>#NAME?</v>
      </c>
      <c r="Q43" s="157"/>
      <c r="R43" s="157"/>
      <c r="S43" s="157"/>
      <c r="T43" s="157"/>
      <c r="U43" s="157"/>
      <c r="V43" s="157"/>
      <c r="W43" s="157"/>
      <c r="X43" s="157"/>
      <c r="Y43" s="157"/>
      <c r="Z43" s="157"/>
      <c r="AA43" s="157"/>
    </row>
    <row r="44" spans="1:27" ht="15.75" customHeight="1">
      <c r="A44" s="157"/>
      <c r="B44" s="157"/>
      <c r="C44" s="157"/>
      <c r="D44" s="171"/>
      <c r="E44" s="157"/>
      <c r="F44" s="157"/>
      <c r="G44" s="157"/>
      <c r="H44" s="157"/>
      <c r="I44" s="157"/>
      <c r="J44" s="174" t="s">
        <v>520</v>
      </c>
      <c r="K44" s="142">
        <v>1</v>
      </c>
      <c r="L44" s="151" t="e">
        <f ca="1">Listas!E61</f>
        <v>#NAME?</v>
      </c>
      <c r="M44" s="151" t="e">
        <f ca="1">Listas!F61</f>
        <v>#NAME?</v>
      </c>
      <c r="N44" s="151" t="e">
        <f ca="1">Listas!G61</f>
        <v>#NAME?</v>
      </c>
      <c r="O44" s="144" t="e">
        <f ca="1">Listas!H61</f>
        <v>#NAME?</v>
      </c>
      <c r="P44" s="145" t="e">
        <f ca="1">Listas!I61</f>
        <v>#NAME?</v>
      </c>
      <c r="Q44" s="157"/>
      <c r="R44" s="157"/>
      <c r="S44" s="157"/>
      <c r="T44" s="157"/>
      <c r="U44" s="157"/>
      <c r="V44" s="157"/>
      <c r="W44" s="157"/>
      <c r="X44" s="157"/>
      <c r="Y44" s="157"/>
      <c r="Z44" s="157"/>
      <c r="AA44" s="157"/>
    </row>
    <row r="45" spans="1:27" ht="15.75" customHeight="1">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row>
    <row r="46" spans="1:27" ht="15.75" customHeight="1">
      <c r="A46" s="157"/>
      <c r="B46" s="157"/>
      <c r="C46" s="157"/>
      <c r="D46" s="171"/>
      <c r="E46" s="157"/>
      <c r="F46" s="157"/>
      <c r="G46" s="157"/>
      <c r="H46" s="157"/>
      <c r="I46" s="157"/>
      <c r="J46" s="157"/>
      <c r="K46" s="157"/>
      <c r="L46" s="157"/>
      <c r="M46" s="157"/>
      <c r="N46" s="157"/>
      <c r="O46" s="157"/>
      <c r="P46" s="157"/>
      <c r="Q46" s="157"/>
      <c r="R46" s="157"/>
      <c r="S46" s="157"/>
      <c r="T46" s="157"/>
      <c r="U46" s="157"/>
      <c r="V46" s="157"/>
      <c r="W46" s="157"/>
      <c r="X46" s="157"/>
      <c r="Y46" s="157"/>
      <c r="Z46" s="157"/>
      <c r="AA46" s="157"/>
    </row>
    <row r="47" spans="1:27" ht="15.75" customHeight="1">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row>
    <row r="48" spans="1:27" ht="15.75" customHeight="1">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row>
    <row r="49" spans="1:27" ht="15.75" customHeight="1">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row>
    <row r="50" spans="1:27" ht="15.75" customHeight="1">
      <c r="A50" s="157"/>
      <c r="B50" s="157"/>
      <c r="C50" s="157"/>
      <c r="D50" s="157"/>
      <c r="E50" s="157"/>
      <c r="F50" s="157"/>
      <c r="G50" s="157"/>
      <c r="H50" s="157"/>
      <c r="I50" s="157"/>
      <c r="J50" s="157"/>
      <c r="K50" s="157"/>
      <c r="L50" s="157"/>
      <c r="M50" s="157"/>
      <c r="N50" s="390" t="s">
        <v>568</v>
      </c>
      <c r="O50" s="385"/>
      <c r="P50" s="157"/>
      <c r="Q50" s="157"/>
      <c r="R50" s="157"/>
      <c r="S50" s="157"/>
      <c r="T50" s="157"/>
      <c r="U50" s="157"/>
      <c r="V50" s="157"/>
      <c r="W50" s="157"/>
      <c r="X50" s="157"/>
      <c r="Y50" s="157"/>
      <c r="Z50" s="157"/>
      <c r="AA50" s="157"/>
    </row>
    <row r="51" spans="1:27" ht="15.75" customHeight="1">
      <c r="A51" s="157"/>
      <c r="B51" s="157"/>
      <c r="C51" s="157"/>
      <c r="D51" s="157"/>
      <c r="E51" s="157"/>
      <c r="F51" s="157"/>
      <c r="G51" s="157"/>
      <c r="H51" s="157"/>
      <c r="I51" s="157"/>
      <c r="J51" s="157"/>
      <c r="K51" s="157"/>
      <c r="L51" s="157"/>
      <c r="M51" s="157"/>
      <c r="N51" s="147" t="s">
        <v>563</v>
      </c>
      <c r="O51" s="148">
        <f>COUNTA(rango4,rango5,rango9,rango10,rango15,rango20)</f>
        <v>25</v>
      </c>
      <c r="P51" s="157"/>
      <c r="Q51" s="157"/>
      <c r="R51" s="157"/>
      <c r="S51" s="157"/>
      <c r="T51" s="157"/>
      <c r="U51" s="157"/>
      <c r="V51" s="157"/>
      <c r="W51" s="157"/>
      <c r="X51" s="157"/>
      <c r="Y51" s="157"/>
      <c r="Z51" s="157"/>
      <c r="AA51" s="157"/>
    </row>
    <row r="52" spans="1:27" ht="15.75" customHeight="1">
      <c r="A52" s="157"/>
      <c r="B52" s="157"/>
      <c r="C52" s="157"/>
      <c r="D52" s="157"/>
      <c r="E52" s="157"/>
      <c r="F52" s="157"/>
      <c r="G52" s="157"/>
      <c r="H52" s="157"/>
      <c r="I52" s="157"/>
      <c r="J52" s="157"/>
      <c r="K52" s="157"/>
      <c r="L52" s="157"/>
      <c r="M52" s="157"/>
      <c r="N52" s="150" t="s">
        <v>98</v>
      </c>
      <c r="O52" s="148">
        <f>COUNTA(rango3,rango8,rango14,rango19,rango25)</f>
        <v>13</v>
      </c>
      <c r="P52" s="157"/>
      <c r="Q52" s="157"/>
      <c r="R52" s="157"/>
      <c r="S52" s="157"/>
      <c r="T52" s="157"/>
      <c r="U52" s="157"/>
      <c r="V52" s="157"/>
      <c r="W52" s="157"/>
      <c r="X52" s="157"/>
      <c r="Y52" s="157"/>
      <c r="Z52" s="157"/>
      <c r="AA52" s="157"/>
    </row>
    <row r="53" spans="1:27" ht="15.75" customHeight="1">
      <c r="A53" s="157"/>
      <c r="B53" s="157"/>
      <c r="C53" s="157"/>
      <c r="D53" s="157"/>
      <c r="E53" s="157"/>
      <c r="F53" s="157"/>
      <c r="G53" s="157"/>
      <c r="H53" s="157"/>
      <c r="I53" s="157"/>
      <c r="J53" s="157"/>
      <c r="K53" s="157"/>
      <c r="L53" s="157"/>
      <c r="M53" s="157"/>
      <c r="N53" s="152" t="s">
        <v>462</v>
      </c>
      <c r="O53" s="148">
        <f>COUNTA(rango1,rango2,rango7,rango12,rango13,rango18,rango24)</f>
        <v>8</v>
      </c>
      <c r="P53" s="157"/>
      <c r="Q53" s="157"/>
      <c r="R53" s="157"/>
      <c r="S53" s="157"/>
      <c r="T53" s="157"/>
      <c r="U53" s="157"/>
      <c r="V53" s="157"/>
      <c r="W53" s="157"/>
      <c r="X53" s="157"/>
      <c r="Y53" s="157"/>
      <c r="Z53" s="157"/>
      <c r="AA53" s="157"/>
    </row>
    <row r="54" spans="1:27" ht="15.75" customHeight="1">
      <c r="A54" s="157"/>
      <c r="B54" s="157"/>
      <c r="C54" s="157"/>
      <c r="D54" s="157"/>
      <c r="E54" s="157"/>
      <c r="F54" s="157"/>
      <c r="G54" s="157"/>
      <c r="H54" s="157"/>
      <c r="I54" s="157"/>
      <c r="J54" s="157"/>
      <c r="K54" s="157"/>
      <c r="L54" s="157"/>
      <c r="M54" s="157"/>
      <c r="N54" s="153" t="s">
        <v>564</v>
      </c>
      <c r="O54" s="148">
        <f>COUNTA(rango6,rango11,rango16,rango17,rango21,rango22,rango23)</f>
        <v>2</v>
      </c>
      <c r="P54" s="157"/>
      <c r="Q54" s="157"/>
      <c r="R54" s="157"/>
      <c r="S54" s="157"/>
      <c r="T54" s="157"/>
      <c r="U54" s="157"/>
      <c r="V54" s="157"/>
      <c r="W54" s="157"/>
      <c r="X54" s="157"/>
      <c r="Y54" s="157"/>
      <c r="Z54" s="157"/>
      <c r="AA54" s="157"/>
    </row>
    <row r="55" spans="1:27" ht="15.75" customHeight="1">
      <c r="A55" s="157"/>
      <c r="B55" s="157"/>
      <c r="C55" s="157"/>
      <c r="D55" s="157"/>
      <c r="E55" s="157"/>
      <c r="F55" s="157"/>
      <c r="G55" s="157"/>
      <c r="H55" s="157"/>
      <c r="I55" s="157"/>
      <c r="J55" s="157"/>
      <c r="K55" s="157"/>
      <c r="L55" s="157"/>
      <c r="M55" s="157"/>
      <c r="N55" s="154" t="s">
        <v>565</v>
      </c>
      <c r="O55" s="155">
        <f>SUM(O51:O54)</f>
        <v>48</v>
      </c>
      <c r="P55" s="157"/>
      <c r="Q55" s="157"/>
      <c r="R55" s="157"/>
      <c r="S55" s="157"/>
      <c r="T55" s="157"/>
      <c r="U55" s="157"/>
      <c r="V55" s="157"/>
      <c r="W55" s="157"/>
      <c r="X55" s="157"/>
      <c r="Y55" s="157"/>
      <c r="Z55" s="157"/>
      <c r="AA55" s="157"/>
    </row>
    <row r="56" spans="1:27" ht="15.75" customHeight="1">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row>
    <row r="57" spans="1:27" ht="15.75" customHeight="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row>
    <row r="58" spans="1:27" ht="15.75" customHeight="1">
      <c r="A58" s="157"/>
      <c r="B58" s="157"/>
      <c r="C58" s="157"/>
      <c r="D58" s="157"/>
      <c r="E58" s="157"/>
      <c r="F58" s="157"/>
      <c r="G58" s="157"/>
      <c r="H58" s="157"/>
      <c r="I58" s="157"/>
      <c r="J58" s="157"/>
      <c r="K58" s="157"/>
      <c r="L58" s="157"/>
      <c r="M58" s="392" t="s">
        <v>569</v>
      </c>
      <c r="N58" s="393"/>
      <c r="O58" s="175" t="str">
        <f>IFERROR(ROUND(AVERAGE('2.Datos'!$AB$3:$AB$5),2),"")</f>
        <v/>
      </c>
      <c r="P58" s="176" t="str">
        <f>IFERROR(VLOOKUP(O58,'3.Controles - Escala'!$B$5:$C$34,2,TRUE),"")</f>
        <v/>
      </c>
      <c r="Q58" s="157"/>
      <c r="R58" s="157"/>
      <c r="S58" s="157"/>
      <c r="T58" s="157"/>
      <c r="U58" s="157"/>
      <c r="V58" s="157"/>
      <c r="W58" s="157"/>
      <c r="X58" s="157"/>
      <c r="Y58" s="157"/>
      <c r="Z58" s="157"/>
      <c r="AA58" s="157"/>
    </row>
    <row r="59" spans="1:27" ht="15.75" customHeight="1">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row>
    <row r="60" spans="1:27" ht="15.75" customHeight="1">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row>
    <row r="61" spans="1:27" ht="15.75" customHeight="1">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row>
    <row r="62" spans="1:27" ht="15.75" customHeight="1">
      <c r="A62" s="157"/>
      <c r="B62" s="157"/>
      <c r="C62" s="157"/>
      <c r="D62" s="157"/>
      <c r="E62" s="157"/>
      <c r="F62" s="157"/>
      <c r="G62" s="157"/>
      <c r="H62" s="157"/>
      <c r="I62" s="157"/>
      <c r="J62" s="157"/>
      <c r="K62" s="157"/>
      <c r="L62" s="394" t="s">
        <v>570</v>
      </c>
      <c r="M62" s="395"/>
      <c r="N62" s="395"/>
      <c r="O62" s="395"/>
      <c r="P62" s="395"/>
      <c r="Q62" s="395"/>
      <c r="R62" s="395"/>
      <c r="S62" s="396"/>
      <c r="T62" s="157"/>
      <c r="U62" s="157"/>
      <c r="V62" s="157"/>
      <c r="W62" s="157"/>
      <c r="X62" s="157"/>
      <c r="Y62" s="157"/>
      <c r="Z62" s="157"/>
      <c r="AA62" s="157"/>
    </row>
    <row r="63" spans="1:27" ht="15.75" customHeight="1">
      <c r="A63" s="157"/>
      <c r="B63" s="157"/>
      <c r="C63" s="157"/>
      <c r="D63" s="157"/>
      <c r="E63" s="157"/>
      <c r="F63" s="157"/>
      <c r="G63" s="157"/>
      <c r="H63" s="157"/>
      <c r="I63" s="157"/>
      <c r="J63" s="157"/>
      <c r="K63" s="157"/>
      <c r="L63" s="177" t="s">
        <v>571</v>
      </c>
      <c r="M63" s="178" t="s">
        <v>563</v>
      </c>
      <c r="N63" s="391" t="s">
        <v>572</v>
      </c>
      <c r="O63" s="381"/>
      <c r="P63" s="381"/>
      <c r="Q63" s="381"/>
      <c r="R63" s="381"/>
      <c r="S63" s="382"/>
      <c r="T63" s="157"/>
      <c r="U63" s="157"/>
      <c r="V63" s="157"/>
      <c r="W63" s="157"/>
      <c r="X63" s="157"/>
      <c r="Y63" s="157"/>
      <c r="Z63" s="157"/>
      <c r="AA63" s="157"/>
    </row>
    <row r="64" spans="1:27" ht="15.75" customHeight="1">
      <c r="A64" s="157"/>
      <c r="B64" s="157"/>
      <c r="C64" s="157"/>
      <c r="D64" s="157"/>
      <c r="E64" s="157"/>
      <c r="F64" s="157"/>
      <c r="G64" s="157"/>
      <c r="H64" s="157"/>
      <c r="I64" s="157"/>
      <c r="J64" s="157"/>
      <c r="K64" s="157"/>
      <c r="L64" s="179" t="s">
        <v>573</v>
      </c>
      <c r="M64" s="180" t="s">
        <v>98</v>
      </c>
      <c r="N64" s="391" t="s">
        <v>574</v>
      </c>
      <c r="O64" s="381"/>
      <c r="P64" s="381"/>
      <c r="Q64" s="381"/>
      <c r="R64" s="381"/>
      <c r="S64" s="382"/>
      <c r="T64" s="157"/>
      <c r="U64" s="157"/>
      <c r="V64" s="157"/>
      <c r="W64" s="157"/>
      <c r="X64" s="157"/>
      <c r="Y64" s="157"/>
      <c r="Z64" s="157"/>
      <c r="AA64" s="157"/>
    </row>
    <row r="65" spans="1:27" ht="15.75" customHeight="1">
      <c r="A65" s="157"/>
      <c r="B65" s="157"/>
      <c r="C65" s="157"/>
      <c r="D65" s="157"/>
      <c r="E65" s="157"/>
      <c r="F65" s="157"/>
      <c r="G65" s="157"/>
      <c r="H65" s="157"/>
      <c r="I65" s="157"/>
      <c r="J65" s="157"/>
      <c r="K65" s="157"/>
      <c r="L65" s="181" t="s">
        <v>575</v>
      </c>
      <c r="M65" s="182" t="s">
        <v>462</v>
      </c>
      <c r="N65" s="391" t="s">
        <v>576</v>
      </c>
      <c r="O65" s="381"/>
      <c r="P65" s="381"/>
      <c r="Q65" s="381"/>
      <c r="R65" s="381"/>
      <c r="S65" s="382"/>
      <c r="T65" s="157"/>
      <c r="U65" s="157"/>
      <c r="V65" s="157"/>
      <c r="W65" s="157"/>
      <c r="X65" s="157"/>
      <c r="Y65" s="157"/>
      <c r="Z65" s="157"/>
      <c r="AA65" s="157"/>
    </row>
    <row r="66" spans="1:27" ht="15.75" customHeight="1">
      <c r="A66" s="157"/>
      <c r="B66" s="157"/>
      <c r="C66" s="157"/>
      <c r="D66" s="157"/>
      <c r="E66" s="157"/>
      <c r="F66" s="157"/>
      <c r="G66" s="157"/>
      <c r="H66" s="157"/>
      <c r="I66" s="157"/>
      <c r="J66" s="157"/>
      <c r="K66" s="157"/>
      <c r="L66" s="183" t="s">
        <v>577</v>
      </c>
      <c r="M66" s="184" t="s">
        <v>564</v>
      </c>
      <c r="N66" s="391" t="s">
        <v>578</v>
      </c>
      <c r="O66" s="381"/>
      <c r="P66" s="381"/>
      <c r="Q66" s="381"/>
      <c r="R66" s="381"/>
      <c r="S66" s="382"/>
      <c r="T66" s="157"/>
      <c r="U66" s="157"/>
      <c r="V66" s="157"/>
      <c r="W66" s="157"/>
      <c r="X66" s="157"/>
      <c r="Y66" s="157"/>
      <c r="Z66" s="157"/>
      <c r="AA66" s="157"/>
    </row>
    <row r="67" spans="1:27" ht="15.75" customHeight="1">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row>
    <row r="68" spans="1:27" ht="15.75" customHeight="1">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row>
    <row r="69" spans="1:27" ht="15.75" customHeight="1">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row>
    <row r="70" spans="1:27" ht="15.75" customHeight="1">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row>
    <row r="71" spans="1:27" ht="15.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row>
    <row r="72" spans="1:27" ht="15.75" customHeight="1">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row>
    <row r="73" spans="1:27" ht="15.75" customHeight="1">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row>
    <row r="74" spans="1:27" ht="15.75" customHeight="1">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row>
    <row r="75" spans="1:27" ht="15.75" customHeight="1">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row>
    <row r="76" spans="1:27" ht="15.75" customHeight="1">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row>
    <row r="77" spans="1:27" ht="15.75" customHeight="1">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row>
    <row r="78" spans="1:27" ht="15.75" customHeight="1">
      <c r="A78" s="157"/>
      <c r="B78" s="383" t="s">
        <v>579</v>
      </c>
      <c r="C78" s="384"/>
      <c r="D78" s="385"/>
      <c r="E78" s="157"/>
      <c r="F78" s="157"/>
      <c r="G78" s="157"/>
      <c r="H78" s="157"/>
      <c r="I78" s="157"/>
      <c r="J78" s="157"/>
      <c r="K78" s="157"/>
      <c r="L78" s="157"/>
      <c r="M78" s="157"/>
      <c r="N78" s="157"/>
      <c r="O78" s="157"/>
      <c r="P78" s="157"/>
      <c r="Q78" s="157"/>
      <c r="R78" s="157"/>
      <c r="S78" s="157"/>
      <c r="T78" s="157"/>
      <c r="U78" s="157"/>
      <c r="V78" s="157"/>
      <c r="W78" s="157"/>
      <c r="X78" s="157"/>
      <c r="Y78" s="157"/>
      <c r="Z78" s="157"/>
      <c r="AA78" s="157"/>
    </row>
    <row r="79" spans="1:27" ht="15.75" customHeight="1">
      <c r="A79" s="157"/>
      <c r="B79" s="185">
        <v>0.37</v>
      </c>
      <c r="C79" s="185">
        <v>0</v>
      </c>
      <c r="D79" s="186" t="s">
        <v>119</v>
      </c>
      <c r="E79" s="157"/>
      <c r="F79" s="157"/>
      <c r="G79" s="157"/>
      <c r="H79" s="157"/>
      <c r="I79" s="157"/>
      <c r="J79" s="157"/>
      <c r="K79" s="157"/>
      <c r="L79" s="157"/>
      <c r="M79" s="157"/>
      <c r="N79" s="157"/>
      <c r="O79" s="157"/>
      <c r="P79" s="157"/>
      <c r="Q79" s="157"/>
      <c r="R79" s="157"/>
      <c r="S79" s="157"/>
      <c r="T79" s="157"/>
      <c r="U79" s="157"/>
      <c r="V79" s="157"/>
      <c r="W79" s="157"/>
      <c r="X79" s="157"/>
      <c r="Y79" s="157"/>
      <c r="Z79" s="157"/>
      <c r="AA79" s="157"/>
    </row>
    <row r="80" spans="1:27" ht="15.75" customHeight="1">
      <c r="A80" s="157"/>
      <c r="B80" s="187">
        <v>0.53</v>
      </c>
      <c r="C80" s="187">
        <v>0.37</v>
      </c>
      <c r="D80" s="188" t="s">
        <v>158</v>
      </c>
      <c r="E80" s="157"/>
      <c r="F80" s="157"/>
      <c r="G80" s="157"/>
      <c r="H80" s="157"/>
      <c r="I80" s="157"/>
      <c r="J80" s="157"/>
      <c r="K80" s="157"/>
      <c r="L80" s="157"/>
      <c r="M80" s="157"/>
      <c r="N80" s="157"/>
      <c r="O80" s="157"/>
      <c r="P80" s="157"/>
      <c r="Q80" s="157"/>
      <c r="R80" s="157"/>
      <c r="S80" s="157"/>
      <c r="T80" s="157"/>
      <c r="U80" s="157"/>
      <c r="V80" s="157"/>
      <c r="W80" s="157"/>
      <c r="X80" s="157"/>
      <c r="Y80" s="157"/>
      <c r="Z80" s="157"/>
      <c r="AA80" s="157"/>
    </row>
    <row r="81" spans="1:27" ht="15.75" customHeight="1">
      <c r="A81" s="157"/>
      <c r="B81" s="189">
        <v>0.67</v>
      </c>
      <c r="C81" s="189">
        <v>0.53</v>
      </c>
      <c r="D81" s="190" t="s">
        <v>580</v>
      </c>
      <c r="E81" s="157"/>
      <c r="F81" s="157"/>
      <c r="G81" s="157"/>
      <c r="H81" s="157"/>
      <c r="I81" s="157"/>
      <c r="J81" s="157"/>
      <c r="K81" s="157"/>
      <c r="L81" s="157"/>
      <c r="M81" s="157"/>
      <c r="N81" s="157"/>
      <c r="O81" s="157"/>
      <c r="P81" s="157"/>
      <c r="Q81" s="157"/>
      <c r="R81" s="157"/>
      <c r="S81" s="157"/>
      <c r="T81" s="157"/>
      <c r="U81" s="157"/>
      <c r="V81" s="157"/>
      <c r="W81" s="157"/>
      <c r="X81" s="157"/>
      <c r="Y81" s="157"/>
      <c r="Z81" s="157"/>
      <c r="AA81" s="157"/>
    </row>
    <row r="82" spans="1:27" ht="15.75" customHeight="1">
      <c r="A82" s="157"/>
      <c r="B82" s="191">
        <v>1</v>
      </c>
      <c r="C82" s="191">
        <v>0.67</v>
      </c>
      <c r="D82" s="192" t="s">
        <v>581</v>
      </c>
      <c r="E82" s="157"/>
      <c r="F82" s="157"/>
      <c r="G82" s="157"/>
      <c r="H82" s="157"/>
      <c r="I82" s="157"/>
      <c r="J82" s="157"/>
      <c r="K82" s="157"/>
      <c r="L82" s="157"/>
      <c r="M82" s="157"/>
      <c r="N82" s="157"/>
      <c r="O82" s="157"/>
      <c r="P82" s="157"/>
      <c r="Q82" s="157"/>
      <c r="R82" s="157"/>
      <c r="S82" s="157"/>
      <c r="T82" s="157"/>
      <c r="U82" s="157"/>
      <c r="V82" s="157"/>
      <c r="W82" s="157"/>
      <c r="X82" s="157"/>
      <c r="Y82" s="157"/>
      <c r="Z82" s="157"/>
      <c r="AA82" s="157"/>
    </row>
    <row r="83" spans="1:27" ht="15.75" customHeight="1">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row>
    <row r="84" spans="1:27" ht="15.75" customHeight="1">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row>
    <row r="85" spans="1:27" ht="15.75" customHeight="1">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row>
    <row r="86" spans="1:27" ht="15.75" customHeigh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row>
    <row r="87" spans="1:27" ht="15.75" customHeight="1">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row>
    <row r="88" spans="1:27" ht="15.75" customHeight="1">
      <c r="A88" s="157"/>
      <c r="B88" s="193" t="s">
        <v>582</v>
      </c>
      <c r="C88" s="193"/>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row>
    <row r="89" spans="1:27" ht="15.75" customHeight="1">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row>
    <row r="90" spans="1:27" ht="15.75" customHeight="1">
      <c r="A90" s="157"/>
      <c r="B90" s="194" t="s">
        <v>119</v>
      </c>
      <c r="C90" s="171">
        <v>0.37</v>
      </c>
      <c r="D90" s="171">
        <v>0.37</v>
      </c>
      <c r="E90" s="171">
        <v>0.37</v>
      </c>
      <c r="F90" s="171">
        <v>0.37</v>
      </c>
      <c r="G90" s="171">
        <v>0.37</v>
      </c>
      <c r="H90" s="171">
        <v>0.37</v>
      </c>
      <c r="I90" s="171">
        <v>0.37</v>
      </c>
      <c r="J90" s="171">
        <v>0.37</v>
      </c>
      <c r="K90" s="171">
        <v>0.37</v>
      </c>
      <c r="L90" s="171">
        <v>0.37</v>
      </c>
      <c r="M90" s="171">
        <v>0.37</v>
      </c>
      <c r="N90" s="171">
        <v>0.37</v>
      </c>
      <c r="O90" s="171">
        <v>0.37</v>
      </c>
      <c r="P90" s="171">
        <v>0.37</v>
      </c>
      <c r="Q90" s="171">
        <v>0.37</v>
      </c>
      <c r="R90" s="171">
        <v>0.37</v>
      </c>
      <c r="S90" s="171">
        <v>0.37</v>
      </c>
      <c r="T90" s="171">
        <v>0.37</v>
      </c>
      <c r="U90" s="171">
        <v>0.37</v>
      </c>
      <c r="V90" s="171">
        <v>0.37</v>
      </c>
      <c r="W90" s="171">
        <v>0.37</v>
      </c>
      <c r="X90" s="171">
        <v>0.37</v>
      </c>
      <c r="Y90" s="171">
        <v>0.37</v>
      </c>
      <c r="Z90" s="171">
        <v>0.37</v>
      </c>
      <c r="AA90" s="171">
        <v>0.37</v>
      </c>
    </row>
    <row r="91" spans="1:27" ht="15.75" customHeight="1">
      <c r="A91" s="157"/>
      <c r="B91" s="195" t="s">
        <v>158</v>
      </c>
      <c r="C91" s="171">
        <v>0.16000000000000003</v>
      </c>
      <c r="D91" s="171">
        <v>0.16000000000000003</v>
      </c>
      <c r="E91" s="171">
        <v>0.16000000000000003</v>
      </c>
      <c r="F91" s="171">
        <v>0.16000000000000003</v>
      </c>
      <c r="G91" s="171">
        <v>0.16000000000000003</v>
      </c>
      <c r="H91" s="171">
        <v>0.16000000000000003</v>
      </c>
      <c r="I91" s="171">
        <v>0.16000000000000003</v>
      </c>
      <c r="J91" s="171">
        <v>0.16000000000000003</v>
      </c>
      <c r="K91" s="171">
        <v>0.16000000000000003</v>
      </c>
      <c r="L91" s="171">
        <v>0.16000000000000003</v>
      </c>
      <c r="M91" s="171">
        <v>0.16000000000000003</v>
      </c>
      <c r="N91" s="171">
        <v>0.16000000000000003</v>
      </c>
      <c r="O91" s="171">
        <v>0.16000000000000003</v>
      </c>
      <c r="P91" s="171">
        <v>0.16000000000000003</v>
      </c>
      <c r="Q91" s="171">
        <v>0.16000000000000003</v>
      </c>
      <c r="R91" s="171">
        <v>0.16000000000000003</v>
      </c>
      <c r="S91" s="171">
        <v>0.16000000000000003</v>
      </c>
      <c r="T91" s="171">
        <v>0.16000000000000003</v>
      </c>
      <c r="U91" s="171">
        <v>0.16000000000000003</v>
      </c>
      <c r="V91" s="171">
        <v>0.16000000000000003</v>
      </c>
      <c r="W91" s="171">
        <v>0.16000000000000003</v>
      </c>
      <c r="X91" s="171">
        <v>0.16000000000000003</v>
      </c>
      <c r="Y91" s="171">
        <v>0.16000000000000003</v>
      </c>
      <c r="Z91" s="171">
        <v>0.16000000000000003</v>
      </c>
      <c r="AA91" s="171">
        <v>0.16000000000000003</v>
      </c>
    </row>
    <row r="92" spans="1:27" ht="15.75" customHeight="1">
      <c r="A92" s="157"/>
      <c r="B92" s="196" t="s">
        <v>580</v>
      </c>
      <c r="C92" s="171">
        <v>0.14000000000000001</v>
      </c>
      <c r="D92" s="171">
        <v>0.14000000000000001</v>
      </c>
      <c r="E92" s="171">
        <v>0.14000000000000001</v>
      </c>
      <c r="F92" s="171">
        <v>0.14000000000000001</v>
      </c>
      <c r="G92" s="171">
        <v>0.14000000000000001</v>
      </c>
      <c r="H92" s="171">
        <v>0.14000000000000001</v>
      </c>
      <c r="I92" s="171">
        <v>0.14000000000000001</v>
      </c>
      <c r="J92" s="171">
        <v>0.14000000000000001</v>
      </c>
      <c r="K92" s="171">
        <v>0.14000000000000001</v>
      </c>
      <c r="L92" s="171">
        <v>0.14000000000000001</v>
      </c>
      <c r="M92" s="171">
        <v>0.14000000000000001</v>
      </c>
      <c r="N92" s="171">
        <v>0.14000000000000001</v>
      </c>
      <c r="O92" s="171">
        <v>0.14000000000000001</v>
      </c>
      <c r="P92" s="171">
        <v>0.14000000000000001</v>
      </c>
      <c r="Q92" s="171">
        <v>0.14000000000000001</v>
      </c>
      <c r="R92" s="171">
        <v>0.14000000000000001</v>
      </c>
      <c r="S92" s="171">
        <v>0.14000000000000001</v>
      </c>
      <c r="T92" s="171">
        <v>0.14000000000000001</v>
      </c>
      <c r="U92" s="171">
        <v>0.14000000000000001</v>
      </c>
      <c r="V92" s="171">
        <v>0.14000000000000001</v>
      </c>
      <c r="W92" s="171">
        <v>0.14000000000000001</v>
      </c>
      <c r="X92" s="171">
        <v>0.14000000000000001</v>
      </c>
      <c r="Y92" s="171">
        <v>0.14000000000000001</v>
      </c>
      <c r="Z92" s="171">
        <v>0.14000000000000001</v>
      </c>
      <c r="AA92" s="171">
        <v>0.14000000000000001</v>
      </c>
    </row>
    <row r="93" spans="1:27" ht="15.75" customHeight="1">
      <c r="A93" s="157"/>
      <c r="B93" s="197" t="s">
        <v>581</v>
      </c>
      <c r="C93" s="171">
        <v>0.32999999999999996</v>
      </c>
      <c r="D93" s="171">
        <v>0.32999999999999996</v>
      </c>
      <c r="E93" s="171">
        <v>0.32999999999999996</v>
      </c>
      <c r="F93" s="171">
        <v>0.32999999999999996</v>
      </c>
      <c r="G93" s="171">
        <v>0.32999999999999996</v>
      </c>
      <c r="H93" s="171">
        <v>0.32999999999999996</v>
      </c>
      <c r="I93" s="171">
        <v>0.32999999999999996</v>
      </c>
      <c r="J93" s="171">
        <v>0.32999999999999996</v>
      </c>
      <c r="K93" s="171">
        <v>0.32999999999999996</v>
      </c>
      <c r="L93" s="171">
        <v>0.32999999999999996</v>
      </c>
      <c r="M93" s="171">
        <v>0.32999999999999996</v>
      </c>
      <c r="N93" s="171">
        <v>0.32999999999999996</v>
      </c>
      <c r="O93" s="171">
        <v>0.32999999999999996</v>
      </c>
      <c r="P93" s="171">
        <v>0.32999999999999996</v>
      </c>
      <c r="Q93" s="171">
        <v>0.32999999999999996</v>
      </c>
      <c r="R93" s="171">
        <v>0.32999999999999996</v>
      </c>
      <c r="S93" s="171">
        <v>0.32999999999999996</v>
      </c>
      <c r="T93" s="171">
        <v>0.32999999999999996</v>
      </c>
      <c r="U93" s="171">
        <v>0.32999999999999996</v>
      </c>
      <c r="V93" s="171">
        <v>0.32999999999999996</v>
      </c>
      <c r="W93" s="171">
        <v>0.32999999999999996</v>
      </c>
      <c r="X93" s="171">
        <v>0.32999999999999996</v>
      </c>
      <c r="Y93" s="171">
        <v>0.32999999999999996</v>
      </c>
      <c r="Z93" s="171">
        <v>0.32999999999999996</v>
      </c>
      <c r="AA93" s="171">
        <v>0.32999999999999996</v>
      </c>
    </row>
    <row r="94" spans="1:27" ht="15.75" customHeight="1">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row>
    <row r="95" spans="1:27" ht="15.75" customHeight="1">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row>
    <row r="96" spans="1:27" ht="15.75" customHeight="1">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row>
    <row r="97" spans="1:27" ht="15.75" customHeight="1">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row>
    <row r="98" spans="1:27" ht="15.75" customHeight="1">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row>
    <row r="99" spans="1:27" ht="15.75" customHeight="1">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row>
    <row r="100" spans="1:27" ht="15.75" customHeight="1">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row>
    <row r="101" spans="1:27" ht="15.75" customHeight="1">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row>
    <row r="102" spans="1:27" ht="15.75" customHeight="1">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row>
    <row r="103" spans="1:27" ht="15.75" customHeight="1">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row>
    <row r="104" spans="1:27" ht="15.75" customHeight="1">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row>
    <row r="105" spans="1:27" ht="15.75" customHeight="1">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row>
    <row r="106" spans="1:27" ht="15.75" customHeight="1">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row>
    <row r="107" spans="1:27" ht="15.75" customHeight="1">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row>
    <row r="108" spans="1:27" ht="15.75" customHeight="1">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row>
    <row r="109" spans="1:27" ht="15.75" customHeight="1">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row>
    <row r="110" spans="1:27" ht="15.75" customHeight="1">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row>
    <row r="111" spans="1:27" ht="15.75" customHeight="1">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row>
    <row r="112" spans="1:27" ht="15.75" customHeight="1">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row>
    <row r="113" spans="1:27" ht="15.75" customHeight="1">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row>
    <row r="114" spans="1:27" ht="15.75" customHeight="1">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row>
    <row r="115" spans="1:27" ht="15.75" customHeight="1">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row>
    <row r="116" spans="1:27" ht="15.75" customHeight="1">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row>
    <row r="117" spans="1:27" ht="15.75" customHeight="1">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row>
    <row r="118" spans="1:27" ht="15.75" customHeight="1">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row>
    <row r="119" spans="1:27" ht="15.75" customHeight="1">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row>
    <row r="120" spans="1:27" ht="15.75" customHeight="1">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row>
    <row r="121" spans="1:27" ht="15.75" customHeight="1">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row>
    <row r="122" spans="1:27" ht="15.75" customHeight="1">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row>
    <row r="123" spans="1:27" ht="15.75" customHeight="1">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row>
    <row r="124" spans="1:27" ht="15.75" customHeight="1">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row>
    <row r="125" spans="1:27" ht="15.75" customHeight="1">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row>
    <row r="126" spans="1:27" ht="15.75" customHeight="1">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row>
    <row r="127" spans="1:27" ht="15.75" customHeight="1">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row>
    <row r="128" spans="1:27" ht="15.75" customHeight="1">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row>
    <row r="129" spans="1:27" ht="15.75" customHeight="1">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row>
    <row r="130" spans="1:27" ht="15.75" customHeight="1">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row>
    <row r="131" spans="1:27" ht="15.75" customHeight="1">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row>
    <row r="132" spans="1:27" ht="15.75" customHeight="1">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row>
    <row r="133" spans="1:27" ht="15.75" customHeight="1">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row>
    <row r="134" spans="1:27" ht="15.75" customHeight="1">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row>
    <row r="135" spans="1:27" ht="15.75" customHeight="1">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row>
    <row r="136" spans="1:27" ht="15.75" customHeight="1">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row>
    <row r="137" spans="1:27" ht="15.75" customHeight="1">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row>
    <row r="138" spans="1:27" ht="15.75" customHeight="1">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row>
    <row r="139" spans="1:27" ht="15.75" customHeight="1">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row>
    <row r="140" spans="1:27" ht="15.75" customHeight="1">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row>
    <row r="141" spans="1:27" ht="15.75" customHeight="1">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row>
    <row r="142" spans="1:27" ht="15.75" customHeight="1">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row>
    <row r="143" spans="1:27" ht="15.75" customHeight="1">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row>
    <row r="144" spans="1:27" ht="15.75" customHeight="1">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row>
    <row r="145" spans="1:27" ht="15.75" customHeight="1">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row>
    <row r="146" spans="1:27" ht="15.75" customHeight="1">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row>
    <row r="147" spans="1:27" ht="15.75" customHeight="1">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row>
    <row r="148" spans="1:27" ht="15.75" customHeight="1">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row>
    <row r="149" spans="1:27" ht="15.75" customHeight="1">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row>
    <row r="150" spans="1:27" ht="15.75" customHeight="1">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row>
    <row r="151" spans="1:27" ht="15.75" customHeight="1">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row>
    <row r="152" spans="1:27" ht="15.75" customHeight="1">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row>
    <row r="153" spans="1:27" ht="15.75" customHeight="1">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row>
    <row r="154" spans="1:27" ht="15.75" customHeight="1">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row>
    <row r="155" spans="1:27" ht="15.75" customHeight="1">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row>
    <row r="156" spans="1:27" ht="15.75" customHeight="1">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row>
    <row r="157" spans="1:27" ht="15.75" customHeight="1">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row>
    <row r="158" spans="1:27" ht="15.75" customHeight="1">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row>
    <row r="159" spans="1:27" ht="15.75" customHeight="1">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row>
    <row r="160" spans="1:27" ht="15.75" customHeight="1">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row>
    <row r="161" spans="1:27" ht="15.75" customHeight="1">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row>
    <row r="162" spans="1:27" ht="15.75" customHeight="1">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row>
    <row r="163" spans="1:27" ht="15.75" customHeight="1">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row>
    <row r="164" spans="1:27" ht="15.75" customHeight="1">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row>
    <row r="165" spans="1:27" ht="15.75" customHeight="1">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row>
    <row r="166" spans="1:27" ht="15.75" customHeight="1">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row>
    <row r="167" spans="1:27" ht="15.75" customHeight="1">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row>
    <row r="168" spans="1:27" ht="15.75" customHeight="1">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row>
    <row r="169" spans="1:27" ht="15.75" customHeight="1">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row>
    <row r="170" spans="1:27" ht="15.75" customHeight="1">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row>
    <row r="171" spans="1:27" ht="15.75" customHeight="1">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row>
    <row r="172" spans="1:27" ht="15.75" customHeight="1">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row>
    <row r="173" spans="1:27" ht="15.75" customHeight="1">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row>
    <row r="174" spans="1:27" ht="15.75" customHeight="1">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row>
    <row r="175" spans="1:27" ht="15.75" customHeight="1">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row>
    <row r="176" spans="1:27" ht="15.75" customHeight="1">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row>
    <row r="177" spans="1:27" ht="15.75" customHeight="1">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row>
    <row r="178" spans="1:27" ht="15.75" customHeight="1">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row>
    <row r="179" spans="1:27" ht="15.75" customHeight="1">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row>
    <row r="180" spans="1:27" ht="15.75" customHeight="1">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row>
    <row r="181" spans="1:27" ht="15.75" customHeight="1">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row>
    <row r="182" spans="1:27" ht="15.75" customHeight="1">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row>
    <row r="183" spans="1:27" ht="15.75" customHeight="1">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row>
    <row r="184" spans="1:27" ht="15.75" customHeight="1">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row>
    <row r="185" spans="1:27" ht="15.75" customHeight="1">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row>
    <row r="186" spans="1:27" ht="15.75" customHeight="1">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row>
    <row r="187" spans="1:27" ht="15.75" customHeight="1">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row>
    <row r="188" spans="1:27" ht="15.75" customHeight="1">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row>
    <row r="189" spans="1:27" ht="15.75" customHeight="1">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row>
    <row r="190" spans="1:27" ht="15.75" customHeight="1">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row>
    <row r="191" spans="1:27" ht="15.75" customHeight="1">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row>
    <row r="192" spans="1:27" ht="15.75" customHeight="1">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row>
    <row r="193" spans="1:27" ht="15.75" customHeight="1">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row>
    <row r="194" spans="1:27" ht="15.75" customHeight="1">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row>
    <row r="195" spans="1:27" ht="15.75" customHeight="1">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row>
    <row r="196" spans="1:27" ht="15.75" customHeight="1">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row>
    <row r="197" spans="1:27" ht="15.75" customHeight="1">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row>
    <row r="198" spans="1:27" ht="15.75" customHeight="1">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row>
    <row r="199" spans="1:27" ht="15.75" customHeight="1">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row>
    <row r="200" spans="1:27" ht="15.75" customHeight="1">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row>
    <row r="201" spans="1:27" ht="15.75" customHeight="1">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row>
    <row r="202" spans="1:27" ht="15.75" customHeight="1">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row>
    <row r="203" spans="1:27" ht="15.75" customHeight="1">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row>
    <row r="204" spans="1:27" ht="15.75" customHeight="1">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row>
    <row r="205" spans="1:27" ht="15.75" customHeight="1">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row>
    <row r="206" spans="1:27" ht="15.75" customHeight="1">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row>
    <row r="207" spans="1:27" ht="15.75" customHeight="1">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row>
    <row r="208" spans="1:27" ht="15.75" customHeight="1">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row>
    <row r="209" spans="1:27" ht="15.75" customHeight="1">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row>
    <row r="210" spans="1:27" ht="15.75" customHeight="1">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row>
    <row r="211" spans="1:27" ht="15.75" customHeight="1">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row>
    <row r="212" spans="1:27" ht="15.75" customHeight="1">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row>
    <row r="213" spans="1:27" ht="15.75" customHeight="1">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row>
    <row r="214" spans="1:27" ht="15.7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row>
    <row r="215" spans="1:27" ht="15.75" customHeight="1">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row>
    <row r="216" spans="1:27" ht="15.75" customHeight="1">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row>
    <row r="217" spans="1:27" ht="15.75" customHeight="1">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row>
    <row r="218" spans="1:27" ht="15.75" customHeight="1">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row>
    <row r="219" spans="1:27" ht="15.75" customHeight="1">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row>
    <row r="220" spans="1:27" ht="15.75" customHeight="1">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row>
    <row r="221" spans="1:27" ht="15.75" customHeight="1">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row>
    <row r="222" spans="1:27" ht="15.75" customHeight="1">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row>
    <row r="223" spans="1:27" ht="15.75" customHeight="1">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row>
    <row r="224" spans="1:27" ht="15.75" customHeight="1">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row>
    <row r="225" spans="1:27" ht="15.75" customHeight="1">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row>
    <row r="226" spans="1:27" ht="15.75" customHeight="1">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row>
    <row r="227" spans="1:27" ht="15.75" customHeight="1">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row>
    <row r="228" spans="1:27" ht="15.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row>
    <row r="229" spans="1:27" ht="15.75" customHeight="1">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row>
    <row r="230" spans="1:27" ht="15.75" customHeight="1">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row>
    <row r="231" spans="1:27" ht="15.75" customHeight="1">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row>
    <row r="232" spans="1:27" ht="15.7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row>
    <row r="233" spans="1:27" ht="15.75" customHeight="1">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row>
    <row r="234" spans="1:27" ht="15.75" customHeight="1">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row>
    <row r="235" spans="1:27" ht="15.75" customHeight="1">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row>
    <row r="236" spans="1:27" ht="15.75" customHeight="1">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row>
    <row r="237" spans="1:27" ht="15.75" customHeight="1">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row>
    <row r="238" spans="1:27" ht="15.75" customHeight="1">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row>
    <row r="239" spans="1:27" ht="15.75" customHeight="1">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row>
    <row r="240" spans="1:27" ht="15.75" customHeight="1">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row>
    <row r="241" spans="1:27" ht="15.75" customHeight="1">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row>
    <row r="242" spans="1:27" ht="15.75" customHeight="1">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row>
    <row r="243" spans="1:27" ht="15.75" customHeight="1">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row>
    <row r="244" spans="1:27" ht="15.75" customHeight="1">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row>
    <row r="245" spans="1:27" ht="15.75" customHeight="1">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row>
    <row r="246" spans="1:27" ht="15.75" customHeight="1">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row>
    <row r="247" spans="1:27" ht="15.75" customHeight="1">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row>
    <row r="248" spans="1:27" ht="15.75" customHeight="1">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row>
    <row r="249" spans="1:27" ht="15.75" customHeight="1">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row>
    <row r="250" spans="1:27" ht="15.75" customHeight="1">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row>
    <row r="251" spans="1:27" ht="15.75" customHeight="1">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row>
    <row r="252" spans="1:27" ht="15.75" customHeight="1">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row>
    <row r="253" spans="1:27" ht="15.75" customHeight="1">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row>
    <row r="254" spans="1:27" ht="15.75" customHeight="1">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row>
    <row r="255" spans="1:27" ht="15.75" customHeight="1">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row>
    <row r="256" spans="1:27" ht="15.75" customHeight="1">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row>
    <row r="257" spans="1:27" ht="15.75" customHeight="1">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row>
    <row r="258" spans="1:27" ht="15.75" customHeight="1">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row>
    <row r="259" spans="1:27" ht="15.75" customHeight="1">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row>
    <row r="260" spans="1:27" ht="15.75" customHeight="1">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row>
    <row r="261" spans="1:27" ht="15.75" customHeight="1">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row>
    <row r="262" spans="1:27" ht="15.75" customHeight="1">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row>
    <row r="263" spans="1:27" ht="15.75" customHeight="1">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row>
    <row r="264" spans="1:27" ht="15.75" customHeight="1">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row>
    <row r="265" spans="1:27" ht="15.75" customHeight="1">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row>
    <row r="266" spans="1:27" ht="15.75" customHeight="1">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row>
    <row r="267" spans="1:27" ht="15.75" customHeight="1">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row>
    <row r="268" spans="1:27" ht="15.75" customHeight="1">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row>
    <row r="269" spans="1:27" ht="15.75" customHeight="1">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row>
    <row r="270" spans="1:27" ht="15.75" customHeight="1">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row>
    <row r="271" spans="1:27" ht="15.75" customHeight="1">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row>
    <row r="272" spans="1:27" ht="15.75" customHeight="1">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row>
    <row r="273" spans="1:27" ht="15.75" customHeight="1">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row>
    <row r="274" spans="1:27" ht="15.75" customHeight="1">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row>
    <row r="275" spans="1:27" ht="15.75" customHeight="1">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row>
    <row r="276" spans="1:27" ht="15.75" customHeight="1">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row>
    <row r="277" spans="1:27" ht="15.75" customHeight="1">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row>
    <row r="278" spans="1:27" ht="15.75" customHeight="1">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row>
    <row r="279" spans="1:27" ht="15.75" customHeight="1">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row>
    <row r="280" spans="1:27" ht="15.75" customHeight="1">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row>
    <row r="281" spans="1:27" ht="15.75" customHeight="1">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row>
    <row r="282" spans="1:27" ht="15.75" customHeight="1">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row>
    <row r="283" spans="1:27" ht="15.75" customHeight="1">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row>
    <row r="284" spans="1:27" ht="15.75" customHeight="1">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row>
    <row r="285" spans="1:27" ht="15.75" customHeight="1">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row>
    <row r="286" spans="1:27" ht="15.75" customHeight="1">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row>
    <row r="287" spans="1:27" ht="15.75" customHeight="1">
      <c r="A287" s="157"/>
      <c r="B287" s="157"/>
      <c r="C287" s="157"/>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row>
    <row r="288" spans="1:27" ht="15.75" customHeight="1">
      <c r="A288" s="157"/>
      <c r="B288" s="157"/>
      <c r="C288" s="157"/>
      <c r="D288" s="157"/>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row>
    <row r="289" spans="1:27" ht="15.75" customHeight="1">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row>
    <row r="290" spans="1:27" ht="15.75" customHeight="1">
      <c r="A290" s="157"/>
      <c r="B290" s="157"/>
      <c r="C290" s="157"/>
      <c r="D290" s="157"/>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row>
    <row r="291" spans="1:27" ht="15.75" customHeight="1">
      <c r="A291" s="157"/>
      <c r="B291" s="157"/>
      <c r="C291" s="157"/>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row>
    <row r="292" spans="1:27" ht="15.75" customHeight="1">
      <c r="A292" s="157"/>
      <c r="B292" s="157"/>
      <c r="C292" s="157"/>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row>
    <row r="293" spans="1:27" ht="15.75" customHeight="1">
      <c r="A293" s="157"/>
      <c r="B293" s="157"/>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row>
    <row r="294" spans="1:27" ht="15.75" customHeight="1">
      <c r="A294" s="157"/>
      <c r="B294" s="157"/>
      <c r="C294" s="157"/>
      <c r="D294" s="157"/>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row>
    <row r="295" spans="1:27" ht="15.75" customHeight="1">
      <c r="A295" s="157"/>
      <c r="B295" s="157"/>
      <c r="C295" s="157"/>
      <c r="D295" s="157"/>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row>
    <row r="296" spans="1:27" ht="15.75" customHeight="1">
      <c r="A296" s="157"/>
      <c r="B296" s="157"/>
      <c r="C296" s="157"/>
      <c r="D296" s="157"/>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row>
    <row r="297" spans="1:27" ht="15.75" customHeight="1">
      <c r="A297" s="157"/>
      <c r="B297" s="157"/>
      <c r="C297" s="157"/>
      <c r="D297" s="157"/>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row>
    <row r="298" spans="1:27" ht="15.75" customHeight="1">
      <c r="A298" s="157"/>
      <c r="B298" s="157"/>
      <c r="C298" s="157"/>
      <c r="D298" s="157"/>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row>
    <row r="299" spans="1:27" ht="15.75" customHeight="1">
      <c r="A299" s="157"/>
      <c r="B299" s="157"/>
      <c r="C299" s="157"/>
      <c r="D299" s="157"/>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row>
    <row r="300" spans="1:27" ht="15.75" customHeight="1">
      <c r="A300" s="157"/>
      <c r="B300" s="157"/>
      <c r="C300" s="157"/>
      <c r="D300" s="157"/>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c r="AA300" s="157"/>
    </row>
    <row r="301" spans="1:27" ht="15.75" customHeight="1">
      <c r="A301" s="157"/>
      <c r="B301" s="157"/>
      <c r="C301" s="157"/>
      <c r="D301" s="157"/>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row>
    <row r="302" spans="1:27" ht="15.75" customHeight="1">
      <c r="A302" s="157"/>
      <c r="B302" s="157"/>
      <c r="C302" s="157"/>
      <c r="D302" s="157"/>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c r="AA302" s="157"/>
    </row>
    <row r="303" spans="1:27" ht="15.75" customHeight="1">
      <c r="A303" s="157"/>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row>
    <row r="304" spans="1:27" ht="15.75" customHeight="1">
      <c r="A304" s="157"/>
      <c r="B304" s="157"/>
      <c r="C304" s="157"/>
      <c r="D304" s="157"/>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row>
    <row r="305" spans="1:27" ht="15.75" customHeight="1">
      <c r="A305" s="157"/>
      <c r="B305" s="157"/>
      <c r="C305" s="157"/>
      <c r="D305" s="157"/>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row>
    <row r="306" spans="1:27" ht="15.75" customHeight="1">
      <c r="A306" s="157"/>
      <c r="B306" s="157"/>
      <c r="C306" s="157"/>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row>
    <row r="307" spans="1:27" ht="15.75" customHeight="1">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row>
    <row r="308" spans="1:27" ht="15.75" customHeight="1">
      <c r="A308" s="157"/>
      <c r="B308" s="157"/>
      <c r="C308" s="157"/>
      <c r="D308" s="157"/>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row>
    <row r="309" spans="1:27" ht="15.75" customHeight="1">
      <c r="A309" s="157"/>
      <c r="B309" s="157"/>
      <c r="C309" s="157"/>
      <c r="D309" s="157"/>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c r="AA309" s="157"/>
    </row>
    <row r="310" spans="1:27" ht="15.75" customHeight="1">
      <c r="A310" s="157"/>
      <c r="B310" s="157"/>
      <c r="C310" s="157"/>
      <c r="D310" s="157"/>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row>
    <row r="311" spans="1:27" ht="15.75" customHeight="1">
      <c r="A311" s="157"/>
      <c r="B311" s="157"/>
      <c r="C311" s="157"/>
      <c r="D311" s="157"/>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c r="AA311" s="157"/>
    </row>
    <row r="312" spans="1:27" ht="15.75" customHeight="1">
      <c r="A312" s="157"/>
      <c r="B312" s="157"/>
      <c r="C312" s="157"/>
      <c r="D312" s="157"/>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c r="AA312" s="157"/>
    </row>
    <row r="313" spans="1:27" ht="15.75" customHeight="1">
      <c r="A313" s="157"/>
      <c r="B313" s="157"/>
      <c r="C313" s="157"/>
      <c r="D313" s="157"/>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c r="AA313" s="157"/>
    </row>
    <row r="314" spans="1:27" ht="15.75" customHeight="1">
      <c r="A314" s="157"/>
      <c r="B314" s="157"/>
      <c r="C314" s="157"/>
      <c r="D314" s="157"/>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c r="AA314" s="157"/>
    </row>
    <row r="315" spans="1:27" ht="15.75" customHeight="1">
      <c r="A315" s="157"/>
      <c r="B315" s="157"/>
      <c r="C315" s="157"/>
      <c r="D315" s="157"/>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c r="AA315" s="157"/>
    </row>
    <row r="316" spans="1:27" ht="15.75" customHeight="1">
      <c r="A316" s="157"/>
      <c r="B316" s="157"/>
      <c r="C316" s="157"/>
      <c r="D316" s="157"/>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c r="AA316" s="157"/>
    </row>
    <row r="317" spans="1:27" ht="15.75" customHeight="1">
      <c r="A317" s="157"/>
      <c r="B317" s="157"/>
      <c r="C317" s="157"/>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row>
    <row r="318" spans="1:27" ht="15.75" customHeight="1">
      <c r="A318" s="157"/>
      <c r="B318" s="157"/>
      <c r="C318" s="157"/>
      <c r="D318" s="157"/>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row>
    <row r="319" spans="1:27" ht="15.75" customHeight="1">
      <c r="A319" s="157"/>
      <c r="B319" s="157"/>
      <c r="C319" s="157"/>
      <c r="D319" s="157"/>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c r="AA319" s="157"/>
    </row>
    <row r="320" spans="1:27" ht="15.75" customHeight="1">
      <c r="A320" s="157"/>
      <c r="B320" s="157"/>
      <c r="C320" s="157"/>
      <c r="D320" s="157"/>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c r="AA320" s="157"/>
    </row>
    <row r="321" spans="1:27" ht="15.75" customHeight="1">
      <c r="A321" s="157"/>
      <c r="B321" s="157"/>
      <c r="C321" s="157"/>
      <c r="D321" s="157"/>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c r="AA321" s="157"/>
    </row>
    <row r="322" spans="1:27" ht="15.75" customHeight="1">
      <c r="A322" s="157"/>
      <c r="B322" s="157"/>
      <c r="C322" s="157"/>
      <c r="D322" s="157"/>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c r="AA322" s="157"/>
    </row>
    <row r="323" spans="1:27" ht="15.75" customHeight="1">
      <c r="A323" s="157"/>
      <c r="B323" s="157"/>
      <c r="C323" s="157"/>
      <c r="D323" s="157"/>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c r="AA323" s="157"/>
    </row>
    <row r="324" spans="1:27" ht="15.75" customHeight="1">
      <c r="A324" s="157"/>
      <c r="B324" s="157"/>
      <c r="C324" s="157"/>
      <c r="D324" s="157"/>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row>
    <row r="325" spans="1:27" ht="15.75" customHeight="1">
      <c r="A325" s="157"/>
      <c r="B325" s="157"/>
      <c r="C325" s="157"/>
      <c r="D325" s="157"/>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c r="AA325" s="157"/>
    </row>
    <row r="326" spans="1:27" ht="15.75" customHeight="1">
      <c r="A326" s="157"/>
      <c r="B326" s="157"/>
      <c r="C326" s="157"/>
      <c r="D326" s="157"/>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row>
    <row r="327" spans="1:27" ht="15.75" customHeight="1">
      <c r="A327" s="157"/>
      <c r="B327" s="157"/>
      <c r="C327" s="157"/>
      <c r="D327" s="157"/>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row>
    <row r="328" spans="1:27" ht="15.75" customHeight="1">
      <c r="A328" s="157"/>
      <c r="B328" s="157"/>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row>
    <row r="329" spans="1:27" ht="15.75" customHeight="1">
      <c r="A329" s="157"/>
      <c r="B329" s="157"/>
      <c r="C329" s="157"/>
      <c r="D329" s="157"/>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c r="AA329" s="157"/>
    </row>
    <row r="330" spans="1:27" ht="15.75" customHeight="1">
      <c r="A330" s="157"/>
      <c r="B330" s="157"/>
      <c r="C330" s="157"/>
      <c r="D330" s="157"/>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row>
    <row r="331" spans="1:27" ht="15.75" customHeight="1">
      <c r="A331" s="157"/>
      <c r="B331" s="157"/>
      <c r="C331" s="157"/>
      <c r="D331" s="157"/>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c r="AA331" s="157"/>
    </row>
    <row r="332" spans="1:27" ht="15.75" customHeight="1">
      <c r="A332" s="157"/>
      <c r="B332" s="157"/>
      <c r="C332" s="157"/>
      <c r="D332" s="157"/>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row>
    <row r="333" spans="1:27" ht="15.75" customHeight="1">
      <c r="A333" s="157"/>
      <c r="B333" s="157"/>
      <c r="C333" s="157"/>
      <c r="D333" s="157"/>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c r="AA333" s="157"/>
    </row>
    <row r="334" spans="1:27" ht="15.75" customHeight="1">
      <c r="A334" s="157"/>
      <c r="B334" s="157"/>
      <c r="C334" s="157"/>
      <c r="D334" s="157"/>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c r="AA334" s="157"/>
    </row>
    <row r="335" spans="1:27" ht="15.75" customHeight="1">
      <c r="A335" s="157"/>
      <c r="B335" s="157"/>
      <c r="C335" s="157"/>
      <c r="D335" s="157"/>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c r="AA335" s="157"/>
    </row>
    <row r="336" spans="1:27" ht="15.75" customHeight="1">
      <c r="A336" s="157"/>
      <c r="B336" s="157"/>
      <c r="C336" s="157"/>
      <c r="D336" s="157"/>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row>
    <row r="337" spans="1:27" ht="15.75" customHeight="1">
      <c r="A337" s="157"/>
      <c r="B337" s="157"/>
      <c r="C337" s="157"/>
      <c r="D337" s="157"/>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c r="AA337" s="157"/>
    </row>
    <row r="338" spans="1:27" ht="15.75" customHeight="1">
      <c r="A338" s="157"/>
      <c r="B338" s="157"/>
      <c r="C338" s="157"/>
      <c r="D338" s="157"/>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c r="AA338" s="157"/>
    </row>
    <row r="339" spans="1:27" ht="15.75" customHeight="1">
      <c r="A339" s="157"/>
      <c r="B339" s="157"/>
      <c r="C339" s="157"/>
      <c r="D339" s="157"/>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c r="AA339" s="157"/>
    </row>
    <row r="340" spans="1:27" ht="15.75" customHeight="1">
      <c r="A340" s="157"/>
      <c r="B340" s="157"/>
      <c r="C340" s="157"/>
      <c r="D340" s="157"/>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c r="AA340" s="157"/>
    </row>
    <row r="341" spans="1:27" ht="15.75" customHeight="1">
      <c r="A341" s="157"/>
      <c r="B341" s="157"/>
      <c r="C341" s="157"/>
      <c r="D341" s="157"/>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c r="AA341" s="157"/>
    </row>
    <row r="342" spans="1:27" ht="15.75" customHeight="1">
      <c r="A342" s="157"/>
      <c r="B342" s="157"/>
      <c r="C342" s="157"/>
      <c r="D342" s="157"/>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c r="AA342" s="157"/>
    </row>
    <row r="343" spans="1:27" ht="15.75" customHeight="1">
      <c r="A343" s="157"/>
      <c r="B343" s="157"/>
      <c r="C343" s="157"/>
      <c r="D343" s="157"/>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c r="AA343" s="157"/>
    </row>
    <row r="344" spans="1:27" ht="15.75" customHeight="1">
      <c r="A344" s="157"/>
      <c r="B344" s="157"/>
      <c r="C344" s="157"/>
      <c r="D344" s="157"/>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c r="AA344" s="157"/>
    </row>
    <row r="345" spans="1:27" ht="15.75" customHeight="1">
      <c r="A345" s="157"/>
      <c r="B345" s="157"/>
      <c r="C345" s="157"/>
      <c r="D345" s="157"/>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c r="AA345" s="157"/>
    </row>
    <row r="346" spans="1:27" ht="15.75" customHeight="1">
      <c r="A346" s="157"/>
      <c r="B346" s="157"/>
      <c r="C346" s="157"/>
      <c r="D346" s="157"/>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c r="AA346" s="157"/>
    </row>
    <row r="347" spans="1:27" ht="15.75" customHeight="1">
      <c r="A347" s="157"/>
      <c r="B347" s="157"/>
      <c r="C347" s="157"/>
      <c r="D347" s="157"/>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c r="AA347" s="157"/>
    </row>
    <row r="348" spans="1:27" ht="15.75" customHeight="1">
      <c r="A348" s="157"/>
      <c r="B348" s="157"/>
      <c r="C348" s="157"/>
      <c r="D348" s="157"/>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c r="AA348" s="157"/>
    </row>
    <row r="349" spans="1:27" ht="15.75" customHeight="1">
      <c r="A349" s="157"/>
      <c r="B349" s="157"/>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c r="AA349" s="157"/>
    </row>
    <row r="350" spans="1:27" ht="15.75" customHeight="1">
      <c r="A350" s="157"/>
      <c r="B350" s="157"/>
      <c r="C350" s="157"/>
      <c r="D350" s="157"/>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c r="AA350" s="157"/>
    </row>
    <row r="351" spans="1:27" ht="15.75" customHeight="1">
      <c r="A351" s="157"/>
      <c r="B351" s="157"/>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c r="AA351" s="157"/>
    </row>
    <row r="352" spans="1:27" ht="15.75" customHeight="1">
      <c r="A352" s="157"/>
      <c r="B352" s="157"/>
      <c r="C352" s="157"/>
      <c r="D352" s="157"/>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row>
    <row r="353" spans="1:27" ht="15.75" customHeight="1">
      <c r="A353" s="157"/>
      <c r="B353" s="157"/>
      <c r="C353" s="157"/>
      <c r="D353" s="157"/>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row>
    <row r="354" spans="1:27" ht="15.75" customHeight="1">
      <c r="A354" s="157"/>
      <c r="B354" s="157"/>
      <c r="C354" s="157"/>
      <c r="D354" s="157"/>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row>
    <row r="355" spans="1:27" ht="15.75" customHeight="1">
      <c r="A355" s="157"/>
      <c r="B355" s="157"/>
      <c r="C355" s="157"/>
      <c r="D355" s="157"/>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c r="AA355" s="157"/>
    </row>
    <row r="356" spans="1:27" ht="15.75" customHeight="1">
      <c r="A356" s="157"/>
      <c r="B356" s="157"/>
      <c r="C356" s="157"/>
      <c r="D356" s="157"/>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c r="AA356" s="157"/>
    </row>
    <row r="357" spans="1:27" ht="15.75" customHeight="1">
      <c r="A357" s="157"/>
      <c r="B357" s="157"/>
      <c r="C357" s="157"/>
      <c r="D357" s="157"/>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c r="AA357" s="157"/>
    </row>
    <row r="358" spans="1:27" ht="15.75" customHeight="1">
      <c r="A358" s="157"/>
      <c r="B358" s="157"/>
      <c r="C358" s="157"/>
      <c r="D358" s="157"/>
      <c r="E358" s="157"/>
      <c r="F358" s="157"/>
      <c r="G358" s="157"/>
      <c r="H358" s="157"/>
      <c r="I358" s="157"/>
      <c r="J358" s="157"/>
      <c r="K358" s="157"/>
      <c r="L358" s="157"/>
      <c r="M358" s="157"/>
      <c r="N358" s="157"/>
      <c r="O358" s="157"/>
      <c r="P358" s="157"/>
      <c r="Q358" s="157"/>
      <c r="R358" s="157"/>
      <c r="S358" s="157"/>
      <c r="T358" s="157"/>
      <c r="U358" s="157"/>
      <c r="V358" s="157"/>
      <c r="W358" s="157"/>
      <c r="X358" s="157"/>
      <c r="Y358" s="157"/>
      <c r="Z358" s="157"/>
      <c r="AA358" s="157"/>
    </row>
    <row r="359" spans="1:27" ht="15.75" customHeight="1">
      <c r="A359" s="157"/>
      <c r="B359" s="157"/>
      <c r="C359" s="157"/>
      <c r="D359" s="157"/>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row>
    <row r="360" spans="1:27" ht="15.75" customHeight="1">
      <c r="A360" s="157"/>
      <c r="B360" s="157"/>
      <c r="C360" s="157"/>
      <c r="D360" s="157"/>
      <c r="E360" s="157"/>
      <c r="F360" s="157"/>
      <c r="G360" s="157"/>
      <c r="H360" s="157"/>
      <c r="I360" s="157"/>
      <c r="J360" s="157"/>
      <c r="K360" s="157"/>
      <c r="L360" s="157"/>
      <c r="M360" s="157"/>
      <c r="N360" s="157"/>
      <c r="O360" s="157"/>
      <c r="P360" s="157"/>
      <c r="Q360" s="157"/>
      <c r="R360" s="157"/>
      <c r="S360" s="157"/>
      <c r="T360" s="157"/>
      <c r="U360" s="157"/>
      <c r="V360" s="157"/>
      <c r="W360" s="157"/>
      <c r="X360" s="157"/>
      <c r="Y360" s="157"/>
      <c r="Z360" s="157"/>
      <c r="AA360" s="157"/>
    </row>
    <row r="361" spans="1:27" ht="15.75" customHeight="1">
      <c r="A361" s="157"/>
      <c r="B361" s="157"/>
      <c r="C361" s="157"/>
      <c r="D361" s="157"/>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row>
    <row r="362" spans="1:27" ht="15.75" customHeight="1">
      <c r="A362" s="157"/>
      <c r="B362" s="157"/>
      <c r="C362" s="157"/>
      <c r="D362" s="157"/>
      <c r="E362" s="157"/>
      <c r="F362" s="157"/>
      <c r="G362" s="157"/>
      <c r="H362" s="157"/>
      <c r="I362" s="157"/>
      <c r="J362" s="157"/>
      <c r="K362" s="157"/>
      <c r="L362" s="157"/>
      <c r="M362" s="157"/>
      <c r="N362" s="157"/>
      <c r="O362" s="157"/>
      <c r="P362" s="157"/>
      <c r="Q362" s="157"/>
      <c r="R362" s="157"/>
      <c r="S362" s="157"/>
      <c r="T362" s="157"/>
      <c r="U362" s="157"/>
      <c r="V362" s="157"/>
      <c r="W362" s="157"/>
      <c r="X362" s="157"/>
      <c r="Y362" s="157"/>
      <c r="Z362" s="157"/>
      <c r="AA362" s="157"/>
    </row>
    <row r="363" spans="1:27" ht="15.75" customHeight="1">
      <c r="A363" s="157"/>
      <c r="B363" s="157"/>
      <c r="C363" s="157"/>
      <c r="D363" s="157"/>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c r="AA363" s="157"/>
    </row>
    <row r="364" spans="1:27" ht="15.75" customHeight="1">
      <c r="A364" s="157"/>
      <c r="B364" s="157"/>
      <c r="C364" s="157"/>
      <c r="D364" s="157"/>
      <c r="E364" s="157"/>
      <c r="F364" s="157"/>
      <c r="G364" s="157"/>
      <c r="H364" s="157"/>
      <c r="I364" s="157"/>
      <c r="J364" s="157"/>
      <c r="K364" s="157"/>
      <c r="L364" s="157"/>
      <c r="M364" s="157"/>
      <c r="N364" s="157"/>
      <c r="O364" s="157"/>
      <c r="P364" s="157"/>
      <c r="Q364" s="157"/>
      <c r="R364" s="157"/>
      <c r="S364" s="157"/>
      <c r="T364" s="157"/>
      <c r="U364" s="157"/>
      <c r="V364" s="157"/>
      <c r="W364" s="157"/>
      <c r="X364" s="157"/>
      <c r="Y364" s="157"/>
      <c r="Z364" s="157"/>
      <c r="AA364" s="157"/>
    </row>
    <row r="365" spans="1:27" ht="15.75" customHeight="1">
      <c r="A365" s="157"/>
      <c r="B365" s="157"/>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c r="AA365" s="157"/>
    </row>
    <row r="366" spans="1:27" ht="15.75" customHeight="1">
      <c r="A366" s="157"/>
      <c r="B366" s="157"/>
      <c r="C366" s="157"/>
      <c r="D366" s="157"/>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c r="AA366" s="157"/>
    </row>
    <row r="367" spans="1:27" ht="15.75" customHeight="1">
      <c r="A367" s="157"/>
      <c r="B367" s="157"/>
      <c r="C367" s="157"/>
      <c r="D367" s="157"/>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c r="AA367" s="157"/>
    </row>
    <row r="368" spans="1:27" ht="15.75" customHeight="1">
      <c r="A368" s="157"/>
      <c r="B368" s="157"/>
      <c r="C368" s="157"/>
      <c r="D368" s="157"/>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c r="AA368" s="157"/>
    </row>
    <row r="369" spans="1:27" ht="15.75" customHeight="1">
      <c r="A369" s="157"/>
      <c r="B369" s="157"/>
      <c r="C369" s="157"/>
      <c r="D369" s="157"/>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row>
    <row r="370" spans="1:27" ht="15.75" customHeight="1">
      <c r="A370" s="157"/>
      <c r="B370" s="157"/>
      <c r="C370" s="157"/>
      <c r="D370" s="157"/>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c r="AA370" s="157"/>
    </row>
    <row r="371" spans="1:27" ht="15.75" customHeight="1">
      <c r="A371" s="157"/>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row>
    <row r="372" spans="1:27" ht="15.75" customHeight="1">
      <c r="A372" s="157"/>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row>
    <row r="373" spans="1:27" ht="15.75" customHeight="1">
      <c r="A373" s="157"/>
      <c r="B373" s="157"/>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c r="AA373" s="157"/>
    </row>
    <row r="374" spans="1:27" ht="15.75" customHeight="1">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row>
    <row r="375" spans="1:27" ht="15.75"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row>
    <row r="376" spans="1:27" ht="15.75"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row>
    <row r="377" spans="1:27" ht="15.75"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row>
    <row r="378" spans="1:27" ht="15.75"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row>
    <row r="379" spans="1:27" ht="15.75"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row>
    <row r="380" spans="1:27" ht="15.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row>
    <row r="381" spans="1:27" ht="15.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row>
    <row r="382" spans="1:27" ht="15.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row>
    <row r="383" spans="1:27" ht="15.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row>
    <row r="384" spans="1:27" ht="15.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row>
    <row r="385" spans="1:27" ht="15.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row>
    <row r="386" spans="1:27" ht="15.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row>
    <row r="387" spans="1:27" ht="15.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row>
    <row r="388" spans="1:27" ht="15.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row>
    <row r="389" spans="1:27" ht="15.75" customHeight="1">
      <c r="A389" s="157"/>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c r="AA389" s="157"/>
    </row>
    <row r="390" spans="1:27" ht="15.75" customHeight="1">
      <c r="A390" s="157"/>
      <c r="B390" s="157"/>
      <c r="C390" s="157"/>
      <c r="D390" s="157"/>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c r="AA390" s="157"/>
    </row>
    <row r="391" spans="1:27" ht="15.75" customHeight="1">
      <c r="A391" s="157"/>
      <c r="B391" s="157"/>
      <c r="C391" s="157"/>
      <c r="D391" s="157"/>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c r="AA391" s="157"/>
    </row>
    <row r="392" spans="1:27" ht="15.75" customHeight="1">
      <c r="A392" s="157"/>
      <c r="B392" s="157"/>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row>
    <row r="393" spans="1:27" ht="15.75" customHeight="1">
      <c r="A393" s="157"/>
      <c r="B393" s="157"/>
      <c r="C393" s="157"/>
      <c r="D393" s="157"/>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row>
    <row r="394" spans="1:27" ht="15.75" customHeight="1">
      <c r="A394" s="157"/>
      <c r="B394" s="157"/>
      <c r="C394" s="157"/>
      <c r="D394" s="157"/>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row>
    <row r="395" spans="1:27" ht="15.75" customHeight="1">
      <c r="A395" s="157"/>
      <c r="B395" s="157"/>
      <c r="C395" s="157"/>
      <c r="D395" s="157"/>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c r="AA395" s="157"/>
    </row>
    <row r="396" spans="1:27" ht="15.75" customHeight="1">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c r="AA396" s="157"/>
    </row>
    <row r="397" spans="1:27" ht="15.75" customHeight="1">
      <c r="A397" s="157"/>
      <c r="B397" s="157"/>
      <c r="C397" s="157"/>
      <c r="D397" s="157"/>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c r="AA397" s="157"/>
    </row>
    <row r="398" spans="1:27" ht="15.75" customHeight="1">
      <c r="A398" s="157"/>
      <c r="B398" s="157"/>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c r="AA398" s="157"/>
    </row>
    <row r="399" spans="1:27" ht="15.75" customHeight="1">
      <c r="A399" s="157"/>
      <c r="B399" s="157"/>
      <c r="C399" s="157"/>
      <c r="D399" s="157"/>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c r="AA399" s="157"/>
    </row>
    <row r="400" spans="1:27" ht="15.75" customHeight="1">
      <c r="A400" s="157"/>
      <c r="B400" s="157"/>
      <c r="C400" s="157"/>
      <c r="D400" s="157"/>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c r="AA400" s="157"/>
    </row>
    <row r="401" spans="1:27" ht="15.75" customHeight="1">
      <c r="A401" s="157"/>
      <c r="B401" s="157"/>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row>
    <row r="402" spans="1:27" ht="15.75" customHeight="1">
      <c r="A402" s="157"/>
      <c r="B402" s="157"/>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row>
    <row r="403" spans="1:27" ht="15.75" customHeight="1">
      <c r="A403" s="157"/>
      <c r="B403" s="157"/>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row>
    <row r="404" spans="1:27" ht="15.75" customHeight="1">
      <c r="A404" s="157"/>
      <c r="B404" s="157"/>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row>
    <row r="405" spans="1:27" ht="15.75" customHeight="1">
      <c r="A405" s="157"/>
      <c r="B405" s="157"/>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c r="AA405" s="157"/>
    </row>
    <row r="406" spans="1:27" ht="15.75" customHeight="1">
      <c r="A406" s="157"/>
      <c r="B406" s="157"/>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row>
    <row r="407" spans="1:27" ht="15.75" customHeight="1">
      <c r="A407" s="157"/>
      <c r="B407" s="15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row>
    <row r="408" spans="1:27" ht="15.75" customHeight="1">
      <c r="A408" s="157"/>
      <c r="B408" s="157"/>
      <c r="C408" s="157"/>
      <c r="D408" s="157"/>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row>
    <row r="409" spans="1:27" ht="15.75" customHeight="1">
      <c r="A409" s="157"/>
      <c r="B409" s="157"/>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c r="AA409" s="157"/>
    </row>
    <row r="410" spans="1:27" ht="15.75" customHeight="1">
      <c r="A410" s="157"/>
      <c r="B410" s="157"/>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c r="AA410" s="157"/>
    </row>
    <row r="411" spans="1:27" ht="15.75" customHeight="1">
      <c r="A411" s="157"/>
      <c r="B411" s="157"/>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c r="AA411" s="157"/>
    </row>
    <row r="412" spans="1:27" ht="15.75" customHeight="1">
      <c r="A412" s="157"/>
      <c r="B412" s="157"/>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c r="AA412" s="157"/>
    </row>
    <row r="413" spans="1:27" ht="15.75" customHeight="1">
      <c r="A413" s="157"/>
      <c r="B413" s="157"/>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row>
    <row r="414" spans="1:27" ht="15.75" customHeight="1">
      <c r="A414" s="157"/>
      <c r="B414" s="157"/>
      <c r="C414" s="157"/>
      <c r="D414" s="157"/>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c r="AA414" s="157"/>
    </row>
    <row r="415" spans="1:27" ht="15.75" customHeight="1">
      <c r="A415" s="157"/>
      <c r="B415" s="157"/>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c r="AA415" s="157"/>
    </row>
    <row r="416" spans="1:27" ht="15.75" customHeight="1">
      <c r="A416" s="157"/>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c r="AA416" s="157"/>
    </row>
    <row r="417" spans="1:27" ht="15.75" customHeight="1">
      <c r="A417" s="157"/>
      <c r="B417" s="157"/>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c r="AA417" s="157"/>
    </row>
    <row r="418" spans="1:27" ht="15.75" customHeight="1">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c r="AA418" s="157"/>
    </row>
    <row r="419" spans="1:27" ht="15.75" customHeight="1">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row>
    <row r="420" spans="1:27" ht="15.75" customHeight="1">
      <c r="A420" s="157"/>
      <c r="B420" s="157"/>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row>
    <row r="421" spans="1:27" ht="15.75" customHeight="1">
      <c r="A421" s="157"/>
      <c r="B421" s="157"/>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row>
    <row r="422" spans="1:27" ht="15.75" customHeight="1">
      <c r="A422" s="157"/>
      <c r="B422" s="157"/>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row>
    <row r="423" spans="1:27" ht="15.75" customHeight="1">
      <c r="A423" s="157"/>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c r="AA423" s="157"/>
    </row>
    <row r="424" spans="1:27" ht="15.75" customHeight="1">
      <c r="A424" s="157"/>
      <c r="B424" s="157"/>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c r="AA424" s="157"/>
    </row>
    <row r="425" spans="1:27" ht="15.75" customHeight="1">
      <c r="A425" s="157"/>
      <c r="B425" s="157"/>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row>
    <row r="426" spans="1:27" ht="15.75" customHeight="1">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row>
    <row r="427" spans="1:27" ht="15.75" customHeight="1">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row>
    <row r="428" spans="1:27" ht="15.75" customHeight="1">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row>
    <row r="429" spans="1:27" ht="15.75" customHeight="1">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row>
    <row r="430" spans="1:27" ht="15.75" customHeight="1">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c r="AA430" s="157"/>
    </row>
    <row r="431" spans="1:27" ht="15.75" customHeight="1">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row>
    <row r="432" spans="1:27" ht="15.75" customHeight="1">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row>
    <row r="433" spans="1:27" ht="15.75" customHeight="1">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row>
    <row r="434" spans="1:27" ht="15.75" customHeight="1">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row>
    <row r="435" spans="1:27" ht="15.75" customHeight="1">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c r="AA435" s="157"/>
    </row>
    <row r="436" spans="1:27" ht="15.75" customHeight="1">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c r="AA436" s="157"/>
    </row>
    <row r="437" spans="1:27" ht="15.75" customHeight="1">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c r="AA437" s="157"/>
    </row>
    <row r="438" spans="1:27" ht="15.75" customHeight="1">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row>
    <row r="439" spans="1:27" ht="15.75" customHeight="1">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row>
    <row r="440" spans="1:27" ht="15.75" customHeight="1">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row>
    <row r="441" spans="1:27" ht="15.75" customHeight="1">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row>
    <row r="442" spans="1:27" ht="15.75" customHeight="1">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row>
    <row r="443" spans="1:27" ht="15.75" customHeight="1">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row>
    <row r="444" spans="1:27" ht="15.75" customHeight="1">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row>
    <row r="445" spans="1:27" ht="15.75" customHeight="1">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row>
    <row r="446" spans="1:27" ht="15.75" customHeight="1">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row>
    <row r="447" spans="1:27" ht="15.75" customHeight="1">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row>
    <row r="448" spans="1:27" ht="15.75" customHeight="1">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row>
    <row r="449" spans="1:27" ht="15.75" customHeight="1">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row>
    <row r="450" spans="1:27" ht="15.75" customHeight="1">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row>
    <row r="451" spans="1:27" ht="15.75" customHeight="1">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row>
    <row r="452" spans="1:27" ht="15.75" customHeight="1">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row>
    <row r="453" spans="1:27" ht="15.75" customHeight="1">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row>
    <row r="454" spans="1:27" ht="15.75" customHeight="1">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row>
    <row r="455" spans="1:27" ht="15.75" customHeight="1">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row>
    <row r="456" spans="1:27" ht="15.75" customHeight="1">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row>
    <row r="457" spans="1:27" ht="15.75" customHeight="1">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row>
    <row r="458" spans="1:27" ht="15.75" customHeight="1">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row>
    <row r="459" spans="1:27" ht="15.75" customHeight="1">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row>
    <row r="460" spans="1:27" ht="15.75" customHeight="1">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row>
    <row r="461" spans="1:27" ht="15.75" customHeight="1">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row>
    <row r="462" spans="1:27" ht="15.75" customHeight="1">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row>
    <row r="463" spans="1:27" ht="15.75" customHeight="1">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c r="AA463" s="157"/>
    </row>
    <row r="464" spans="1:27" ht="15.75" customHeight="1">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row>
    <row r="465" spans="1:27" ht="15.75" customHeight="1">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row>
    <row r="466" spans="1:27" ht="15.75" customHeight="1">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row>
    <row r="467" spans="1:27" ht="15.75" customHeight="1">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row>
    <row r="468" spans="1:27" ht="15.75" customHeight="1">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row>
    <row r="469" spans="1:27" ht="15.75" customHeight="1">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row>
    <row r="470" spans="1:27" ht="15.75" customHeight="1">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row>
    <row r="471" spans="1:27" ht="15.75" customHeight="1">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row>
    <row r="472" spans="1:27" ht="15.75" customHeight="1">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row>
    <row r="473" spans="1:27" ht="15.75" customHeight="1">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row>
    <row r="474" spans="1:27" ht="15.75" customHeight="1">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c r="AA474" s="157"/>
    </row>
    <row r="475" spans="1:27" ht="15.75" customHeight="1">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row>
    <row r="476" spans="1:27" ht="15.75" customHeight="1">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row>
    <row r="477" spans="1:27" ht="15.75" customHeight="1">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row>
    <row r="478" spans="1:27" ht="15.75" customHeight="1">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row>
    <row r="479" spans="1:27" ht="15.75" customHeight="1">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row>
    <row r="480" spans="1:27" ht="15.75" customHeight="1">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row>
    <row r="481" spans="1:27" ht="15.75" customHeight="1">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row>
    <row r="482" spans="1:27" ht="15.75" customHeight="1">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row>
    <row r="483" spans="1:27" ht="15.75" customHeight="1">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row>
    <row r="484" spans="1:27" ht="15.75" customHeight="1">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c r="AA484" s="157"/>
    </row>
    <row r="485" spans="1:27" ht="15.75" customHeight="1">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c r="AA485" s="157"/>
    </row>
    <row r="486" spans="1:27" ht="15.75" customHeight="1">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row>
    <row r="487" spans="1:27" ht="15.75" customHeight="1">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c r="AA487" s="157"/>
    </row>
    <row r="488" spans="1:27" ht="15.75" customHeight="1">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c r="AA488" s="157"/>
    </row>
    <row r="489" spans="1:27" ht="15.75" customHeight="1">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c r="AA489" s="157"/>
    </row>
    <row r="490" spans="1:27" ht="15.75" customHeight="1">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c r="AA490" s="157"/>
    </row>
    <row r="491" spans="1:27" ht="15.75" customHeight="1">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c r="AA491" s="157"/>
    </row>
    <row r="492" spans="1:27" ht="15.75" customHeight="1">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c r="AA492" s="157"/>
    </row>
    <row r="493" spans="1:27" ht="15.75" customHeight="1">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c r="AA493" s="157"/>
    </row>
    <row r="494" spans="1:27" ht="15.75" customHeight="1">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c r="AA494" s="157"/>
    </row>
    <row r="495" spans="1:27" ht="15.75" customHeight="1">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c r="AA495" s="157"/>
    </row>
    <row r="496" spans="1:27" ht="15.75" customHeight="1">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c r="AA496" s="157"/>
    </row>
    <row r="497" spans="1:27" ht="15.75" customHeight="1">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c r="AA497" s="157"/>
    </row>
    <row r="498" spans="1:27" ht="15.75" customHeight="1">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c r="AA498" s="157"/>
    </row>
    <row r="499" spans="1:27" ht="15.75" customHeight="1">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c r="AA499" s="157"/>
    </row>
    <row r="500" spans="1:27" ht="15.75" customHeight="1">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c r="AA500" s="157"/>
    </row>
    <row r="501" spans="1:27" ht="15.75" customHeight="1">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c r="AA501" s="157"/>
    </row>
    <row r="502" spans="1:27" ht="15.75" customHeight="1">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c r="AA502" s="157"/>
    </row>
    <row r="503" spans="1:27" ht="15.75" customHeight="1">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c r="AA503" s="157"/>
    </row>
    <row r="504" spans="1:27" ht="15.75" customHeight="1">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c r="AA504" s="157"/>
    </row>
    <row r="505" spans="1:27" ht="15.75" customHeight="1">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c r="AA505" s="157"/>
    </row>
    <row r="506" spans="1:27" ht="15.75" customHeight="1">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c r="AA506" s="157"/>
    </row>
    <row r="507" spans="1:27" ht="15.75" customHeight="1">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c r="AA507" s="157"/>
    </row>
    <row r="508" spans="1:27" ht="15.75" customHeight="1">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c r="AA508" s="157"/>
    </row>
    <row r="509" spans="1:27" ht="15.75" customHeight="1">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c r="AA509" s="157"/>
    </row>
    <row r="510" spans="1:27" ht="15.75" customHeight="1">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c r="AA510" s="157"/>
    </row>
    <row r="511" spans="1:27" ht="15.75" customHeight="1">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c r="AA511" s="157"/>
    </row>
    <row r="512" spans="1:27" ht="15.75" customHeight="1">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c r="AA512" s="157"/>
    </row>
    <row r="513" spans="1:27" ht="15.75" customHeight="1">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c r="AA513" s="157"/>
    </row>
    <row r="514" spans="1:27" ht="15.75" customHeight="1">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c r="AA514" s="157"/>
    </row>
    <row r="515" spans="1:27" ht="15.75" customHeight="1">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c r="AA515" s="157"/>
    </row>
    <row r="516" spans="1:27" ht="15.75" customHeight="1">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c r="AA516" s="157"/>
    </row>
    <row r="517" spans="1:27" ht="15.75" customHeight="1">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c r="AA517" s="157"/>
    </row>
    <row r="518" spans="1:27" ht="15.75" customHeight="1">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c r="AA518" s="157"/>
    </row>
    <row r="519" spans="1:27" ht="15.75" customHeight="1">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c r="AA519" s="157"/>
    </row>
    <row r="520" spans="1:27" ht="15.75" customHeight="1">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c r="AA520" s="157"/>
    </row>
    <row r="521" spans="1:27" ht="15.75" customHeight="1">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c r="AA521" s="157"/>
    </row>
    <row r="522" spans="1:27" ht="15.75" customHeight="1">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c r="AA522" s="157"/>
    </row>
    <row r="523" spans="1:27" ht="15.75" customHeight="1">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c r="AA523" s="157"/>
    </row>
    <row r="524" spans="1:27" ht="15.75" customHeight="1">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c r="AA524" s="157"/>
    </row>
    <row r="525" spans="1:27" ht="15.75" customHeight="1">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c r="AA525" s="157"/>
    </row>
    <row r="526" spans="1:27" ht="15.75" customHeight="1">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c r="AA526" s="157"/>
    </row>
    <row r="527" spans="1:27" ht="15.75" customHeight="1">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c r="AA527" s="157"/>
    </row>
    <row r="528" spans="1:27" ht="15.75" customHeight="1">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c r="AA528" s="157"/>
    </row>
    <row r="529" spans="1:27" ht="15.75" customHeight="1">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c r="AA529" s="157"/>
    </row>
    <row r="530" spans="1:27" ht="15.75" customHeight="1">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c r="AA530" s="157"/>
    </row>
    <row r="531" spans="1:27" ht="15.75" customHeight="1">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c r="AA531" s="157"/>
    </row>
    <row r="532" spans="1:27" ht="15.75" customHeight="1">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c r="AA532" s="157"/>
    </row>
    <row r="533" spans="1:27" ht="15.75" customHeight="1">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c r="AA533" s="157"/>
    </row>
    <row r="534" spans="1:27" ht="15.75" customHeight="1">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c r="AA534" s="157"/>
    </row>
    <row r="535" spans="1:27" ht="15.75" customHeight="1">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c r="AA535" s="157"/>
    </row>
    <row r="536" spans="1:27" ht="15.75" customHeight="1">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c r="AA536" s="157"/>
    </row>
    <row r="537" spans="1:27" ht="15.75" customHeight="1">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row>
    <row r="538" spans="1:27" ht="15.75" customHeight="1">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c r="AA538" s="157"/>
    </row>
    <row r="539" spans="1:27" ht="15.75" customHeight="1">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c r="AA539" s="157"/>
    </row>
    <row r="540" spans="1:27" ht="15.75" customHeight="1">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c r="AA540" s="157"/>
    </row>
    <row r="541" spans="1:27" ht="15.75" customHeight="1">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c r="AA541" s="157"/>
    </row>
    <row r="542" spans="1:27" ht="15.75" customHeight="1">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c r="AA542" s="157"/>
    </row>
    <row r="543" spans="1:27" ht="15.75" customHeight="1">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c r="AA543" s="157"/>
    </row>
    <row r="544" spans="1:27" ht="15.75" customHeight="1">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c r="AA544" s="157"/>
    </row>
    <row r="545" spans="1:27" ht="15.75" customHeight="1">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c r="AA545" s="157"/>
    </row>
    <row r="546" spans="1:27" ht="15.75" customHeight="1">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c r="AA546" s="157"/>
    </row>
    <row r="547" spans="1:27" ht="15.75" customHeight="1">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c r="AA547" s="157"/>
    </row>
    <row r="548" spans="1:27" ht="15.75" customHeight="1">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c r="AA548" s="157"/>
    </row>
    <row r="549" spans="1:27" ht="15.75" customHeight="1">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c r="AA549" s="157"/>
    </row>
    <row r="550" spans="1:27" ht="15.75" customHeight="1">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c r="AA550" s="157"/>
    </row>
    <row r="551" spans="1:27" ht="15.75" customHeight="1">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c r="AA551" s="157"/>
    </row>
    <row r="552" spans="1:27" ht="15.75" customHeight="1">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c r="AA552" s="157"/>
    </row>
    <row r="553" spans="1:27" ht="15.75" customHeight="1">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c r="AA553" s="157"/>
    </row>
    <row r="554" spans="1:27" ht="15.75" customHeight="1">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c r="AA554" s="157"/>
    </row>
    <row r="555" spans="1:27" ht="15.75" customHeight="1">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c r="AA555" s="157"/>
    </row>
    <row r="556" spans="1:27" ht="15.75" customHeight="1">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c r="AA556" s="157"/>
    </row>
    <row r="557" spans="1:27" ht="15.75" customHeight="1">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c r="AA557" s="157"/>
    </row>
    <row r="558" spans="1:27" ht="15.75" customHeight="1">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c r="AA558" s="157"/>
    </row>
    <row r="559" spans="1:27" ht="15.75" customHeight="1">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c r="AA559" s="157"/>
    </row>
    <row r="560" spans="1:27" ht="15.75" customHeight="1">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c r="AA560" s="157"/>
    </row>
    <row r="561" spans="1:27" ht="15.75" customHeight="1">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c r="AA561" s="157"/>
    </row>
    <row r="562" spans="1:27" ht="15.75" customHeight="1">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c r="AA562" s="157"/>
    </row>
    <row r="563" spans="1:27" ht="15.75" customHeight="1">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row>
    <row r="564" spans="1:27" ht="15.75" customHeight="1">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c r="AA564" s="157"/>
    </row>
    <row r="565" spans="1:27" ht="15.75" customHeight="1">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c r="AA565" s="157"/>
    </row>
    <row r="566" spans="1:27" ht="15.75" customHeight="1">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c r="AA566" s="157"/>
    </row>
    <row r="567" spans="1:27" ht="15.75" customHeight="1">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c r="AA567" s="157"/>
    </row>
    <row r="568" spans="1:27" ht="15.75" customHeight="1">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c r="AA568" s="157"/>
    </row>
    <row r="569" spans="1:27" ht="15.75" customHeight="1">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c r="AA569" s="157"/>
    </row>
    <row r="570" spans="1:27" ht="15.75" customHeight="1">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c r="AA570" s="157"/>
    </row>
    <row r="571" spans="1:27" ht="15.75" customHeight="1">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c r="AA571" s="157"/>
    </row>
    <row r="572" spans="1:27" ht="15.75" customHeight="1">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c r="AA572" s="157"/>
    </row>
    <row r="573" spans="1:27" ht="15.75" customHeight="1">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c r="AA573" s="157"/>
    </row>
    <row r="574" spans="1:27" ht="15.75" customHeight="1">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c r="AA574" s="157"/>
    </row>
    <row r="575" spans="1:27" ht="15.75" customHeight="1">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c r="AA575" s="157"/>
    </row>
    <row r="576" spans="1:27" ht="15.75" customHeight="1">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c r="AA576" s="157"/>
    </row>
    <row r="577" spans="1:27" ht="15.75" customHeight="1">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c r="AA577" s="157"/>
    </row>
    <row r="578" spans="1:27" ht="15.75" customHeight="1">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c r="AA578" s="157"/>
    </row>
    <row r="579" spans="1:27" ht="15.75" customHeight="1">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c r="AA579" s="157"/>
    </row>
    <row r="580" spans="1:27" ht="15.75" customHeight="1">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c r="AA580" s="157"/>
    </row>
    <row r="581" spans="1:27" ht="15.75" customHeight="1">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c r="AA581" s="157"/>
    </row>
    <row r="582" spans="1:27" ht="15.75" customHeight="1">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c r="AA582" s="157"/>
    </row>
    <row r="583" spans="1:27" ht="15.75" customHeight="1">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c r="AA583" s="157"/>
    </row>
    <row r="584" spans="1:27" ht="15.75" customHeight="1">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c r="AA584" s="157"/>
    </row>
    <row r="585" spans="1:27" ht="15.75" customHeight="1">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c r="AA585" s="157"/>
    </row>
    <row r="586" spans="1:27" ht="15.75" customHeight="1">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c r="AA586" s="157"/>
    </row>
    <row r="587" spans="1:27" ht="15.75" customHeight="1">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c r="AA587" s="157"/>
    </row>
    <row r="588" spans="1:27" ht="15.75" customHeight="1">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c r="AA588" s="157"/>
    </row>
    <row r="589" spans="1:27" ht="15.75" customHeight="1">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c r="AA589" s="157"/>
    </row>
    <row r="590" spans="1:27" ht="15.75" customHeight="1">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c r="AA590" s="157"/>
    </row>
    <row r="591" spans="1:27" ht="15.75" customHeight="1">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c r="AA591" s="157"/>
    </row>
    <row r="592" spans="1:27" ht="15.75" customHeight="1">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c r="AA592" s="157"/>
    </row>
    <row r="593" spans="1:27" ht="15.75" customHeight="1">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c r="AA593" s="157"/>
    </row>
    <row r="594" spans="1:27" ht="15.75" customHeight="1">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c r="AA594" s="157"/>
    </row>
    <row r="595" spans="1:27" ht="15.75" customHeight="1">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c r="AA595" s="157"/>
    </row>
    <row r="596" spans="1:27" ht="15.75" customHeight="1">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c r="AA596" s="157"/>
    </row>
    <row r="597" spans="1:27" ht="15.75" customHeight="1">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c r="AA597" s="157"/>
    </row>
    <row r="598" spans="1:27" ht="15.75" customHeight="1">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c r="AA598" s="157"/>
    </row>
    <row r="599" spans="1:27" ht="15.75" customHeight="1">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c r="AA599" s="157"/>
    </row>
    <row r="600" spans="1:27" ht="15.75" customHeight="1">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c r="AA600" s="157"/>
    </row>
    <row r="601" spans="1:27" ht="15.75" customHeight="1">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c r="AA601" s="157"/>
    </row>
    <row r="602" spans="1:27" ht="15.75" customHeight="1">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c r="AA602" s="157"/>
    </row>
    <row r="603" spans="1:27" ht="15.75" customHeight="1">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row>
    <row r="604" spans="1:27" ht="15.75" customHeight="1">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c r="AA604" s="157"/>
    </row>
    <row r="605" spans="1:27" ht="15.75" customHeight="1">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c r="AA605" s="157"/>
    </row>
    <row r="606" spans="1:27" ht="15.75" customHeight="1">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c r="AA606" s="157"/>
    </row>
    <row r="607" spans="1:27" ht="15.75" customHeight="1">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c r="AA607" s="157"/>
    </row>
    <row r="608" spans="1:27" ht="15.75" customHeight="1">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c r="AA608" s="157"/>
    </row>
    <row r="609" spans="1:27" ht="15.75" customHeight="1">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c r="AA609" s="157"/>
    </row>
    <row r="610" spans="1:27" ht="15.75" customHeight="1">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c r="AA610" s="157"/>
    </row>
    <row r="611" spans="1:27" ht="15.75" customHeight="1">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c r="AA611" s="157"/>
    </row>
    <row r="612" spans="1:27" ht="15.75" customHeight="1">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c r="AA612" s="157"/>
    </row>
    <row r="613" spans="1:27" ht="15.75" customHeight="1">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c r="AA613" s="157"/>
    </row>
    <row r="614" spans="1:27" ht="15.75" customHeight="1">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c r="AA614" s="157"/>
    </row>
    <row r="615" spans="1:27" ht="15.75" customHeight="1">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c r="AA615" s="157"/>
    </row>
    <row r="616" spans="1:27" ht="15.75" customHeight="1">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c r="AA616" s="157"/>
    </row>
    <row r="617" spans="1:27" ht="15.75" customHeight="1">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c r="AA617" s="157"/>
    </row>
    <row r="618" spans="1:27" ht="15.75" customHeight="1">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c r="AA618" s="157"/>
    </row>
    <row r="619" spans="1:27" ht="15.75" customHeight="1">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c r="AA619" s="157"/>
    </row>
    <row r="620" spans="1:27" ht="15.75" customHeight="1">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c r="AA620" s="157"/>
    </row>
    <row r="621" spans="1:27" ht="15.75" customHeight="1">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c r="AA621" s="157"/>
    </row>
    <row r="622" spans="1:27" ht="15.75" customHeight="1">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c r="AA622" s="157"/>
    </row>
    <row r="623" spans="1:27" ht="15.75" customHeight="1">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c r="AA623" s="157"/>
    </row>
    <row r="624" spans="1:27" ht="15.75" customHeight="1">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c r="AA624" s="157"/>
    </row>
    <row r="625" spans="1:27" ht="15.75" customHeight="1">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c r="AA625" s="157"/>
    </row>
    <row r="626" spans="1:27" ht="15.75" customHeight="1">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c r="AA626" s="157"/>
    </row>
    <row r="627" spans="1:27" ht="15.75" customHeight="1">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c r="AA627" s="157"/>
    </row>
    <row r="628" spans="1:27" ht="15.75" customHeight="1">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c r="AA628" s="157"/>
    </row>
    <row r="629" spans="1:27" ht="15.75" customHeight="1">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c r="AA629" s="157"/>
    </row>
    <row r="630" spans="1:27" ht="15.75" customHeight="1">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c r="AA630" s="157"/>
    </row>
    <row r="631" spans="1:27" ht="15.75" customHeight="1">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c r="AA631" s="157"/>
    </row>
    <row r="632" spans="1:27" ht="15.75" customHeight="1">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c r="AA632" s="157"/>
    </row>
    <row r="633" spans="1:27" ht="15.75" customHeight="1">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c r="AA633" s="157"/>
    </row>
    <row r="634" spans="1:27" ht="15.75" customHeight="1">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c r="AA634" s="157"/>
    </row>
    <row r="635" spans="1:27" ht="15.75" customHeight="1">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c r="AA635" s="157"/>
    </row>
    <row r="636" spans="1:27" ht="15.75" customHeight="1">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c r="AA636" s="157"/>
    </row>
    <row r="637" spans="1:27" ht="15.75" customHeight="1">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c r="AA637" s="157"/>
    </row>
    <row r="638" spans="1:27" ht="15.75" customHeight="1">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c r="AA638" s="157"/>
    </row>
    <row r="639" spans="1:27" ht="15.75" customHeight="1">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c r="AA639" s="157"/>
    </row>
    <row r="640" spans="1:27" ht="15.75" customHeight="1">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c r="AA640" s="157"/>
    </row>
    <row r="641" spans="1:27" ht="15.75" customHeight="1">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c r="AA641" s="157"/>
    </row>
    <row r="642" spans="1:27" ht="15.75" customHeight="1">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c r="AA642" s="157"/>
    </row>
    <row r="643" spans="1:27" ht="15.75" customHeight="1">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row>
    <row r="644" spans="1:27" ht="15.75" customHeight="1">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c r="AA644" s="157"/>
    </row>
    <row r="645" spans="1:27" ht="15.75" customHeight="1">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row>
    <row r="646" spans="1:27" ht="15.75" customHeight="1">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c r="AA646" s="157"/>
    </row>
    <row r="647" spans="1:27" ht="15.75" customHeight="1">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c r="AA647" s="157"/>
    </row>
    <row r="648" spans="1:27" ht="15.75" customHeight="1">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c r="AA648" s="157"/>
    </row>
    <row r="649" spans="1:27" ht="15.75" customHeight="1">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c r="AA649" s="157"/>
    </row>
    <row r="650" spans="1:27" ht="15.75" customHeight="1">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c r="AA650" s="157"/>
    </row>
    <row r="651" spans="1:27" ht="15.75" customHeight="1">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c r="AA651" s="157"/>
    </row>
    <row r="652" spans="1:27" ht="15.75" customHeight="1">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c r="AA652" s="157"/>
    </row>
    <row r="653" spans="1:27" ht="15.75" customHeight="1">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c r="AA653" s="157"/>
    </row>
    <row r="654" spans="1:27" ht="15.75" customHeight="1">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c r="AA654" s="157"/>
    </row>
    <row r="655" spans="1:27" ht="15.75" customHeight="1">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c r="AA655" s="157"/>
    </row>
    <row r="656" spans="1:27" ht="15.75" customHeight="1">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c r="AA656" s="157"/>
    </row>
    <row r="657" spans="1:27" ht="15.75" customHeight="1">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c r="AA657" s="157"/>
    </row>
    <row r="658" spans="1:27" ht="15.75" customHeight="1">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c r="AA658" s="157"/>
    </row>
    <row r="659" spans="1:27" ht="15.75" customHeight="1">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c r="AA659" s="157"/>
    </row>
    <row r="660" spans="1:27" ht="15.75" customHeight="1">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c r="AA660" s="157"/>
    </row>
    <row r="661" spans="1:27" ht="15.75" customHeight="1">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c r="AA661" s="157"/>
    </row>
    <row r="662" spans="1:27" ht="15.75" customHeight="1">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c r="AA662" s="157"/>
    </row>
    <row r="663" spans="1:27" ht="15.75" customHeight="1">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c r="AA663" s="157"/>
    </row>
    <row r="664" spans="1:27" ht="15.75" customHeight="1">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c r="AA664" s="157"/>
    </row>
    <row r="665" spans="1:27" ht="15.75" customHeight="1">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c r="AA665" s="157"/>
    </row>
    <row r="666" spans="1:27" ht="15.75" customHeight="1">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c r="AA666" s="157"/>
    </row>
    <row r="667" spans="1:27" ht="15.75" customHeight="1">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c r="AA667" s="157"/>
    </row>
    <row r="668" spans="1:27" ht="15.75" customHeight="1">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c r="AA668" s="157"/>
    </row>
    <row r="669" spans="1:27" ht="15.75" customHeight="1">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c r="AA669" s="157"/>
    </row>
    <row r="670" spans="1:27" ht="15.75" customHeight="1">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c r="AA670" s="157"/>
    </row>
    <row r="671" spans="1:27" ht="15.75" customHeight="1">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row>
    <row r="672" spans="1:27" ht="15.75" customHeight="1">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c r="AA672" s="157"/>
    </row>
    <row r="673" spans="1:27" ht="15.75" customHeight="1">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row>
    <row r="674" spans="1:27" ht="15.75" customHeight="1">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c r="AA674" s="157"/>
    </row>
    <row r="675" spans="1:27" ht="15.75" customHeight="1">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c r="AA675" s="157"/>
    </row>
    <row r="676" spans="1:27" ht="15.75" customHeight="1">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c r="AA676" s="157"/>
    </row>
    <row r="677" spans="1:27" ht="15.75" customHeight="1">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c r="AA677" s="157"/>
    </row>
    <row r="678" spans="1:27" ht="15.75" customHeight="1">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c r="AA678" s="157"/>
    </row>
    <row r="679" spans="1:27" ht="15.75" customHeight="1">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c r="AA679" s="157"/>
    </row>
    <row r="680" spans="1:27" ht="15.75" customHeight="1">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c r="AA680" s="157"/>
    </row>
    <row r="681" spans="1:27" ht="15.75" customHeight="1">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c r="AA681" s="157"/>
    </row>
    <row r="682" spans="1:27" ht="15.75" customHeight="1">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c r="AA682" s="157"/>
    </row>
    <row r="683" spans="1:27" ht="15.75" customHeight="1">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c r="AA683" s="157"/>
    </row>
    <row r="684" spans="1:27" ht="15.75" customHeight="1">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c r="AA684" s="157"/>
    </row>
    <row r="685" spans="1:27" ht="15.75" customHeight="1">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c r="AA685" s="157"/>
    </row>
    <row r="686" spans="1:27" ht="15.75" customHeight="1">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c r="AA686" s="157"/>
    </row>
    <row r="687" spans="1:27" ht="15.75" customHeight="1">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c r="AA687" s="157"/>
    </row>
    <row r="688" spans="1:27" ht="15.75" customHeight="1">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c r="AA688" s="157"/>
    </row>
    <row r="689" spans="1:27" ht="15.75" customHeight="1">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c r="AA689" s="157"/>
    </row>
    <row r="690" spans="1:27" ht="15.75" customHeight="1">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c r="AA690" s="157"/>
    </row>
    <row r="691" spans="1:27" ht="15.75" customHeight="1">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c r="AA691" s="157"/>
    </row>
    <row r="692" spans="1:27" ht="15.75" customHeight="1">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c r="AA692" s="157"/>
    </row>
    <row r="693" spans="1:27" ht="15.75" customHeight="1">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c r="AA693" s="157"/>
    </row>
    <row r="694" spans="1:27" ht="15.75" customHeight="1">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c r="AA694" s="157"/>
    </row>
    <row r="695" spans="1:27" ht="15.75" customHeight="1">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c r="AA695" s="157"/>
    </row>
    <row r="696" spans="1:27" ht="15.75" customHeight="1">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c r="AA696" s="157"/>
    </row>
    <row r="697" spans="1:27" ht="15.75" customHeight="1">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c r="AA697" s="157"/>
    </row>
    <row r="698" spans="1:27" ht="15.75" customHeight="1">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row>
    <row r="699" spans="1:27" ht="15.75" customHeight="1">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c r="AA699" s="157"/>
    </row>
    <row r="700" spans="1:27" ht="15.75" customHeight="1">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row>
    <row r="701" spans="1:27" ht="15.75" customHeight="1">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c r="AA701" s="157"/>
    </row>
    <row r="702" spans="1:27" ht="15.75" customHeight="1">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c r="AA702" s="157"/>
    </row>
    <row r="703" spans="1:27" ht="15.75" customHeight="1">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c r="AA703" s="157"/>
    </row>
    <row r="704" spans="1:27" ht="15.75" customHeight="1">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c r="AA704" s="157"/>
    </row>
    <row r="705" spans="1:27" ht="15.75" customHeight="1">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c r="AA705" s="157"/>
    </row>
    <row r="706" spans="1:27" ht="15.75" customHeight="1">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c r="AA706" s="157"/>
    </row>
    <row r="707" spans="1:27" ht="15.75" customHeight="1">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c r="AA707" s="157"/>
    </row>
    <row r="708" spans="1:27" ht="15.75" customHeight="1">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c r="AA708" s="157"/>
    </row>
    <row r="709" spans="1:27" ht="15.75" customHeight="1">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c r="AA709" s="157"/>
    </row>
    <row r="710" spans="1:27" ht="15.75" customHeight="1">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c r="AA710" s="157"/>
    </row>
    <row r="711" spans="1:27" ht="15.75" customHeight="1">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c r="AA711" s="157"/>
    </row>
    <row r="712" spans="1:27" ht="15.75" customHeight="1">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c r="AA712" s="157"/>
    </row>
    <row r="713" spans="1:27" ht="15.75" customHeight="1">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c r="AA713" s="157"/>
    </row>
    <row r="714" spans="1:27" ht="15.75" customHeight="1">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c r="AA714" s="157"/>
    </row>
    <row r="715" spans="1:27" ht="15.75" customHeight="1">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c r="AA715" s="157"/>
    </row>
    <row r="716" spans="1:27" ht="15.75" customHeight="1">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c r="AA716" s="157"/>
    </row>
    <row r="717" spans="1:27" ht="15.75" customHeight="1">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c r="AA717" s="157"/>
    </row>
    <row r="718" spans="1:27" ht="15.75" customHeight="1">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c r="AA718" s="157"/>
    </row>
    <row r="719" spans="1:27" ht="15.75" customHeight="1">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c r="AA719" s="157"/>
    </row>
    <row r="720" spans="1:27" ht="15.75" customHeight="1">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c r="AA720" s="157"/>
    </row>
    <row r="721" spans="1:27" ht="15.75" customHeight="1">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c r="AA721" s="157"/>
    </row>
    <row r="722" spans="1:27" ht="15.75" customHeight="1">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c r="AA722" s="157"/>
    </row>
    <row r="723" spans="1:27" ht="15.75" customHeight="1">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c r="AA723" s="157"/>
    </row>
    <row r="724" spans="1:27" ht="15.75" customHeight="1">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c r="AA724" s="157"/>
    </row>
    <row r="725" spans="1:27" ht="15.75" customHeight="1">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c r="AA725" s="157"/>
    </row>
    <row r="726" spans="1:27" ht="15.75" customHeight="1">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c r="AA726" s="157"/>
    </row>
    <row r="727" spans="1:27" ht="15.75" customHeight="1">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c r="AA727" s="157"/>
    </row>
    <row r="728" spans="1:27" ht="15.75" customHeight="1">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c r="AA728" s="157"/>
    </row>
    <row r="729" spans="1:27" ht="15.75" customHeight="1">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c r="AA729" s="157"/>
    </row>
    <row r="730" spans="1:27" ht="15.75" customHeight="1">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c r="AA730" s="157"/>
    </row>
    <row r="731" spans="1:27" ht="15.75" customHeight="1">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c r="AA731" s="157"/>
    </row>
    <row r="732" spans="1:27" ht="15.75" customHeight="1">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c r="AA732" s="157"/>
    </row>
    <row r="733" spans="1:27" ht="15.75" customHeight="1">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c r="AA733" s="157"/>
    </row>
    <row r="734" spans="1:27" ht="15.75" customHeight="1">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c r="AA734" s="157"/>
    </row>
    <row r="735" spans="1:27" ht="15.75" customHeight="1">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c r="AA735" s="157"/>
    </row>
    <row r="736" spans="1:27" ht="15.75" customHeight="1">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c r="AA736" s="157"/>
    </row>
    <row r="737" spans="1:27" ht="15.75" customHeight="1">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c r="AA737" s="157"/>
    </row>
    <row r="738" spans="1:27" ht="15.75" customHeight="1">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c r="AA738" s="157"/>
    </row>
    <row r="739" spans="1:27" ht="15.75" customHeight="1">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c r="AA739" s="157"/>
    </row>
    <row r="740" spans="1:27" ht="15.75" customHeight="1">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c r="AA740" s="157"/>
    </row>
    <row r="741" spans="1:27" ht="15.75" customHeight="1">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c r="AA741" s="157"/>
    </row>
    <row r="742" spans="1:27" ht="15.75" customHeight="1">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c r="AA742" s="157"/>
    </row>
    <row r="743" spans="1:27" ht="15.75" customHeight="1">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c r="AA743" s="157"/>
    </row>
    <row r="744" spans="1:27" ht="15.75" customHeight="1">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c r="AA744" s="157"/>
    </row>
    <row r="745" spans="1:27" ht="15.75" customHeight="1">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c r="AA745" s="157"/>
    </row>
    <row r="746" spans="1:27" ht="15.75" customHeight="1">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c r="AA746" s="157"/>
    </row>
    <row r="747" spans="1:27" ht="15.75" customHeight="1">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c r="AA747" s="157"/>
    </row>
    <row r="748" spans="1:27" ht="15.75" customHeight="1">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c r="AA748" s="157"/>
    </row>
    <row r="749" spans="1:27" ht="15.75" customHeight="1">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c r="AA749" s="157"/>
    </row>
    <row r="750" spans="1:27" ht="15.75" customHeight="1">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c r="AA750" s="157"/>
    </row>
    <row r="751" spans="1:27" ht="15.75" customHeight="1">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c r="AA751" s="157"/>
    </row>
    <row r="752" spans="1:27" ht="15.75" customHeight="1">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c r="AA752" s="157"/>
    </row>
    <row r="753" spans="1:27" ht="15.75" customHeight="1">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c r="AA753" s="157"/>
    </row>
    <row r="754" spans="1:27" ht="15.75" customHeight="1">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c r="AA754" s="157"/>
    </row>
    <row r="755" spans="1:27" ht="15.75" customHeight="1">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c r="AA755" s="157"/>
    </row>
    <row r="756" spans="1:27" ht="15.75" customHeight="1">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c r="AA756" s="157"/>
    </row>
    <row r="757" spans="1:27" ht="15.75" customHeight="1">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c r="AA757" s="157"/>
    </row>
    <row r="758" spans="1:27" ht="15.75" customHeight="1">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c r="AA758" s="157"/>
    </row>
    <row r="759" spans="1:27" ht="15.75" customHeight="1">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c r="AA759" s="157"/>
    </row>
    <row r="760" spans="1:27" ht="15.75" customHeight="1">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c r="AA760" s="157"/>
    </row>
    <row r="761" spans="1:27" ht="15.75" customHeight="1">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c r="AA761" s="157"/>
    </row>
    <row r="762" spans="1:27" ht="15.75" customHeight="1">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c r="AA762" s="157"/>
    </row>
    <row r="763" spans="1:27" ht="15.75" customHeight="1">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c r="AA763" s="157"/>
    </row>
    <row r="764" spans="1:27" ht="15.75" customHeight="1">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c r="AA764" s="157"/>
    </row>
    <row r="765" spans="1:27" ht="15.75" customHeight="1">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c r="AA765" s="157"/>
    </row>
    <row r="766" spans="1:27" ht="15.75" customHeight="1">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c r="AA766" s="157"/>
    </row>
    <row r="767" spans="1:27" ht="15.75" customHeight="1">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c r="AA767" s="157"/>
    </row>
    <row r="768" spans="1:27" ht="15.75" customHeight="1">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c r="AA768" s="157"/>
    </row>
    <row r="769" spans="1:27" ht="15.75" customHeight="1">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c r="AA769" s="157"/>
    </row>
    <row r="770" spans="1:27" ht="15.75" customHeight="1">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c r="AA770" s="157"/>
    </row>
    <row r="771" spans="1:27" ht="15.75" customHeight="1">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c r="AA771" s="157"/>
    </row>
    <row r="772" spans="1:27" ht="15.75" customHeight="1">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c r="AA772" s="157"/>
    </row>
    <row r="773" spans="1:27" ht="15.75" customHeight="1">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c r="AA773" s="157"/>
    </row>
    <row r="774" spans="1:27" ht="15.75" customHeight="1">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c r="AA774" s="157"/>
    </row>
    <row r="775" spans="1:27" ht="15.75" customHeight="1">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c r="AA775" s="157"/>
    </row>
    <row r="776" spans="1:27" ht="15.75" customHeight="1">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c r="AA776" s="157"/>
    </row>
    <row r="777" spans="1:27" ht="15.75" customHeight="1">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c r="AA777" s="157"/>
    </row>
    <row r="778" spans="1:27" ht="15.75" customHeight="1">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c r="AA778" s="157"/>
    </row>
    <row r="779" spans="1:27" ht="15.75" customHeight="1">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c r="AA779" s="157"/>
    </row>
    <row r="780" spans="1:27" ht="15.75" customHeight="1">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c r="AA780" s="157"/>
    </row>
    <row r="781" spans="1:27" ht="15.75" customHeight="1">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c r="AA781" s="157"/>
    </row>
    <row r="782" spans="1:27" ht="15.75" customHeight="1">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c r="AA782" s="157"/>
    </row>
    <row r="783" spans="1:27" ht="15.75" customHeight="1">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c r="AA783" s="157"/>
    </row>
    <row r="784" spans="1:27" ht="15.75" customHeight="1">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c r="AA784" s="157"/>
    </row>
    <row r="785" spans="1:27" ht="15.75" customHeight="1">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c r="AA785" s="157"/>
    </row>
    <row r="786" spans="1:27" ht="15.75" customHeight="1">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c r="AA786" s="157"/>
    </row>
    <row r="787" spans="1:27" ht="15.75" customHeight="1">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c r="AA787" s="157"/>
    </row>
    <row r="788" spans="1:27" ht="15.75" customHeight="1">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c r="AA788" s="157"/>
    </row>
    <row r="789" spans="1:27" ht="15.75" customHeight="1">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c r="AA789" s="157"/>
    </row>
    <row r="790" spans="1:27" ht="15.75" customHeight="1">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c r="AA790" s="157"/>
    </row>
    <row r="791" spans="1:27" ht="15.75" customHeight="1">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c r="AA791" s="157"/>
    </row>
    <row r="792" spans="1:27" ht="15.75" customHeight="1">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c r="AA792" s="157"/>
    </row>
    <row r="793" spans="1:27" ht="15.75" customHeight="1">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c r="AA793" s="157"/>
    </row>
    <row r="794" spans="1:27" ht="15.75" customHeight="1">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c r="AA794" s="157"/>
    </row>
    <row r="795" spans="1:27" ht="15.75" customHeight="1">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c r="AA795" s="157"/>
    </row>
    <row r="796" spans="1:27" ht="15.75" customHeight="1">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c r="AA796" s="157"/>
    </row>
    <row r="797" spans="1:27" ht="15.75" customHeight="1">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c r="AA797" s="157"/>
    </row>
    <row r="798" spans="1:27" ht="15.75" customHeight="1">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c r="AA798" s="157"/>
    </row>
    <row r="799" spans="1:27" ht="15.75" customHeight="1">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c r="AA799" s="157"/>
    </row>
    <row r="800" spans="1:27" ht="15.75" customHeight="1">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c r="AA800" s="157"/>
    </row>
    <row r="801" spans="1:27" ht="15.75" customHeight="1">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c r="AA801" s="157"/>
    </row>
    <row r="802" spans="1:27" ht="15.75" customHeight="1">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c r="AA802" s="157"/>
    </row>
    <row r="803" spans="1:27" ht="15.75" customHeight="1">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c r="AA803" s="157"/>
    </row>
    <row r="804" spans="1:27" ht="15.75" customHeight="1">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c r="AA804" s="157"/>
    </row>
    <row r="805" spans="1:27" ht="15.75" customHeight="1">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c r="AA805" s="157"/>
    </row>
    <row r="806" spans="1:27" ht="15.75" customHeight="1">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c r="AA806" s="157"/>
    </row>
    <row r="807" spans="1:27" ht="15.75" customHeight="1">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c r="AA807" s="157"/>
    </row>
    <row r="808" spans="1:27" ht="15.75" customHeight="1">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c r="AA808" s="157"/>
    </row>
    <row r="809" spans="1:27" ht="15.75" customHeight="1">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c r="AA809" s="157"/>
    </row>
    <row r="810" spans="1:27" ht="15.75" customHeight="1">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c r="AA810" s="157"/>
    </row>
    <row r="811" spans="1:27" ht="15.75" customHeight="1">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c r="AA811" s="157"/>
    </row>
    <row r="812" spans="1:27" ht="15.75" customHeight="1">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c r="AA812" s="157"/>
    </row>
    <row r="813" spans="1:27" ht="15.75" customHeight="1">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c r="AA813" s="157"/>
    </row>
    <row r="814" spans="1:27" ht="15.75" customHeight="1">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c r="AA814" s="157"/>
    </row>
    <row r="815" spans="1:27" ht="15.75" customHeight="1">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c r="AA815" s="157"/>
    </row>
    <row r="816" spans="1:27" ht="15.75" customHeight="1">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c r="AA816" s="157"/>
    </row>
    <row r="817" spans="1:27" ht="15.75" customHeight="1">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c r="AA817" s="157"/>
    </row>
    <row r="818" spans="1:27" ht="15.75" customHeight="1">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c r="AA818" s="157"/>
    </row>
    <row r="819" spans="1:27" ht="15.75" customHeight="1">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c r="AA819" s="157"/>
    </row>
    <row r="820" spans="1:27" ht="15.75" customHeight="1">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c r="AA820" s="157"/>
    </row>
    <row r="821" spans="1:27" ht="15.75" customHeight="1">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c r="AA821" s="157"/>
    </row>
    <row r="822" spans="1:27" ht="15.75" customHeight="1">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c r="AA822" s="157"/>
    </row>
    <row r="823" spans="1:27" ht="15.75" customHeight="1">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c r="AA823" s="157"/>
    </row>
    <row r="824" spans="1:27" ht="15.75" customHeight="1">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c r="AA824" s="157"/>
    </row>
    <row r="825" spans="1:27" ht="15.75" customHeight="1">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c r="AA825" s="157"/>
    </row>
    <row r="826" spans="1:27" ht="15.75" customHeight="1">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c r="AA826" s="157"/>
    </row>
    <row r="827" spans="1:27" ht="15.75" customHeight="1">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c r="AA827" s="157"/>
    </row>
    <row r="828" spans="1:27" ht="15.75" customHeight="1">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c r="AA828" s="157"/>
    </row>
    <row r="829" spans="1:27" ht="15.75" customHeight="1">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c r="AA829" s="157"/>
    </row>
    <row r="830" spans="1:27" ht="15.75" customHeight="1">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c r="AA830" s="157"/>
    </row>
    <row r="831" spans="1:27" ht="15.75" customHeight="1">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c r="AA831" s="157"/>
    </row>
    <row r="832" spans="1:27" ht="15.75" customHeight="1">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c r="AA832" s="157"/>
    </row>
    <row r="833" spans="1:27" ht="15.75" customHeight="1">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c r="AA833" s="157"/>
    </row>
    <row r="834" spans="1:27" ht="15.75" customHeight="1">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c r="AA834" s="157"/>
    </row>
    <row r="835" spans="1:27" ht="15.75" customHeight="1">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row>
    <row r="836" spans="1:27" ht="15.75" customHeight="1">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c r="AA836" s="157"/>
    </row>
    <row r="837" spans="1:27" ht="15.75" customHeight="1">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c r="AA837" s="157"/>
    </row>
    <row r="838" spans="1:27" ht="15.75" customHeight="1">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c r="AA838" s="157"/>
    </row>
    <row r="839" spans="1:27" ht="15.75" customHeight="1">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c r="AA839" s="157"/>
    </row>
    <row r="840" spans="1:27" ht="15.75" customHeight="1">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c r="AA840" s="157"/>
    </row>
    <row r="841" spans="1:27" ht="15.75" customHeight="1">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c r="AA841" s="157"/>
    </row>
    <row r="842" spans="1:27" ht="15.75" customHeight="1">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c r="AA842" s="157"/>
    </row>
    <row r="843" spans="1:27" ht="15.75" customHeight="1">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c r="AA843" s="157"/>
    </row>
    <row r="844" spans="1:27" ht="15.75" customHeight="1">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c r="AA844" s="157"/>
    </row>
    <row r="845" spans="1:27" ht="15.75" customHeight="1">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c r="AA845" s="157"/>
    </row>
    <row r="846" spans="1:27" ht="15.75" customHeight="1">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c r="AA846" s="157"/>
    </row>
    <row r="847" spans="1:27" ht="15.75" customHeight="1">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c r="AA847" s="157"/>
    </row>
    <row r="848" spans="1:27" ht="15.75" customHeight="1">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c r="AA848" s="157"/>
    </row>
    <row r="849" spans="1:27" ht="15.75" customHeight="1">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c r="AA849" s="157"/>
    </row>
    <row r="850" spans="1:27" ht="15.75" customHeight="1">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c r="AA850" s="157"/>
    </row>
    <row r="851" spans="1:27" ht="15.75" customHeight="1">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c r="AA851" s="157"/>
    </row>
    <row r="852" spans="1:27" ht="15.75" customHeight="1">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c r="AA852" s="157"/>
    </row>
    <row r="853" spans="1:27" ht="15.75" customHeight="1">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c r="AA853" s="157"/>
    </row>
    <row r="854" spans="1:27" ht="15.75" customHeight="1">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c r="AA854" s="157"/>
    </row>
    <row r="855" spans="1:27" ht="15.75" customHeight="1">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c r="AA855" s="157"/>
    </row>
    <row r="856" spans="1:27" ht="15.75" customHeight="1">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c r="AA856" s="157"/>
    </row>
    <row r="857" spans="1:27" ht="15.75" customHeight="1">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c r="AA857" s="157"/>
    </row>
    <row r="858" spans="1:27" ht="15.75" customHeight="1">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c r="AA858" s="157"/>
    </row>
    <row r="859" spans="1:27" ht="15.75" customHeight="1">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c r="AA859" s="157"/>
    </row>
    <row r="860" spans="1:27" ht="15.75" customHeight="1">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c r="AA860" s="157"/>
    </row>
    <row r="861" spans="1:27" ht="15.75" customHeight="1">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c r="AA861" s="157"/>
    </row>
    <row r="862" spans="1:27" ht="15.75" customHeight="1">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c r="AA862" s="157"/>
    </row>
    <row r="863" spans="1:27" ht="15.75" customHeight="1">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c r="AA863" s="157"/>
    </row>
    <row r="864" spans="1:27" ht="15.75" customHeight="1">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c r="AA864" s="157"/>
    </row>
    <row r="865" spans="1:27" ht="15.75" customHeight="1">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c r="AA865" s="157"/>
    </row>
    <row r="866" spans="1:27" ht="15.75" customHeight="1">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c r="AA866" s="157"/>
    </row>
    <row r="867" spans="1:27" ht="15.75" customHeight="1">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c r="AA867" s="157"/>
    </row>
    <row r="868" spans="1:27" ht="15.75" customHeight="1">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c r="AA868" s="157"/>
    </row>
    <row r="869" spans="1:27" ht="15.75" customHeight="1">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c r="AA869" s="157"/>
    </row>
    <row r="870" spans="1:27" ht="15.75" customHeight="1">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c r="AA870" s="157"/>
    </row>
    <row r="871" spans="1:27" ht="15.75" customHeight="1">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c r="AA871" s="157"/>
    </row>
    <row r="872" spans="1:27" ht="15.75" customHeight="1">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c r="AA872" s="157"/>
    </row>
    <row r="873" spans="1:27" ht="15.75" customHeight="1">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c r="AA873" s="157"/>
    </row>
    <row r="874" spans="1:27" ht="15.75" customHeight="1">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c r="AA874" s="157"/>
    </row>
    <row r="875" spans="1:27" ht="15.75" customHeight="1">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c r="AA875" s="157"/>
    </row>
    <row r="876" spans="1:27" ht="15.75" customHeight="1">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c r="AA876" s="157"/>
    </row>
    <row r="877" spans="1:27" ht="15.75" customHeight="1">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c r="AA877" s="157"/>
    </row>
    <row r="878" spans="1:27" ht="15.75" customHeight="1">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c r="AA878" s="157"/>
    </row>
    <row r="879" spans="1:27" ht="15.75" customHeight="1">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c r="AA879" s="157"/>
    </row>
    <row r="880" spans="1:27" ht="15.75" customHeight="1">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c r="AA880" s="157"/>
    </row>
    <row r="881" spans="1:27" ht="15.75" customHeight="1">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c r="AA881" s="157"/>
    </row>
    <row r="882" spans="1:27" ht="15.75" customHeight="1">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c r="AA882" s="157"/>
    </row>
    <row r="883" spans="1:27" ht="15.75" customHeight="1">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c r="AA883" s="157"/>
    </row>
    <row r="884" spans="1:27" ht="15.75" customHeight="1">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c r="AA884" s="157"/>
    </row>
    <row r="885" spans="1:27" ht="15.75" customHeight="1">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c r="AA885" s="157"/>
    </row>
    <row r="886" spans="1:27" ht="15.75" customHeight="1">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c r="AA886" s="157"/>
    </row>
    <row r="887" spans="1:27" ht="15.75" customHeight="1">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c r="AA887" s="157"/>
    </row>
    <row r="888" spans="1:27" ht="15.75" customHeight="1">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c r="AA888" s="157"/>
    </row>
    <row r="889" spans="1:27" ht="15.75" customHeight="1">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c r="AA889" s="157"/>
    </row>
    <row r="890" spans="1:27" ht="15.75" customHeight="1">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c r="AA890" s="157"/>
    </row>
    <row r="891" spans="1:27" ht="15.75" customHeight="1">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c r="AA891" s="157"/>
    </row>
    <row r="892" spans="1:27" ht="15.75" customHeight="1">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c r="AA892" s="157"/>
    </row>
    <row r="893" spans="1:27" ht="15.75" customHeight="1">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c r="AA893" s="157"/>
    </row>
    <row r="894" spans="1:27" ht="15.75" customHeight="1">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c r="AA894" s="157"/>
    </row>
    <row r="895" spans="1:27" ht="15.75" customHeight="1">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c r="AA895" s="157"/>
    </row>
    <row r="896" spans="1:27" ht="15.75" customHeight="1">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c r="AA896" s="157"/>
    </row>
    <row r="897" spans="1:27" ht="15.75" customHeight="1">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c r="AA897" s="157"/>
    </row>
    <row r="898" spans="1:27" ht="15.75" customHeight="1">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c r="AA898" s="157"/>
    </row>
    <row r="899" spans="1:27" ht="15.75" customHeight="1">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c r="AA899" s="157"/>
    </row>
    <row r="900" spans="1:27" ht="15.75" customHeight="1">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c r="AA900" s="157"/>
    </row>
    <row r="901" spans="1:27" ht="15.75" customHeight="1">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c r="AA901" s="157"/>
    </row>
    <row r="902" spans="1:27" ht="15.75" customHeight="1">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c r="AA902" s="157"/>
    </row>
    <row r="903" spans="1:27" ht="15.75" customHeight="1">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c r="AA903" s="157"/>
    </row>
    <row r="904" spans="1:27" ht="15.75" customHeight="1">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c r="AA904" s="157"/>
    </row>
    <row r="905" spans="1:27" ht="15.75" customHeight="1">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c r="AA905" s="157"/>
    </row>
    <row r="906" spans="1:27" ht="15.75" customHeight="1">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c r="AA906" s="157"/>
    </row>
    <row r="907" spans="1:27" ht="15.75" customHeight="1">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c r="AA907" s="157"/>
    </row>
    <row r="908" spans="1:27" ht="15.75" customHeight="1">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c r="AA908" s="157"/>
    </row>
    <row r="909" spans="1:27" ht="15.75" customHeight="1">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c r="AA909" s="157"/>
    </row>
    <row r="910" spans="1:27" ht="15.75" customHeight="1">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c r="AA910" s="157"/>
    </row>
    <row r="911" spans="1:27" ht="15.75" customHeight="1">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c r="AA911" s="157"/>
    </row>
    <row r="912" spans="1:27" ht="15.75" customHeight="1">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c r="AA912" s="157"/>
    </row>
    <row r="913" spans="1:27" ht="15.75" customHeight="1">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c r="AA913" s="157"/>
    </row>
    <row r="914" spans="1:27" ht="15.75" customHeight="1">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c r="AA914" s="157"/>
    </row>
    <row r="915" spans="1:27" ht="15.75" customHeight="1">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c r="AA915" s="157"/>
    </row>
    <row r="916" spans="1:27" ht="15.75" customHeight="1">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row>
    <row r="917" spans="1:27" ht="15.75" customHeight="1">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row>
    <row r="918" spans="1:27" ht="15.75" customHeight="1">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row>
    <row r="919" spans="1:27" ht="15.75" customHeight="1">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row>
    <row r="920" spans="1:27" ht="15.75" customHeight="1">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row>
    <row r="921" spans="1:27" ht="15.75" customHeight="1">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row>
    <row r="922" spans="1:27" ht="15.75" customHeight="1">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c r="AA922" s="157"/>
    </row>
    <row r="923" spans="1:27" ht="15.75" customHeight="1">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c r="AA923" s="157"/>
    </row>
    <row r="924" spans="1:27" ht="15.75" customHeight="1">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c r="AA924" s="157"/>
    </row>
    <row r="925" spans="1:27" ht="15.75" customHeight="1">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c r="AA925" s="157"/>
    </row>
    <row r="926" spans="1:27" ht="15.75" customHeight="1">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c r="AA926" s="157"/>
    </row>
    <row r="927" spans="1:27" ht="15.75" customHeight="1">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c r="AA927" s="157"/>
    </row>
    <row r="928" spans="1:27" ht="15.75" customHeight="1">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c r="AA928" s="157"/>
    </row>
    <row r="929" spans="1:27" ht="15.75" customHeight="1">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c r="AA929" s="157"/>
    </row>
    <row r="930" spans="1:27" ht="15.75" customHeight="1">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c r="AA930" s="157"/>
    </row>
    <row r="931" spans="1:27" ht="15.75" customHeight="1">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c r="AA931" s="157"/>
    </row>
    <row r="932" spans="1:27" ht="15.75" customHeight="1">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c r="AA932" s="157"/>
    </row>
    <row r="933" spans="1:27" ht="15.75" customHeight="1">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c r="AA933" s="157"/>
    </row>
    <row r="934" spans="1:27" ht="15.75" customHeight="1">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c r="AA934" s="157"/>
    </row>
    <row r="935" spans="1:27" ht="15.75" customHeight="1">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c r="AA935" s="157"/>
    </row>
    <row r="936" spans="1:27" ht="15.75" customHeight="1">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c r="AA936" s="157"/>
    </row>
    <row r="937" spans="1:27" ht="15.75" customHeight="1">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c r="AA937" s="157"/>
    </row>
    <row r="938" spans="1:27" ht="15.75" customHeight="1">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c r="AA938" s="157"/>
    </row>
    <row r="939" spans="1:27" ht="15.75" customHeight="1">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c r="AA939" s="157"/>
    </row>
    <row r="940" spans="1:27" ht="15.75" customHeight="1">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c r="AA940" s="157"/>
    </row>
    <row r="941" spans="1:27" ht="15.75" customHeight="1">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c r="AA941" s="157"/>
    </row>
    <row r="942" spans="1:27" ht="15.75" customHeight="1">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row>
    <row r="943" spans="1:27" ht="15.75" customHeight="1">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row>
    <row r="944" spans="1:27" ht="15.75" customHeight="1">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c r="AA944" s="157"/>
    </row>
    <row r="945" spans="1:27" ht="15.75" customHeight="1">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c r="AA945" s="157"/>
    </row>
    <row r="946" spans="1:27" ht="15.75" customHeight="1">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c r="AA946" s="157"/>
    </row>
    <row r="947" spans="1:27" ht="15.75" customHeight="1">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c r="AA947" s="157"/>
    </row>
    <row r="948" spans="1:27" ht="15.75" customHeight="1">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c r="AA948" s="157"/>
    </row>
    <row r="949" spans="1:27" ht="15.75" customHeight="1">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c r="AA949" s="157"/>
    </row>
    <row r="950" spans="1:27" ht="15.75" customHeight="1">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c r="AA950" s="157"/>
    </row>
    <row r="951" spans="1:27" ht="15.75" customHeight="1">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c r="AA951" s="157"/>
    </row>
    <row r="952" spans="1:27" ht="15.75" customHeight="1">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c r="AA952" s="157"/>
    </row>
    <row r="953" spans="1:27" ht="15.75" customHeight="1">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c r="AA953" s="157"/>
    </row>
    <row r="954" spans="1:27" ht="15.75" customHeight="1">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c r="AA954" s="157"/>
    </row>
    <row r="955" spans="1:27" ht="15.75" customHeight="1">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c r="AA955" s="157"/>
    </row>
    <row r="956" spans="1:27" ht="15.75" customHeight="1">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c r="AA956" s="157"/>
    </row>
    <row r="957" spans="1:27" ht="15.75" customHeight="1">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c r="AA957" s="157"/>
    </row>
    <row r="958" spans="1:27" ht="15.75" customHeight="1">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c r="AA958" s="157"/>
    </row>
    <row r="959" spans="1:27" ht="15.75" customHeight="1">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c r="AA959" s="157"/>
    </row>
    <row r="960" spans="1:27" ht="15.75" customHeight="1">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c r="AA960" s="157"/>
    </row>
    <row r="961" spans="1:27" ht="15.75" customHeight="1">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c r="AA961" s="157"/>
    </row>
    <row r="962" spans="1:27" ht="15.75" customHeight="1">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c r="AA962" s="157"/>
    </row>
    <row r="963" spans="1:27" ht="15.75" customHeight="1">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c r="AA963" s="157"/>
    </row>
    <row r="964" spans="1:27" ht="15.75" customHeight="1">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c r="AA964" s="157"/>
    </row>
    <row r="965" spans="1:27" ht="15.75" customHeight="1">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c r="AA965" s="157"/>
    </row>
    <row r="966" spans="1:27" ht="15.75" customHeight="1">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c r="AA966" s="157"/>
    </row>
    <row r="967" spans="1:27" ht="15.75" customHeight="1">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c r="AA967" s="157"/>
    </row>
    <row r="968" spans="1:27" ht="15.75" customHeight="1">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c r="AA968" s="157"/>
    </row>
    <row r="969" spans="1:27" ht="15.75" customHeight="1">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c r="AA969" s="157"/>
    </row>
    <row r="970" spans="1:27" ht="15.75" customHeight="1">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c r="AA970" s="157"/>
    </row>
    <row r="971" spans="1:27" ht="15.75" customHeight="1">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c r="AA971" s="157"/>
    </row>
    <row r="972" spans="1:27" ht="15.75" customHeight="1">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c r="AA972" s="157"/>
    </row>
    <row r="973" spans="1:27" ht="15.75" customHeight="1">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c r="AA973" s="157"/>
    </row>
    <row r="974" spans="1:27" ht="15.75" customHeight="1">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c r="AA974" s="157"/>
    </row>
    <row r="975" spans="1:27" ht="15.75" customHeight="1">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c r="AA975" s="157"/>
    </row>
    <row r="976" spans="1:27" ht="15.75" customHeight="1">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c r="AA976" s="157"/>
    </row>
    <row r="977" spans="1:27" ht="15.75" customHeight="1">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c r="AA977" s="157"/>
    </row>
    <row r="978" spans="1:27" ht="15.75" customHeight="1">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row>
    <row r="979" spans="1:27" ht="15.75" customHeight="1">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row>
    <row r="980" spans="1:27" ht="15.75" customHeight="1">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row>
    <row r="981" spans="1:27" ht="15.75" customHeight="1">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row>
    <row r="982" spans="1:27" ht="15.75" customHeight="1">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row>
    <row r="983" spans="1:27" ht="15.75" customHeight="1">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row>
    <row r="984" spans="1:27" ht="15.75" customHeight="1">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row>
    <row r="985" spans="1:27" ht="15.75" customHeight="1">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row>
    <row r="986" spans="1:27" ht="15.75" customHeight="1">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row>
    <row r="987" spans="1:27" ht="15.75" customHeight="1">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row>
    <row r="988" spans="1:27" ht="15.75" customHeight="1">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row>
    <row r="989" spans="1:27" ht="15.75" customHeight="1">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row>
    <row r="990" spans="1:27" ht="15.75" customHeight="1">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c r="AA990" s="157"/>
    </row>
    <row r="991" spans="1:27" ht="15.75" customHeight="1">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c r="AA991" s="157"/>
    </row>
    <row r="992" spans="1:27" ht="15.75" customHeight="1">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c r="AA992" s="157"/>
    </row>
    <row r="993" spans="1:27" ht="15.75" customHeight="1">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c r="AA993" s="157"/>
    </row>
    <row r="994" spans="1:27" ht="15.75" customHeight="1">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c r="AA994" s="157"/>
    </row>
    <row r="995" spans="1:27" ht="15.75" customHeight="1">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c r="AA995" s="157"/>
    </row>
    <row r="996" spans="1:27" ht="15.75" customHeight="1">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c r="AA996" s="157"/>
    </row>
    <row r="997" spans="1:27" ht="15.75" customHeight="1">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c r="AA997" s="157"/>
    </row>
    <row r="998" spans="1:27" ht="15.75" customHeight="1">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c r="AA998" s="157"/>
    </row>
    <row r="999" spans="1:27" ht="15.75" customHeight="1">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c r="AA999" s="157"/>
    </row>
    <row r="1000" spans="1:27" ht="15.75" customHeight="1">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c r="AA1000" s="157"/>
    </row>
  </sheetData>
  <mergeCells count="10">
    <mergeCell ref="N65:S65"/>
    <mergeCell ref="N66:S66"/>
    <mergeCell ref="B78:D78"/>
    <mergeCell ref="L37:P37"/>
    <mergeCell ref="J38:K39"/>
    <mergeCell ref="N50:O50"/>
    <mergeCell ref="M58:N58"/>
    <mergeCell ref="L62:S62"/>
    <mergeCell ref="N63:S63"/>
    <mergeCell ref="N64:S64"/>
  </mergeCells>
  <conditionalFormatting sqref="C3:AA27">
    <cfRule type="containsText" dxfId="9" priority="1" operator="containsText" text="Extremo">
      <formula>NOT(ISERROR(SEARCH(("Extremo"),(C3))))</formula>
    </cfRule>
  </conditionalFormatting>
  <conditionalFormatting sqref="C3:AA27">
    <cfRule type="containsText" dxfId="8" priority="2" operator="containsText" text="Alto">
      <formula>NOT(ISERROR(SEARCH(("Alto"),(C3))))</formula>
    </cfRule>
  </conditionalFormatting>
  <conditionalFormatting sqref="C3:AA27">
    <cfRule type="containsText" dxfId="7" priority="3" operator="containsText" text="Tolerable">
      <formula>NOT(ISERROR(SEARCH(("Tolerable"),(C3))))</formula>
    </cfRule>
  </conditionalFormatting>
  <conditionalFormatting sqref="C3:AA27">
    <cfRule type="containsText" dxfId="6" priority="4" operator="containsText" text="Aceptable">
      <formula>NOT(ISERROR(SEARCH(("Aceptable"),(C3))))</formula>
    </cfRule>
  </conditionalFormatting>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rgb="FF92D050"/>
  </sheetPr>
  <dimension ref="A1:G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0.28515625" customWidth="1"/>
    <col min="2" max="2" width="30" customWidth="1"/>
    <col min="3" max="3" width="42" customWidth="1"/>
    <col min="4" max="4" width="28" customWidth="1"/>
    <col min="5" max="6" width="23.7109375" customWidth="1"/>
    <col min="7" max="7" width="34.7109375" customWidth="1"/>
    <col min="8" max="26" width="11.42578125" customWidth="1"/>
  </cols>
  <sheetData>
    <row r="1" spans="1:7" ht="30">
      <c r="A1" s="159" t="s">
        <v>51</v>
      </c>
      <c r="B1" s="159" t="s">
        <v>56</v>
      </c>
      <c r="C1" s="159" t="s">
        <v>583</v>
      </c>
      <c r="D1" s="159" t="s">
        <v>584</v>
      </c>
      <c r="E1" s="159" t="s">
        <v>585</v>
      </c>
      <c r="F1" s="159" t="s">
        <v>586</v>
      </c>
      <c r="G1" s="159" t="s">
        <v>587</v>
      </c>
    </row>
    <row r="2" spans="1:7" ht="68.25" customHeight="1">
      <c r="A2" s="198" t="s">
        <v>588</v>
      </c>
      <c r="B2" s="199" t="str">
        <f>IFERROR(VLOOKUP(A2,'2.Datos'!$B$3:$Z$5,6,FALSE),"La celda tiene formula")</f>
        <v>La celda tiene formula</v>
      </c>
      <c r="C2" s="162" t="s">
        <v>589</v>
      </c>
      <c r="D2" s="200" t="s">
        <v>590</v>
      </c>
      <c r="E2" s="200" t="s">
        <v>591</v>
      </c>
      <c r="F2" s="200" t="s">
        <v>592</v>
      </c>
      <c r="G2" s="201" t="str">
        <f t="shared" ref="G2:G256" si="0">CONCATENATE($D$1,": ",D2,CHAR(10),$E$1,": ",E2,CHAR(10),$F$1,": ",F2)</f>
        <v>Evidencia: Acta de reunión
Frecuencia de aplicación: Semanal
Responsable de aplicación: Jefe de oficina asesora jurídica y de contratación</v>
      </c>
    </row>
    <row r="3" spans="1:7" ht="75">
      <c r="A3" s="198" t="s">
        <v>588</v>
      </c>
      <c r="B3" s="199" t="str">
        <f>IFERROR(VLOOKUP(A3,'2.Datos'!$B$3:$Z$5,6,FALSE),"La celda tiene formula")</f>
        <v>La celda tiene formula</v>
      </c>
      <c r="C3" s="162" t="s">
        <v>593</v>
      </c>
      <c r="D3" s="202"/>
      <c r="E3" s="202"/>
      <c r="F3" s="202"/>
      <c r="G3" s="201" t="str">
        <f t="shared" si="0"/>
        <v xml:space="preserve">Evidencia: 
Frecuencia de aplicación: 
Responsable de aplicación: </v>
      </c>
    </row>
    <row r="4" spans="1:7" ht="60">
      <c r="A4" s="198" t="s">
        <v>588</v>
      </c>
      <c r="B4" s="199" t="str">
        <f>IFERROR(VLOOKUP(A4,'2.Datos'!$B$3:$Z$5,6,FALSE),"La celda tiene formula")</f>
        <v>La celda tiene formula</v>
      </c>
      <c r="C4" s="162" t="s">
        <v>594</v>
      </c>
      <c r="D4" s="162"/>
      <c r="E4" s="162"/>
      <c r="F4" s="162"/>
      <c r="G4" s="201" t="str">
        <f t="shared" si="0"/>
        <v xml:space="preserve">Evidencia: 
Frecuencia de aplicación: 
Responsable de aplicación: </v>
      </c>
    </row>
    <row r="5" spans="1:7" ht="60">
      <c r="A5" s="198" t="s">
        <v>588</v>
      </c>
      <c r="B5" s="199" t="str">
        <f>IFERROR(VLOOKUP(A5,'2.Datos'!$B$3:$Z$5,6,FALSE),"La celda tiene formula")</f>
        <v>La celda tiene formula</v>
      </c>
      <c r="C5" s="162" t="s">
        <v>595</v>
      </c>
      <c r="D5" s="162"/>
      <c r="E5" s="162"/>
      <c r="F5" s="162"/>
      <c r="G5" s="201" t="str">
        <f t="shared" si="0"/>
        <v xml:space="preserve">Evidencia: 
Frecuencia de aplicación: 
Responsable de aplicación: </v>
      </c>
    </row>
    <row r="6" spans="1:7" ht="45">
      <c r="A6" s="198" t="s">
        <v>596</v>
      </c>
      <c r="B6" s="199" t="str">
        <f>IFERROR(VLOOKUP(A6,'2.Datos'!$B$3:$Z$5,6,FALSE),"La celda tiene formula")</f>
        <v>La celda tiene formula</v>
      </c>
      <c r="C6" s="162" t="s">
        <v>597</v>
      </c>
      <c r="D6" s="162"/>
      <c r="E6" s="162"/>
      <c r="F6" s="162"/>
      <c r="G6" s="201" t="str">
        <f t="shared" si="0"/>
        <v xml:space="preserve">Evidencia: 
Frecuencia de aplicación: 
Responsable de aplicación: </v>
      </c>
    </row>
    <row r="7" spans="1:7" ht="60">
      <c r="A7" s="162" t="s">
        <v>596</v>
      </c>
      <c r="B7" s="199" t="str">
        <f>IFERROR(VLOOKUP(A7,'2.Datos'!$B$3:$Z$5,6,FALSE),"La celda tiene formula")</f>
        <v>La celda tiene formula</v>
      </c>
      <c r="C7" s="162" t="s">
        <v>598</v>
      </c>
      <c r="D7" s="162"/>
      <c r="E7" s="162"/>
      <c r="F7" s="162"/>
      <c r="G7" s="201" t="str">
        <f t="shared" si="0"/>
        <v xml:space="preserve">Evidencia: 
Frecuencia de aplicación: 
Responsable de aplicación: </v>
      </c>
    </row>
    <row r="8" spans="1:7" ht="60">
      <c r="A8" s="162" t="s">
        <v>596</v>
      </c>
      <c r="B8" s="199" t="str">
        <f>IFERROR(VLOOKUP(A8,'2.Datos'!$B$3:$Z$5,6,FALSE),"La celda tiene formula")</f>
        <v>La celda tiene formula</v>
      </c>
      <c r="C8" s="162" t="s">
        <v>599</v>
      </c>
      <c r="D8" s="162"/>
      <c r="E8" s="162"/>
      <c r="F8" s="162"/>
      <c r="G8" s="201" t="str">
        <f t="shared" si="0"/>
        <v xml:space="preserve">Evidencia: 
Frecuencia de aplicación: 
Responsable de aplicación: </v>
      </c>
    </row>
    <row r="9" spans="1:7" ht="45">
      <c r="A9" s="162" t="s">
        <v>600</v>
      </c>
      <c r="B9" s="199" t="str">
        <f>IFERROR(VLOOKUP(A9,'2.Datos'!$B$3:$Z$5,6,FALSE),"La celda tiene formula")</f>
        <v>La celda tiene formula</v>
      </c>
      <c r="C9" s="162" t="s">
        <v>601</v>
      </c>
      <c r="D9" s="162"/>
      <c r="E9" s="162"/>
      <c r="F9" s="162"/>
      <c r="G9" s="201" t="str">
        <f t="shared" si="0"/>
        <v xml:space="preserve">Evidencia: 
Frecuencia de aplicación: 
Responsable de aplicación: </v>
      </c>
    </row>
    <row r="10" spans="1:7" ht="36">
      <c r="A10" s="162" t="s">
        <v>600</v>
      </c>
      <c r="B10" s="199" t="str">
        <f>IFERROR(VLOOKUP(A10,'2.Datos'!$B$3:$Z$5,6,FALSE),"La celda tiene formula")</f>
        <v>La celda tiene formula</v>
      </c>
      <c r="C10" s="162" t="s">
        <v>602</v>
      </c>
      <c r="D10" s="162"/>
      <c r="E10" s="162"/>
      <c r="F10" s="162"/>
      <c r="G10" s="201" t="str">
        <f t="shared" si="0"/>
        <v xml:space="preserve">Evidencia: 
Frecuencia de aplicación: 
Responsable de aplicación: </v>
      </c>
    </row>
    <row r="11" spans="1:7" ht="45">
      <c r="A11" s="162" t="s">
        <v>588</v>
      </c>
      <c r="B11" s="199" t="str">
        <f>IFERROR(VLOOKUP(A11,'2.Datos'!$B$3:$Z$5,6,FALSE),"La celda tiene formula")</f>
        <v>La celda tiene formula</v>
      </c>
      <c r="C11" s="162" t="s">
        <v>603</v>
      </c>
      <c r="D11" s="162"/>
      <c r="E11" s="162"/>
      <c r="F11" s="162"/>
      <c r="G11" s="201" t="str">
        <f t="shared" si="0"/>
        <v xml:space="preserve">Evidencia: 
Frecuencia de aplicación: 
Responsable de aplicación: </v>
      </c>
    </row>
    <row r="12" spans="1:7" ht="45">
      <c r="A12" s="162" t="s">
        <v>596</v>
      </c>
      <c r="B12" s="199" t="str">
        <f>IFERROR(VLOOKUP(A12,'2.Datos'!$B$3:$Z$5,6,FALSE),"La celda tiene formula")</f>
        <v>La celda tiene formula</v>
      </c>
      <c r="C12" s="162" t="s">
        <v>603</v>
      </c>
      <c r="D12" s="162"/>
      <c r="E12" s="162"/>
      <c r="F12" s="162"/>
      <c r="G12" s="201" t="str">
        <f t="shared" si="0"/>
        <v xml:space="preserve">Evidencia: 
Frecuencia de aplicación: 
Responsable de aplicación: </v>
      </c>
    </row>
    <row r="13" spans="1:7" ht="45">
      <c r="A13" s="162" t="s">
        <v>600</v>
      </c>
      <c r="B13" s="199" t="str">
        <f>IFERROR(VLOOKUP(A13,'2.Datos'!$B$3:$Z$5,6,FALSE),"La celda tiene formula")</f>
        <v>La celda tiene formula</v>
      </c>
      <c r="C13" s="162" t="s">
        <v>603</v>
      </c>
      <c r="D13" s="162"/>
      <c r="E13" s="162"/>
      <c r="F13" s="162"/>
      <c r="G13" s="201" t="str">
        <f t="shared" si="0"/>
        <v xml:space="preserve">Evidencia: 
Frecuencia de aplicación: 
Responsable de aplicación: </v>
      </c>
    </row>
    <row r="14" spans="1:7" ht="45">
      <c r="A14" s="162" t="s">
        <v>604</v>
      </c>
      <c r="B14" s="199" t="str">
        <f>IFERROR(VLOOKUP(A14,'2.Datos'!$B$3:$Z$5,6,FALSE),"La celda tiene formula")</f>
        <v>La celda tiene formula</v>
      </c>
      <c r="C14" s="162" t="s">
        <v>605</v>
      </c>
      <c r="D14" s="162"/>
      <c r="E14" s="162"/>
      <c r="F14" s="162"/>
      <c r="G14" s="201" t="str">
        <f t="shared" si="0"/>
        <v xml:space="preserve">Evidencia: 
Frecuencia de aplicación: 
Responsable de aplicación: </v>
      </c>
    </row>
    <row r="15" spans="1:7" ht="45">
      <c r="A15" s="162" t="s">
        <v>604</v>
      </c>
      <c r="B15" s="199" t="str">
        <f>IFERROR(VLOOKUP(A15,'2.Datos'!$B$3:$Z$5,6,FALSE),"La celda tiene formula")</f>
        <v>La celda tiene formula</v>
      </c>
      <c r="C15" s="162" t="s">
        <v>606</v>
      </c>
      <c r="D15" s="162"/>
      <c r="E15" s="162"/>
      <c r="F15" s="162"/>
      <c r="G15" s="201" t="str">
        <f t="shared" si="0"/>
        <v xml:space="preserve">Evidencia: 
Frecuencia de aplicación: 
Responsable de aplicación: </v>
      </c>
    </row>
    <row r="16" spans="1:7" ht="36">
      <c r="A16" s="162" t="s">
        <v>604</v>
      </c>
      <c r="B16" s="199" t="str">
        <f>IFERROR(VLOOKUP(A16,'2.Datos'!$B$3:$Z$5,6,FALSE),"La celda tiene formula")</f>
        <v>La celda tiene formula</v>
      </c>
      <c r="C16" s="162" t="s">
        <v>607</v>
      </c>
      <c r="D16" s="162"/>
      <c r="E16" s="162"/>
      <c r="F16" s="162"/>
      <c r="G16" s="201" t="str">
        <f t="shared" si="0"/>
        <v xml:space="preserve">Evidencia: 
Frecuencia de aplicación: 
Responsable de aplicación: </v>
      </c>
    </row>
    <row r="17" spans="1:7" ht="36">
      <c r="A17" s="162" t="s">
        <v>604</v>
      </c>
      <c r="B17" s="199" t="str">
        <f>IFERROR(VLOOKUP(A17,'2.Datos'!$B$3:$Z$5,6,FALSE),"La celda tiene formula")</f>
        <v>La celda tiene formula</v>
      </c>
      <c r="C17" s="162" t="s">
        <v>608</v>
      </c>
      <c r="D17" s="162"/>
      <c r="E17" s="162"/>
      <c r="F17" s="162"/>
      <c r="G17" s="201" t="str">
        <f t="shared" si="0"/>
        <v xml:space="preserve">Evidencia: 
Frecuencia de aplicación: 
Responsable de aplicación: </v>
      </c>
    </row>
    <row r="18" spans="1:7" ht="45">
      <c r="A18" s="162" t="s">
        <v>604</v>
      </c>
      <c r="B18" s="199" t="str">
        <f>IFERROR(VLOOKUP(A18,'2.Datos'!$B$3:$Z$5,6,FALSE),"La celda tiene formula")</f>
        <v>La celda tiene formula</v>
      </c>
      <c r="C18" s="162" t="s">
        <v>609</v>
      </c>
      <c r="D18" s="162"/>
      <c r="E18" s="162"/>
      <c r="F18" s="162"/>
      <c r="G18" s="201" t="str">
        <f t="shared" si="0"/>
        <v xml:space="preserve">Evidencia: 
Frecuencia de aplicación: 
Responsable de aplicación: </v>
      </c>
    </row>
    <row r="19" spans="1:7" ht="36">
      <c r="A19" s="162" t="s">
        <v>610</v>
      </c>
      <c r="B19" s="199" t="str">
        <f>IFERROR(VLOOKUP(A19,'2.Datos'!$B$3:$Z$5,6,FALSE),"La celda tiene formula")</f>
        <v>La celda tiene formula</v>
      </c>
      <c r="C19" s="162" t="s">
        <v>611</v>
      </c>
      <c r="D19" s="162"/>
      <c r="E19" s="162"/>
      <c r="F19" s="162"/>
      <c r="G19" s="201" t="str">
        <f t="shared" si="0"/>
        <v xml:space="preserve">Evidencia: 
Frecuencia de aplicación: 
Responsable de aplicación: </v>
      </c>
    </row>
    <row r="20" spans="1:7" ht="36">
      <c r="A20" s="162" t="s">
        <v>610</v>
      </c>
      <c r="B20" s="199" t="str">
        <f>IFERROR(VLOOKUP(A20,'2.Datos'!$B$3:$Z$5,6,FALSE),"La celda tiene formula")</f>
        <v>La celda tiene formula</v>
      </c>
      <c r="C20" s="162" t="s">
        <v>612</v>
      </c>
      <c r="D20" s="162"/>
      <c r="E20" s="162"/>
      <c r="F20" s="162"/>
      <c r="G20" s="201" t="str">
        <f t="shared" si="0"/>
        <v xml:space="preserve">Evidencia: 
Frecuencia de aplicación: 
Responsable de aplicación: </v>
      </c>
    </row>
    <row r="21" spans="1:7" ht="15.75" customHeight="1">
      <c r="A21" s="162" t="s">
        <v>610</v>
      </c>
      <c r="B21" s="199" t="str">
        <f>IFERROR(VLOOKUP(A21,'2.Datos'!$B$3:$Z$5,6,FALSE),"La celda tiene formula")</f>
        <v>La celda tiene formula</v>
      </c>
      <c r="C21" s="162"/>
      <c r="D21" s="162"/>
      <c r="E21" s="162"/>
      <c r="F21" s="162"/>
      <c r="G21" s="201" t="str">
        <f t="shared" si="0"/>
        <v xml:space="preserve">Evidencia: 
Frecuencia de aplicación: 
Responsable de aplicación: </v>
      </c>
    </row>
    <row r="22" spans="1:7" ht="15.75" customHeight="1">
      <c r="A22" s="162" t="s">
        <v>613</v>
      </c>
      <c r="B22" s="199" t="str">
        <f>IFERROR(VLOOKUP(A22,'2.Datos'!$B$3:$Z$5,6,FALSE),"La celda tiene formula")</f>
        <v>La celda tiene formula</v>
      </c>
      <c r="C22" s="162" t="s">
        <v>614</v>
      </c>
      <c r="D22" s="162"/>
      <c r="E22" s="162"/>
      <c r="F22" s="162"/>
      <c r="G22" s="201" t="str">
        <f t="shared" si="0"/>
        <v xml:space="preserve">Evidencia: 
Frecuencia de aplicación: 
Responsable de aplicación: </v>
      </c>
    </row>
    <row r="23" spans="1:7" ht="15.75" customHeight="1">
      <c r="A23" s="162" t="s">
        <v>613</v>
      </c>
      <c r="B23" s="199" t="str">
        <f>IFERROR(VLOOKUP(A23,'2.Datos'!$B$3:$Z$5,6,FALSE),"La celda tiene formula")</f>
        <v>La celda tiene formula</v>
      </c>
      <c r="C23" s="162" t="s">
        <v>615</v>
      </c>
      <c r="D23" s="162"/>
      <c r="E23" s="162"/>
      <c r="F23" s="162"/>
      <c r="G23" s="201" t="str">
        <f t="shared" si="0"/>
        <v xml:space="preserve">Evidencia: 
Frecuencia de aplicación: 
Responsable de aplicación: </v>
      </c>
    </row>
    <row r="24" spans="1:7" ht="15.75" customHeight="1">
      <c r="A24" s="162" t="s">
        <v>613</v>
      </c>
      <c r="B24" s="199" t="str">
        <f>IFERROR(VLOOKUP(A24,'2.Datos'!$B$3:$Z$5,6,FALSE),"La celda tiene formula")</f>
        <v>La celda tiene formula</v>
      </c>
      <c r="C24" s="162" t="s">
        <v>616</v>
      </c>
      <c r="D24" s="162"/>
      <c r="E24" s="162"/>
      <c r="F24" s="162"/>
      <c r="G24" s="201" t="str">
        <f t="shared" si="0"/>
        <v xml:space="preserve">Evidencia: 
Frecuencia de aplicación: 
Responsable de aplicación: </v>
      </c>
    </row>
    <row r="25" spans="1:7" ht="15.75" customHeight="1">
      <c r="A25" s="162" t="s">
        <v>613</v>
      </c>
      <c r="B25" s="199" t="str">
        <f>IFERROR(VLOOKUP(A25,'2.Datos'!$B$3:$Z$5,6,FALSE),"La celda tiene formula")</f>
        <v>La celda tiene formula</v>
      </c>
      <c r="C25" s="162" t="s">
        <v>617</v>
      </c>
      <c r="D25" s="162"/>
      <c r="E25" s="162"/>
      <c r="F25" s="162"/>
      <c r="G25" s="201" t="str">
        <f t="shared" si="0"/>
        <v xml:space="preserve">Evidencia: 
Frecuencia de aplicación: 
Responsable de aplicación: </v>
      </c>
    </row>
    <row r="26" spans="1:7" ht="15.75" customHeight="1">
      <c r="A26" s="162" t="s">
        <v>613</v>
      </c>
      <c r="B26" s="199" t="str">
        <f>IFERROR(VLOOKUP(A26,'2.Datos'!$B$3:$Z$5,6,FALSE),"La celda tiene formula")</f>
        <v>La celda tiene formula</v>
      </c>
      <c r="C26" s="162" t="s">
        <v>618</v>
      </c>
      <c r="D26" s="162"/>
      <c r="E26" s="162"/>
      <c r="F26" s="162"/>
      <c r="G26" s="201" t="str">
        <f t="shared" si="0"/>
        <v xml:space="preserve">Evidencia: 
Frecuencia de aplicación: 
Responsable de aplicación: </v>
      </c>
    </row>
    <row r="27" spans="1:7" ht="15.75" customHeight="1">
      <c r="A27" s="162" t="s">
        <v>613</v>
      </c>
      <c r="B27" s="199" t="str">
        <f>IFERROR(VLOOKUP(A27,'2.Datos'!$B$3:$Z$5,6,FALSE),"La celda tiene formula")</f>
        <v>La celda tiene formula</v>
      </c>
      <c r="C27" s="162" t="s">
        <v>619</v>
      </c>
      <c r="D27" s="162"/>
      <c r="E27" s="162"/>
      <c r="F27" s="162"/>
      <c r="G27" s="201" t="str">
        <f t="shared" si="0"/>
        <v xml:space="preserve">Evidencia: 
Frecuencia de aplicación: 
Responsable de aplicación: </v>
      </c>
    </row>
    <row r="28" spans="1:7" ht="15.75" customHeight="1">
      <c r="A28" s="162" t="s">
        <v>613</v>
      </c>
      <c r="B28" s="199" t="str">
        <f>IFERROR(VLOOKUP(A28,'2.Datos'!$B$3:$Z$5,6,FALSE),"La celda tiene formula")</f>
        <v>La celda tiene formula</v>
      </c>
      <c r="C28" s="162" t="s">
        <v>620</v>
      </c>
      <c r="D28" s="162"/>
      <c r="E28" s="162"/>
      <c r="F28" s="162"/>
      <c r="G28" s="201" t="str">
        <f t="shared" si="0"/>
        <v xml:space="preserve">Evidencia: 
Frecuencia de aplicación: 
Responsable de aplicación: </v>
      </c>
    </row>
    <row r="29" spans="1:7" ht="15.75" customHeight="1">
      <c r="A29" s="162" t="s">
        <v>613</v>
      </c>
      <c r="B29" s="199" t="str">
        <f>IFERROR(VLOOKUP(A29,'2.Datos'!$B$3:$Z$5,6,FALSE),"La celda tiene formula")</f>
        <v>La celda tiene formula</v>
      </c>
      <c r="C29" s="162" t="s">
        <v>621</v>
      </c>
      <c r="D29" s="162"/>
      <c r="E29" s="162"/>
      <c r="F29" s="162"/>
      <c r="G29" s="201" t="str">
        <f t="shared" si="0"/>
        <v xml:space="preserve">Evidencia: 
Frecuencia de aplicación: 
Responsable de aplicación: </v>
      </c>
    </row>
    <row r="30" spans="1:7" ht="15.75" customHeight="1">
      <c r="A30" s="162" t="s">
        <v>613</v>
      </c>
      <c r="B30" s="199" t="str">
        <f>IFERROR(VLOOKUP(A30,'2.Datos'!$B$3:$Z$5,6,FALSE),"La celda tiene formula")</f>
        <v>La celda tiene formula</v>
      </c>
      <c r="C30" s="162" t="s">
        <v>622</v>
      </c>
      <c r="D30" s="162"/>
      <c r="E30" s="162"/>
      <c r="F30" s="162"/>
      <c r="G30" s="201" t="str">
        <f t="shared" si="0"/>
        <v xml:space="preserve">Evidencia: 
Frecuencia de aplicación: 
Responsable de aplicación: </v>
      </c>
    </row>
    <row r="31" spans="1:7" ht="15.75" customHeight="1">
      <c r="A31" s="162" t="s">
        <v>613</v>
      </c>
      <c r="B31" s="199" t="str">
        <f>IFERROR(VLOOKUP(A31,'2.Datos'!$B$3:$Z$5,6,FALSE),"La celda tiene formula")</f>
        <v>La celda tiene formula</v>
      </c>
      <c r="C31" s="162" t="s">
        <v>623</v>
      </c>
      <c r="D31" s="162"/>
      <c r="E31" s="162"/>
      <c r="F31" s="162"/>
      <c r="G31" s="201" t="str">
        <f t="shared" si="0"/>
        <v xml:space="preserve">Evidencia: 
Frecuencia de aplicación: 
Responsable de aplicación: </v>
      </c>
    </row>
    <row r="32" spans="1:7" ht="15.75" customHeight="1">
      <c r="A32" s="162" t="s">
        <v>613</v>
      </c>
      <c r="B32" s="199" t="str">
        <f>IFERROR(VLOOKUP(A32,'2.Datos'!$B$3:$Z$5,6,FALSE),"La celda tiene formula")</f>
        <v>La celda tiene formula</v>
      </c>
      <c r="C32" s="162" t="s">
        <v>624</v>
      </c>
      <c r="D32" s="162"/>
      <c r="E32" s="162"/>
      <c r="F32" s="162"/>
      <c r="G32" s="201" t="str">
        <f t="shared" si="0"/>
        <v xml:space="preserve">Evidencia: 
Frecuencia de aplicación: 
Responsable de aplicación: </v>
      </c>
    </row>
    <row r="33" spans="1:7" ht="15.75" customHeight="1">
      <c r="A33" s="162" t="s">
        <v>625</v>
      </c>
      <c r="B33" s="199" t="str">
        <f>IFERROR(VLOOKUP(A33,'2.Datos'!$B$3:$Z$5,6,FALSE),"La celda tiene formula")</f>
        <v>La celda tiene formula</v>
      </c>
      <c r="C33" s="162" t="s">
        <v>626</v>
      </c>
      <c r="D33" s="162"/>
      <c r="E33" s="162"/>
      <c r="F33" s="162"/>
      <c r="G33" s="201" t="str">
        <f t="shared" si="0"/>
        <v xml:space="preserve">Evidencia: 
Frecuencia de aplicación: 
Responsable de aplicación: </v>
      </c>
    </row>
    <row r="34" spans="1:7" ht="15.75" customHeight="1">
      <c r="A34" s="162" t="s">
        <v>625</v>
      </c>
      <c r="B34" s="199" t="str">
        <f>IFERROR(VLOOKUP(A34,'2.Datos'!$B$3:$Z$5,6,FALSE),"La celda tiene formula")</f>
        <v>La celda tiene formula</v>
      </c>
      <c r="C34" s="162" t="s">
        <v>627</v>
      </c>
      <c r="D34" s="162"/>
      <c r="E34" s="162"/>
      <c r="F34" s="162"/>
      <c r="G34" s="201" t="str">
        <f t="shared" si="0"/>
        <v xml:space="preserve">Evidencia: 
Frecuencia de aplicación: 
Responsable de aplicación: </v>
      </c>
    </row>
    <row r="35" spans="1:7" ht="15.75" customHeight="1">
      <c r="A35" s="162" t="s">
        <v>625</v>
      </c>
      <c r="B35" s="199" t="str">
        <f>IFERROR(VLOOKUP(A35,'2.Datos'!$B$3:$Z$5,6,FALSE),"La celda tiene formula")</f>
        <v>La celda tiene formula</v>
      </c>
      <c r="C35" s="162" t="s">
        <v>628</v>
      </c>
      <c r="D35" s="162"/>
      <c r="E35" s="162"/>
      <c r="F35" s="162"/>
      <c r="G35" s="201" t="str">
        <f t="shared" si="0"/>
        <v xml:space="preserve">Evidencia: 
Frecuencia de aplicación: 
Responsable de aplicación: </v>
      </c>
    </row>
    <row r="36" spans="1:7" ht="15.75" customHeight="1">
      <c r="A36" s="162" t="s">
        <v>625</v>
      </c>
      <c r="B36" s="199" t="str">
        <f>IFERROR(VLOOKUP(A36,'2.Datos'!$B$3:$Z$5,6,FALSE),"La celda tiene formula")</f>
        <v>La celda tiene formula</v>
      </c>
      <c r="C36" s="162" t="s">
        <v>629</v>
      </c>
      <c r="D36" s="162"/>
      <c r="E36" s="162"/>
      <c r="F36" s="162"/>
      <c r="G36" s="201" t="str">
        <f t="shared" si="0"/>
        <v xml:space="preserve">Evidencia: 
Frecuencia de aplicación: 
Responsable de aplicación: </v>
      </c>
    </row>
    <row r="37" spans="1:7" ht="15.75" customHeight="1">
      <c r="A37" s="162" t="s">
        <v>625</v>
      </c>
      <c r="B37" s="199" t="str">
        <f>IFERROR(VLOOKUP(A37,'2.Datos'!$B$3:$Z$5,6,FALSE),"La celda tiene formula")</f>
        <v>La celda tiene formula</v>
      </c>
      <c r="C37" s="162" t="s">
        <v>630</v>
      </c>
      <c r="D37" s="162"/>
      <c r="E37" s="162"/>
      <c r="F37" s="162"/>
      <c r="G37" s="201" t="str">
        <f t="shared" si="0"/>
        <v xml:space="preserve">Evidencia: 
Frecuencia de aplicación: 
Responsable de aplicación: </v>
      </c>
    </row>
    <row r="38" spans="1:7" ht="15.75" customHeight="1">
      <c r="A38" s="162" t="s">
        <v>625</v>
      </c>
      <c r="B38" s="199" t="str">
        <f>IFERROR(VLOOKUP(A38,'2.Datos'!$B$3:$Z$5,6,FALSE),"La celda tiene formula")</f>
        <v>La celda tiene formula</v>
      </c>
      <c r="C38" s="162"/>
      <c r="D38" s="162"/>
      <c r="E38" s="162"/>
      <c r="F38" s="162"/>
      <c r="G38" s="201" t="str">
        <f t="shared" si="0"/>
        <v xml:space="preserve">Evidencia: 
Frecuencia de aplicación: 
Responsable de aplicación: </v>
      </c>
    </row>
    <row r="39" spans="1:7" ht="15.75" customHeight="1">
      <c r="A39" s="162" t="s">
        <v>631</v>
      </c>
      <c r="B39" s="199" t="str">
        <f>IFERROR(VLOOKUP(A39,'2.Datos'!$B$3:$Z$5,6,FALSE),"La celda tiene formula")</f>
        <v>La celda tiene formula</v>
      </c>
      <c r="C39" s="162" t="s">
        <v>632</v>
      </c>
      <c r="D39" s="162"/>
      <c r="E39" s="162"/>
      <c r="F39" s="162"/>
      <c r="G39" s="201" t="str">
        <f t="shared" si="0"/>
        <v xml:space="preserve">Evidencia: 
Frecuencia de aplicación: 
Responsable de aplicación: </v>
      </c>
    </row>
    <row r="40" spans="1:7" ht="15.75" customHeight="1">
      <c r="A40" s="162" t="s">
        <v>631</v>
      </c>
      <c r="B40" s="199" t="str">
        <f>IFERROR(VLOOKUP(A40,'2.Datos'!$B$3:$Z$5,6,FALSE),"La celda tiene formula")</f>
        <v>La celda tiene formula</v>
      </c>
      <c r="C40" s="162" t="s">
        <v>633</v>
      </c>
      <c r="D40" s="162"/>
      <c r="E40" s="162"/>
      <c r="F40" s="162"/>
      <c r="G40" s="201" t="str">
        <f t="shared" si="0"/>
        <v xml:space="preserve">Evidencia: 
Frecuencia de aplicación: 
Responsable de aplicación: </v>
      </c>
    </row>
    <row r="41" spans="1:7" ht="15.75" customHeight="1">
      <c r="A41" s="162" t="s">
        <v>631</v>
      </c>
      <c r="B41" s="199" t="str">
        <f>IFERROR(VLOOKUP(A41,'2.Datos'!$B$3:$Z$5,6,FALSE),"La celda tiene formula")</f>
        <v>La celda tiene formula</v>
      </c>
      <c r="C41" s="162" t="s">
        <v>634</v>
      </c>
      <c r="D41" s="162"/>
      <c r="E41" s="162"/>
      <c r="F41" s="162"/>
      <c r="G41" s="201" t="str">
        <f t="shared" si="0"/>
        <v xml:space="preserve">Evidencia: 
Frecuencia de aplicación: 
Responsable de aplicación: </v>
      </c>
    </row>
    <row r="42" spans="1:7" ht="15.75" customHeight="1">
      <c r="A42" s="162" t="s">
        <v>631</v>
      </c>
      <c r="B42" s="199" t="str">
        <f>IFERROR(VLOOKUP(A42,'2.Datos'!$B$3:$Z$5,6,FALSE),"La celda tiene formula")</f>
        <v>La celda tiene formula</v>
      </c>
      <c r="C42" s="162" t="s">
        <v>635</v>
      </c>
      <c r="D42" s="162"/>
      <c r="E42" s="162"/>
      <c r="F42" s="162"/>
      <c r="G42" s="201" t="str">
        <f t="shared" si="0"/>
        <v xml:space="preserve">Evidencia: 
Frecuencia de aplicación: 
Responsable de aplicación: </v>
      </c>
    </row>
    <row r="43" spans="1:7" ht="15.75" customHeight="1">
      <c r="A43" s="162" t="s">
        <v>631</v>
      </c>
      <c r="B43" s="199" t="str">
        <f>IFERROR(VLOOKUP(A43,'2.Datos'!$B$3:$Z$5,6,FALSE),"La celda tiene formula")</f>
        <v>La celda tiene formula</v>
      </c>
      <c r="C43" s="162" t="s">
        <v>636</v>
      </c>
      <c r="D43" s="162"/>
      <c r="E43" s="162"/>
      <c r="F43" s="162"/>
      <c r="G43" s="201" t="str">
        <f t="shared" si="0"/>
        <v xml:space="preserve">Evidencia: 
Frecuencia de aplicación: 
Responsable de aplicación: </v>
      </c>
    </row>
    <row r="44" spans="1:7" ht="15.75" customHeight="1">
      <c r="A44" s="162" t="s">
        <v>631</v>
      </c>
      <c r="B44" s="199" t="str">
        <f>IFERROR(VLOOKUP(A44,'2.Datos'!$B$3:$Z$5,6,FALSE),"La celda tiene formula")</f>
        <v>La celda tiene formula</v>
      </c>
      <c r="C44" s="162" t="s">
        <v>637</v>
      </c>
      <c r="D44" s="162"/>
      <c r="E44" s="162"/>
      <c r="F44" s="162"/>
      <c r="G44" s="201" t="str">
        <f t="shared" si="0"/>
        <v xml:space="preserve">Evidencia: 
Frecuencia de aplicación: 
Responsable de aplicación: </v>
      </c>
    </row>
    <row r="45" spans="1:7" ht="15.75" customHeight="1">
      <c r="A45" s="162" t="s">
        <v>631</v>
      </c>
      <c r="B45" s="199" t="str">
        <f>IFERROR(VLOOKUP(A45,'2.Datos'!$B$3:$Z$5,6,FALSE),"La celda tiene formula")</f>
        <v>La celda tiene formula</v>
      </c>
      <c r="C45" s="162" t="s">
        <v>638</v>
      </c>
      <c r="D45" s="162"/>
      <c r="E45" s="162"/>
      <c r="F45" s="162"/>
      <c r="G45" s="201" t="str">
        <f t="shared" si="0"/>
        <v xml:space="preserve">Evidencia: 
Frecuencia de aplicación: 
Responsable de aplicación: </v>
      </c>
    </row>
    <row r="46" spans="1:7" ht="15.75" customHeight="1">
      <c r="A46" s="162" t="s">
        <v>639</v>
      </c>
      <c r="B46" s="199" t="str">
        <f>IFERROR(VLOOKUP(A46,'2.Datos'!$B$3:$Z$5,6,FALSE),"La celda tiene formula")</f>
        <v>La celda tiene formula</v>
      </c>
      <c r="C46" s="162" t="s">
        <v>640</v>
      </c>
      <c r="D46" s="162"/>
      <c r="E46" s="162"/>
      <c r="F46" s="162"/>
      <c r="G46" s="201" t="str">
        <f t="shared" si="0"/>
        <v xml:space="preserve">Evidencia: 
Frecuencia de aplicación: 
Responsable de aplicación: </v>
      </c>
    </row>
    <row r="47" spans="1:7" ht="15.75" customHeight="1">
      <c r="A47" s="162" t="s">
        <v>639</v>
      </c>
      <c r="B47" s="199" t="str">
        <f>IFERROR(VLOOKUP(A47,'2.Datos'!$B$3:$Z$5,6,FALSE),"La celda tiene formula")</f>
        <v>La celda tiene formula</v>
      </c>
      <c r="C47" s="162" t="s">
        <v>641</v>
      </c>
      <c r="D47" s="162"/>
      <c r="E47" s="162"/>
      <c r="F47" s="162"/>
      <c r="G47" s="201" t="str">
        <f t="shared" si="0"/>
        <v xml:space="preserve">Evidencia: 
Frecuencia de aplicación: 
Responsable de aplicación: </v>
      </c>
    </row>
    <row r="48" spans="1:7" ht="15.75" customHeight="1">
      <c r="A48" s="162" t="s">
        <v>639</v>
      </c>
      <c r="B48" s="199" t="str">
        <f>IFERROR(VLOOKUP(A48,'2.Datos'!$B$3:$Z$5,6,FALSE),"La celda tiene formula")</f>
        <v>La celda tiene formula</v>
      </c>
      <c r="C48" s="162" t="s">
        <v>642</v>
      </c>
      <c r="D48" s="162"/>
      <c r="E48" s="162"/>
      <c r="F48" s="162"/>
      <c r="G48" s="201" t="str">
        <f t="shared" si="0"/>
        <v xml:space="preserve">Evidencia: 
Frecuencia de aplicación: 
Responsable de aplicación: </v>
      </c>
    </row>
    <row r="49" spans="1:7" ht="15.75" customHeight="1">
      <c r="A49" s="162" t="s">
        <v>639</v>
      </c>
      <c r="B49" s="199" t="str">
        <f>IFERROR(VLOOKUP(A49,'2.Datos'!$B$3:$Z$5,6,FALSE),"La celda tiene formula")</f>
        <v>La celda tiene formula</v>
      </c>
      <c r="C49" s="162" t="s">
        <v>643</v>
      </c>
      <c r="D49" s="162"/>
      <c r="E49" s="162"/>
      <c r="F49" s="162"/>
      <c r="G49" s="201" t="str">
        <f t="shared" si="0"/>
        <v xml:space="preserve">Evidencia: 
Frecuencia de aplicación: 
Responsable de aplicación: </v>
      </c>
    </row>
    <row r="50" spans="1:7" ht="15.75" customHeight="1">
      <c r="A50" s="162" t="s">
        <v>644</v>
      </c>
      <c r="B50" s="199" t="str">
        <f>IFERROR(VLOOKUP(A50,'2.Datos'!$B$3:$Z$5,6,FALSE),"La celda tiene formula")</f>
        <v>La celda tiene formula</v>
      </c>
      <c r="C50" s="162" t="s">
        <v>645</v>
      </c>
      <c r="D50" s="162"/>
      <c r="E50" s="162"/>
      <c r="F50" s="162"/>
      <c r="G50" s="201" t="str">
        <f t="shared" si="0"/>
        <v xml:space="preserve">Evidencia: 
Frecuencia de aplicación: 
Responsable de aplicación: </v>
      </c>
    </row>
    <row r="51" spans="1:7" ht="15.75" customHeight="1">
      <c r="A51" s="162" t="s">
        <v>644</v>
      </c>
      <c r="B51" s="199" t="str">
        <f>IFERROR(VLOOKUP(A51,'2.Datos'!$B$3:$Z$5,6,FALSE),"La celda tiene formula")</f>
        <v>La celda tiene formula</v>
      </c>
      <c r="C51" s="162" t="s">
        <v>646</v>
      </c>
      <c r="D51" s="162"/>
      <c r="E51" s="162"/>
      <c r="F51" s="162"/>
      <c r="G51" s="201" t="str">
        <f t="shared" si="0"/>
        <v xml:space="preserve">Evidencia: 
Frecuencia de aplicación: 
Responsable de aplicación: </v>
      </c>
    </row>
    <row r="52" spans="1:7" ht="15.75" customHeight="1">
      <c r="A52" s="162" t="s">
        <v>644</v>
      </c>
      <c r="B52" s="199" t="str">
        <f>IFERROR(VLOOKUP(A52,'2.Datos'!$B$3:$Z$5,6,FALSE),"La celda tiene formula")</f>
        <v>La celda tiene formula</v>
      </c>
      <c r="C52" s="162" t="s">
        <v>647</v>
      </c>
      <c r="D52" s="162"/>
      <c r="E52" s="162"/>
      <c r="F52" s="162"/>
      <c r="G52" s="201" t="str">
        <f t="shared" si="0"/>
        <v xml:space="preserve">Evidencia: 
Frecuencia de aplicación: 
Responsable de aplicación: </v>
      </c>
    </row>
    <row r="53" spans="1:7" ht="15.75" customHeight="1">
      <c r="A53" s="162" t="s">
        <v>644</v>
      </c>
      <c r="B53" s="199" t="str">
        <f>IFERROR(VLOOKUP(A53,'2.Datos'!$B$3:$Z$5,6,FALSE),"La celda tiene formula")</f>
        <v>La celda tiene formula</v>
      </c>
      <c r="C53" s="162" t="s">
        <v>648</v>
      </c>
      <c r="D53" s="162"/>
      <c r="E53" s="162"/>
      <c r="F53" s="162"/>
      <c r="G53" s="201" t="str">
        <f t="shared" si="0"/>
        <v xml:space="preserve">Evidencia: 
Frecuencia de aplicación: 
Responsable de aplicación: </v>
      </c>
    </row>
    <row r="54" spans="1:7" ht="15.75" customHeight="1">
      <c r="A54" s="162" t="s">
        <v>644</v>
      </c>
      <c r="B54" s="199" t="str">
        <f>IFERROR(VLOOKUP(A54,'2.Datos'!$B$3:$Z$5,6,FALSE),"La celda tiene formula")</f>
        <v>La celda tiene formula</v>
      </c>
      <c r="C54" s="162" t="s">
        <v>649</v>
      </c>
      <c r="D54" s="162"/>
      <c r="E54" s="162"/>
      <c r="F54" s="162"/>
      <c r="G54" s="201" t="str">
        <f t="shared" si="0"/>
        <v xml:space="preserve">Evidencia: 
Frecuencia de aplicación: 
Responsable de aplicación: </v>
      </c>
    </row>
    <row r="55" spans="1:7" ht="15.75" customHeight="1">
      <c r="A55" s="162" t="s">
        <v>644</v>
      </c>
      <c r="B55" s="199" t="str">
        <f>IFERROR(VLOOKUP(A55,'2.Datos'!$B$3:$Z$5,6,FALSE),"La celda tiene formula")</f>
        <v>La celda tiene formula</v>
      </c>
      <c r="C55" s="162" t="s">
        <v>650</v>
      </c>
      <c r="D55" s="162"/>
      <c r="E55" s="162"/>
      <c r="F55" s="162"/>
      <c r="G55" s="201" t="str">
        <f t="shared" si="0"/>
        <v xml:space="preserve">Evidencia: 
Frecuencia de aplicación: 
Responsable de aplicación: </v>
      </c>
    </row>
    <row r="56" spans="1:7" ht="15.75" customHeight="1">
      <c r="A56" s="162" t="s">
        <v>644</v>
      </c>
      <c r="B56" s="199" t="str">
        <f>IFERROR(VLOOKUP(A56,'2.Datos'!$B$3:$Z$5,6,FALSE),"La celda tiene formula")</f>
        <v>La celda tiene formula</v>
      </c>
      <c r="C56" s="162" t="s">
        <v>651</v>
      </c>
      <c r="D56" s="162"/>
      <c r="E56" s="162"/>
      <c r="F56" s="162"/>
      <c r="G56" s="201" t="str">
        <f t="shared" si="0"/>
        <v xml:space="preserve">Evidencia: 
Frecuencia de aplicación: 
Responsable de aplicación: </v>
      </c>
    </row>
    <row r="57" spans="1:7" ht="15.75" customHeight="1">
      <c r="A57" s="162" t="s">
        <v>644</v>
      </c>
      <c r="B57" s="199" t="str">
        <f>IFERROR(VLOOKUP(A57,'2.Datos'!$B$3:$Z$5,6,FALSE),"La celda tiene formula")</f>
        <v>La celda tiene formula</v>
      </c>
      <c r="C57" s="162" t="s">
        <v>652</v>
      </c>
      <c r="D57" s="162"/>
      <c r="E57" s="162"/>
      <c r="F57" s="162"/>
      <c r="G57" s="201" t="str">
        <f t="shared" si="0"/>
        <v xml:space="preserve">Evidencia: 
Frecuencia de aplicación: 
Responsable de aplicación: </v>
      </c>
    </row>
    <row r="58" spans="1:7" ht="15.75" customHeight="1">
      <c r="A58" s="162" t="s">
        <v>644</v>
      </c>
      <c r="B58" s="199" t="str">
        <f>IFERROR(VLOOKUP(A58,'2.Datos'!$B$3:$Z$5,6,FALSE),"La celda tiene formula")</f>
        <v>La celda tiene formula</v>
      </c>
      <c r="C58" s="162" t="s">
        <v>653</v>
      </c>
      <c r="D58" s="162"/>
      <c r="E58" s="162"/>
      <c r="F58" s="162"/>
      <c r="G58" s="201" t="str">
        <f t="shared" si="0"/>
        <v xml:space="preserve">Evidencia: 
Frecuencia de aplicación: 
Responsable de aplicación: </v>
      </c>
    </row>
    <row r="59" spans="1:7" ht="15.75" customHeight="1">
      <c r="A59" s="162" t="s">
        <v>644</v>
      </c>
      <c r="B59" s="199" t="str">
        <f>IFERROR(VLOOKUP(A59,'2.Datos'!$B$3:$Z$5,6,FALSE),"La celda tiene formula")</f>
        <v>La celda tiene formula</v>
      </c>
      <c r="C59" s="162" t="s">
        <v>654</v>
      </c>
      <c r="D59" s="162"/>
      <c r="E59" s="162"/>
      <c r="F59" s="162"/>
      <c r="G59" s="201" t="str">
        <f t="shared" si="0"/>
        <v xml:space="preserve">Evidencia: 
Frecuencia de aplicación: 
Responsable de aplicación: </v>
      </c>
    </row>
    <row r="60" spans="1:7" ht="15.75" customHeight="1">
      <c r="A60" s="162" t="s">
        <v>644</v>
      </c>
      <c r="B60" s="199" t="str">
        <f>IFERROR(VLOOKUP(A60,'2.Datos'!$B$3:$Z$5,6,FALSE),"La celda tiene formula")</f>
        <v>La celda tiene formula</v>
      </c>
      <c r="C60" s="162" t="s">
        <v>655</v>
      </c>
      <c r="D60" s="162"/>
      <c r="E60" s="162"/>
      <c r="F60" s="162"/>
      <c r="G60" s="201" t="str">
        <f t="shared" si="0"/>
        <v xml:space="preserve">Evidencia: 
Frecuencia de aplicación: 
Responsable de aplicación: </v>
      </c>
    </row>
    <row r="61" spans="1:7" ht="15.75" customHeight="1">
      <c r="A61" s="162" t="s">
        <v>644</v>
      </c>
      <c r="B61" s="199" t="str">
        <f>IFERROR(VLOOKUP(A61,'2.Datos'!$B$3:$Z$5,6,FALSE),"La celda tiene formula")</f>
        <v>La celda tiene formula</v>
      </c>
      <c r="C61" s="162" t="s">
        <v>656</v>
      </c>
      <c r="D61" s="162"/>
      <c r="E61" s="162"/>
      <c r="F61" s="162"/>
      <c r="G61" s="201" t="str">
        <f t="shared" si="0"/>
        <v xml:space="preserve">Evidencia: 
Frecuencia de aplicación: 
Responsable de aplicación: </v>
      </c>
    </row>
    <row r="62" spans="1:7" ht="15.75" customHeight="1">
      <c r="A62" s="162" t="s">
        <v>644</v>
      </c>
      <c r="B62" s="199" t="str">
        <f>IFERROR(VLOOKUP(A62,'2.Datos'!$B$3:$Z$5,6,FALSE),"La celda tiene formula")</f>
        <v>La celda tiene formula</v>
      </c>
      <c r="C62" s="162" t="s">
        <v>657</v>
      </c>
      <c r="D62" s="162"/>
      <c r="E62" s="162"/>
      <c r="F62" s="162"/>
      <c r="G62" s="201" t="str">
        <f t="shared" si="0"/>
        <v xml:space="preserve">Evidencia: 
Frecuencia de aplicación: 
Responsable de aplicación: </v>
      </c>
    </row>
    <row r="63" spans="1:7" ht="15.75" customHeight="1">
      <c r="A63" s="162" t="s">
        <v>658</v>
      </c>
      <c r="B63" s="199" t="str">
        <f>IFERROR(VLOOKUP(A63,'2.Datos'!$B$3:$Z$5,6,FALSE),"La celda tiene formula")</f>
        <v>La celda tiene formula</v>
      </c>
      <c r="C63" s="162" t="s">
        <v>659</v>
      </c>
      <c r="D63" s="162"/>
      <c r="E63" s="162"/>
      <c r="F63" s="162"/>
      <c r="G63" s="201" t="str">
        <f t="shared" si="0"/>
        <v xml:space="preserve">Evidencia: 
Frecuencia de aplicación: 
Responsable de aplicación: </v>
      </c>
    </row>
    <row r="64" spans="1:7" ht="15.75" customHeight="1">
      <c r="A64" s="162" t="s">
        <v>658</v>
      </c>
      <c r="B64" s="199" t="str">
        <f>IFERROR(VLOOKUP(A64,'2.Datos'!$B$3:$Z$5,6,FALSE),"La celda tiene formula")</f>
        <v>La celda tiene formula</v>
      </c>
      <c r="C64" s="162" t="s">
        <v>660</v>
      </c>
      <c r="D64" s="162"/>
      <c r="E64" s="162"/>
      <c r="F64" s="162"/>
      <c r="G64" s="201" t="str">
        <f t="shared" si="0"/>
        <v xml:space="preserve">Evidencia: 
Frecuencia de aplicación: 
Responsable de aplicación: </v>
      </c>
    </row>
    <row r="65" spans="1:7" ht="15.75" customHeight="1">
      <c r="A65" s="162" t="s">
        <v>658</v>
      </c>
      <c r="B65" s="199" t="str">
        <f>IFERROR(VLOOKUP(A65,'2.Datos'!$B$3:$Z$5,6,FALSE),"La celda tiene formula")</f>
        <v>La celda tiene formula</v>
      </c>
      <c r="C65" s="162"/>
      <c r="D65" s="162"/>
      <c r="E65" s="162"/>
      <c r="F65" s="162"/>
      <c r="G65" s="201" t="str">
        <f t="shared" si="0"/>
        <v xml:space="preserve">Evidencia: 
Frecuencia de aplicación: 
Responsable de aplicación: </v>
      </c>
    </row>
    <row r="66" spans="1:7" ht="15.75" customHeight="1">
      <c r="A66" s="162" t="s">
        <v>661</v>
      </c>
      <c r="B66" s="199" t="str">
        <f>IFERROR(VLOOKUP(A66,'2.Datos'!$B$3:$Z$5,6,FALSE),"La celda tiene formula")</f>
        <v>La celda tiene formula</v>
      </c>
      <c r="C66" s="162" t="s">
        <v>662</v>
      </c>
      <c r="D66" s="162"/>
      <c r="E66" s="162"/>
      <c r="F66" s="162"/>
      <c r="G66" s="201" t="str">
        <f t="shared" si="0"/>
        <v xml:space="preserve">Evidencia: 
Frecuencia de aplicación: 
Responsable de aplicación: </v>
      </c>
    </row>
    <row r="67" spans="1:7" ht="15.75" customHeight="1">
      <c r="A67" s="162" t="s">
        <v>661</v>
      </c>
      <c r="B67" s="199" t="str">
        <f>IFERROR(VLOOKUP(A67,'2.Datos'!$B$3:$Z$5,6,FALSE),"La celda tiene formula")</f>
        <v>La celda tiene formula</v>
      </c>
      <c r="C67" s="162" t="s">
        <v>663</v>
      </c>
      <c r="D67" s="162"/>
      <c r="E67" s="162"/>
      <c r="F67" s="162"/>
      <c r="G67" s="201" t="str">
        <f t="shared" si="0"/>
        <v xml:space="preserve">Evidencia: 
Frecuencia de aplicación: 
Responsable de aplicación: </v>
      </c>
    </row>
    <row r="68" spans="1:7" ht="15.75" customHeight="1">
      <c r="A68" s="162" t="s">
        <v>661</v>
      </c>
      <c r="B68" s="199" t="str">
        <f>IFERROR(VLOOKUP(A68,'2.Datos'!$B$3:$Z$5,6,FALSE),"La celda tiene formula")</f>
        <v>La celda tiene formula</v>
      </c>
      <c r="C68" s="162" t="s">
        <v>664</v>
      </c>
      <c r="D68" s="162"/>
      <c r="E68" s="162"/>
      <c r="F68" s="162"/>
      <c r="G68" s="201" t="str">
        <f t="shared" si="0"/>
        <v xml:space="preserve">Evidencia: 
Frecuencia de aplicación: 
Responsable de aplicación: </v>
      </c>
    </row>
    <row r="69" spans="1:7" ht="15.75" customHeight="1">
      <c r="A69" s="162" t="s">
        <v>661</v>
      </c>
      <c r="B69" s="199" t="str">
        <f>IFERROR(VLOOKUP(A69,'2.Datos'!$B$3:$Z$5,6,FALSE),"La celda tiene formula")</f>
        <v>La celda tiene formula</v>
      </c>
      <c r="C69" s="162" t="s">
        <v>665</v>
      </c>
      <c r="D69" s="162"/>
      <c r="E69" s="162"/>
      <c r="F69" s="162"/>
      <c r="G69" s="201" t="str">
        <f t="shared" si="0"/>
        <v xml:space="preserve">Evidencia: 
Frecuencia de aplicación: 
Responsable de aplicación: </v>
      </c>
    </row>
    <row r="70" spans="1:7" ht="15.75" customHeight="1">
      <c r="A70" s="162" t="s">
        <v>666</v>
      </c>
      <c r="B70" s="199" t="str">
        <f>IFERROR(VLOOKUP(A70,'2.Datos'!$B$3:$Z$5,6,FALSE),"La celda tiene formula")</f>
        <v>La celda tiene formula</v>
      </c>
      <c r="C70" s="162" t="s">
        <v>667</v>
      </c>
      <c r="D70" s="162"/>
      <c r="E70" s="162"/>
      <c r="F70" s="162"/>
      <c r="G70" s="201" t="str">
        <f t="shared" si="0"/>
        <v xml:space="preserve">Evidencia: 
Frecuencia de aplicación: 
Responsable de aplicación: </v>
      </c>
    </row>
    <row r="71" spans="1:7" ht="15.75" customHeight="1">
      <c r="A71" s="162" t="s">
        <v>666</v>
      </c>
      <c r="B71" s="199" t="str">
        <f>IFERROR(VLOOKUP(A71,'2.Datos'!$B$3:$Z$5,6,FALSE),"La celda tiene formula")</f>
        <v>La celda tiene formula</v>
      </c>
      <c r="C71" s="162" t="s">
        <v>668</v>
      </c>
      <c r="D71" s="162"/>
      <c r="E71" s="162"/>
      <c r="F71" s="162"/>
      <c r="G71" s="201" t="str">
        <f t="shared" si="0"/>
        <v xml:space="preserve">Evidencia: 
Frecuencia de aplicación: 
Responsable de aplicación: </v>
      </c>
    </row>
    <row r="72" spans="1:7" ht="15.75" customHeight="1">
      <c r="A72" s="162" t="s">
        <v>666</v>
      </c>
      <c r="B72" s="199" t="str">
        <f>IFERROR(VLOOKUP(A72,'2.Datos'!$B$3:$Z$5,6,FALSE),"La celda tiene formula")</f>
        <v>La celda tiene formula</v>
      </c>
      <c r="C72" s="162" t="s">
        <v>669</v>
      </c>
      <c r="D72" s="162"/>
      <c r="E72" s="162"/>
      <c r="F72" s="162"/>
      <c r="G72" s="201" t="str">
        <f t="shared" si="0"/>
        <v xml:space="preserve">Evidencia: 
Frecuencia de aplicación: 
Responsable de aplicación: </v>
      </c>
    </row>
    <row r="73" spans="1:7" ht="15.75" customHeight="1">
      <c r="A73" s="162" t="s">
        <v>666</v>
      </c>
      <c r="B73" s="199" t="str">
        <f>IFERROR(VLOOKUP(A73,'2.Datos'!$B$3:$Z$5,6,FALSE),"La celda tiene formula")</f>
        <v>La celda tiene formula</v>
      </c>
      <c r="C73" s="162" t="s">
        <v>670</v>
      </c>
      <c r="D73" s="162"/>
      <c r="E73" s="162"/>
      <c r="F73" s="162"/>
      <c r="G73" s="201" t="str">
        <f t="shared" si="0"/>
        <v xml:space="preserve">Evidencia: 
Frecuencia de aplicación: 
Responsable de aplicación: </v>
      </c>
    </row>
    <row r="74" spans="1:7" ht="15.75" customHeight="1">
      <c r="A74" s="162" t="s">
        <v>666</v>
      </c>
      <c r="B74" s="199" t="str">
        <f>IFERROR(VLOOKUP(A74,'2.Datos'!$B$3:$Z$5,6,FALSE),"La celda tiene formula")</f>
        <v>La celda tiene formula</v>
      </c>
      <c r="C74" s="162" t="s">
        <v>671</v>
      </c>
      <c r="D74" s="162"/>
      <c r="E74" s="162"/>
      <c r="F74" s="162"/>
      <c r="G74" s="201" t="str">
        <f t="shared" si="0"/>
        <v xml:space="preserve">Evidencia: 
Frecuencia de aplicación: 
Responsable de aplicación: </v>
      </c>
    </row>
    <row r="75" spans="1:7" ht="15.75" customHeight="1">
      <c r="A75" s="162" t="s">
        <v>666</v>
      </c>
      <c r="B75" s="199" t="str">
        <f>IFERROR(VLOOKUP(A75,'2.Datos'!$B$3:$Z$5,6,FALSE),"La celda tiene formula")</f>
        <v>La celda tiene formula</v>
      </c>
      <c r="C75" s="162" t="s">
        <v>672</v>
      </c>
      <c r="D75" s="162"/>
      <c r="E75" s="162"/>
      <c r="F75" s="162"/>
      <c r="G75" s="201" t="str">
        <f t="shared" si="0"/>
        <v xml:space="preserve">Evidencia: 
Frecuencia de aplicación: 
Responsable de aplicación: </v>
      </c>
    </row>
    <row r="76" spans="1:7" ht="15.75" customHeight="1">
      <c r="A76" s="162" t="s">
        <v>666</v>
      </c>
      <c r="B76" s="199" t="str">
        <f>IFERROR(VLOOKUP(A76,'2.Datos'!$B$3:$Z$5,6,FALSE),"La celda tiene formula")</f>
        <v>La celda tiene formula</v>
      </c>
      <c r="C76" s="162" t="s">
        <v>673</v>
      </c>
      <c r="D76" s="162"/>
      <c r="E76" s="162"/>
      <c r="F76" s="162"/>
      <c r="G76" s="201" t="str">
        <f t="shared" si="0"/>
        <v xml:space="preserve">Evidencia: 
Frecuencia de aplicación: 
Responsable de aplicación: </v>
      </c>
    </row>
    <row r="77" spans="1:7" ht="15.75" customHeight="1">
      <c r="A77" s="162" t="s">
        <v>666</v>
      </c>
      <c r="B77" s="199" t="str">
        <f>IFERROR(VLOOKUP(A77,'2.Datos'!$B$3:$Z$5,6,FALSE),"La celda tiene formula")</f>
        <v>La celda tiene formula</v>
      </c>
      <c r="C77" s="162"/>
      <c r="D77" s="162"/>
      <c r="E77" s="162"/>
      <c r="F77" s="162"/>
      <c r="G77" s="201" t="str">
        <f t="shared" si="0"/>
        <v xml:space="preserve">Evidencia: 
Frecuencia de aplicación: 
Responsable de aplicación: </v>
      </c>
    </row>
    <row r="78" spans="1:7" ht="15.75" customHeight="1">
      <c r="A78" s="162" t="s">
        <v>674</v>
      </c>
      <c r="B78" s="199" t="str">
        <f>IFERROR(VLOOKUP(A78,'2.Datos'!$B$3:$Z$5,6,FALSE),"La celda tiene formula")</f>
        <v>La celda tiene formula</v>
      </c>
      <c r="C78" s="162" t="s">
        <v>675</v>
      </c>
      <c r="D78" s="162"/>
      <c r="E78" s="162"/>
      <c r="F78" s="162"/>
      <c r="G78" s="201" t="str">
        <f t="shared" si="0"/>
        <v xml:space="preserve">Evidencia: 
Frecuencia de aplicación: 
Responsable de aplicación: </v>
      </c>
    </row>
    <row r="79" spans="1:7" ht="15.75" customHeight="1">
      <c r="A79" s="162" t="s">
        <v>674</v>
      </c>
      <c r="B79" s="199" t="str">
        <f>IFERROR(VLOOKUP(A79,'2.Datos'!$B$3:$Z$5,6,FALSE),"La celda tiene formula")</f>
        <v>La celda tiene formula</v>
      </c>
      <c r="C79" s="162" t="s">
        <v>676</v>
      </c>
      <c r="D79" s="162"/>
      <c r="E79" s="162"/>
      <c r="F79" s="162"/>
      <c r="G79" s="201" t="str">
        <f t="shared" si="0"/>
        <v xml:space="preserve">Evidencia: 
Frecuencia de aplicación: 
Responsable de aplicación: </v>
      </c>
    </row>
    <row r="80" spans="1:7" ht="15.75" customHeight="1">
      <c r="A80" s="162" t="s">
        <v>674</v>
      </c>
      <c r="B80" s="199" t="str">
        <f>IFERROR(VLOOKUP(A80,'2.Datos'!$B$3:$Z$5,6,FALSE),"La celda tiene formula")</f>
        <v>La celda tiene formula</v>
      </c>
      <c r="C80" s="162" t="s">
        <v>677</v>
      </c>
      <c r="D80" s="162"/>
      <c r="E80" s="162"/>
      <c r="F80" s="162"/>
      <c r="G80" s="201" t="str">
        <f t="shared" si="0"/>
        <v xml:space="preserve">Evidencia: 
Frecuencia de aplicación: 
Responsable de aplicación: </v>
      </c>
    </row>
    <row r="81" spans="1:7" ht="15.75" customHeight="1">
      <c r="A81" s="162" t="s">
        <v>678</v>
      </c>
      <c r="B81" s="199" t="str">
        <f>IFERROR(VLOOKUP(A81,'2.Datos'!$B$3:$Z$5,6,FALSE),"La celda tiene formula")</f>
        <v>La celda tiene formula</v>
      </c>
      <c r="C81" s="162" t="s">
        <v>679</v>
      </c>
      <c r="D81" s="162"/>
      <c r="E81" s="162"/>
      <c r="F81" s="162"/>
      <c r="G81" s="201" t="str">
        <f t="shared" si="0"/>
        <v xml:space="preserve">Evidencia: 
Frecuencia de aplicación: 
Responsable de aplicación: </v>
      </c>
    </row>
    <row r="82" spans="1:7" ht="15.75" customHeight="1">
      <c r="A82" s="162" t="s">
        <v>678</v>
      </c>
      <c r="B82" s="199" t="str">
        <f>IFERROR(VLOOKUP(A82,'2.Datos'!$B$3:$Z$5,6,FALSE),"La celda tiene formula")</f>
        <v>La celda tiene formula</v>
      </c>
      <c r="C82" s="162" t="s">
        <v>680</v>
      </c>
      <c r="D82" s="162"/>
      <c r="E82" s="162"/>
      <c r="F82" s="162"/>
      <c r="G82" s="201" t="str">
        <f t="shared" si="0"/>
        <v xml:space="preserve">Evidencia: 
Frecuencia de aplicación: 
Responsable de aplicación: </v>
      </c>
    </row>
    <row r="83" spans="1:7" ht="15.75" customHeight="1">
      <c r="A83" s="162" t="s">
        <v>678</v>
      </c>
      <c r="B83" s="199" t="str">
        <f>IFERROR(VLOOKUP(A83,'2.Datos'!$B$3:$Z$5,6,FALSE),"La celda tiene formula")</f>
        <v>La celda tiene formula</v>
      </c>
      <c r="C83" s="162"/>
      <c r="D83" s="162"/>
      <c r="E83" s="162"/>
      <c r="F83" s="162"/>
      <c r="G83" s="201" t="str">
        <f t="shared" si="0"/>
        <v xml:space="preserve">Evidencia: 
Frecuencia de aplicación: 
Responsable de aplicación: </v>
      </c>
    </row>
    <row r="84" spans="1:7" ht="15.75" customHeight="1">
      <c r="A84" s="162" t="s">
        <v>681</v>
      </c>
      <c r="B84" s="199" t="str">
        <f>IFERROR(VLOOKUP(A84,'2.Datos'!$B$3:$Z$5,6,FALSE),"La celda tiene formula")</f>
        <v>La celda tiene formula</v>
      </c>
      <c r="C84" s="162" t="s">
        <v>682</v>
      </c>
      <c r="D84" s="162"/>
      <c r="E84" s="162"/>
      <c r="F84" s="162"/>
      <c r="G84" s="201" t="str">
        <f t="shared" si="0"/>
        <v xml:space="preserve">Evidencia: 
Frecuencia de aplicación: 
Responsable de aplicación: </v>
      </c>
    </row>
    <row r="85" spans="1:7" ht="15.75" customHeight="1">
      <c r="A85" s="162" t="s">
        <v>681</v>
      </c>
      <c r="B85" s="199" t="str">
        <f>IFERROR(VLOOKUP(A85,'2.Datos'!$B$3:$Z$5,6,FALSE),"La celda tiene formula")</f>
        <v>La celda tiene formula</v>
      </c>
      <c r="C85" s="162" t="s">
        <v>683</v>
      </c>
      <c r="D85" s="162"/>
      <c r="E85" s="162"/>
      <c r="F85" s="162"/>
      <c r="G85" s="201" t="str">
        <f t="shared" si="0"/>
        <v xml:space="preserve">Evidencia: 
Frecuencia de aplicación: 
Responsable de aplicación: </v>
      </c>
    </row>
    <row r="86" spans="1:7" ht="15.75" customHeight="1">
      <c r="A86" s="162" t="s">
        <v>681</v>
      </c>
      <c r="B86" s="199" t="str">
        <f>IFERROR(VLOOKUP(A86,'2.Datos'!$B$3:$Z$5,6,FALSE),"La celda tiene formula")</f>
        <v>La celda tiene formula</v>
      </c>
      <c r="C86" s="162" t="s">
        <v>684</v>
      </c>
      <c r="D86" s="162"/>
      <c r="E86" s="162"/>
      <c r="F86" s="162"/>
      <c r="G86" s="201" t="str">
        <f t="shared" si="0"/>
        <v xml:space="preserve">Evidencia: 
Frecuencia de aplicación: 
Responsable de aplicación: </v>
      </c>
    </row>
    <row r="87" spans="1:7" ht="15.75" customHeight="1">
      <c r="A87" s="162" t="s">
        <v>681</v>
      </c>
      <c r="B87" s="199" t="str">
        <f>IFERROR(VLOOKUP(A87,'2.Datos'!$B$3:$Z$5,6,FALSE),"La celda tiene formula")</f>
        <v>La celda tiene formula</v>
      </c>
      <c r="C87" s="162" t="s">
        <v>685</v>
      </c>
      <c r="D87" s="162"/>
      <c r="E87" s="162"/>
      <c r="F87" s="162"/>
      <c r="G87" s="201" t="str">
        <f t="shared" si="0"/>
        <v xml:space="preserve">Evidencia: 
Frecuencia de aplicación: 
Responsable de aplicación: </v>
      </c>
    </row>
    <row r="88" spans="1:7" ht="15.75" customHeight="1">
      <c r="A88" s="162" t="s">
        <v>681</v>
      </c>
      <c r="B88" s="199" t="str">
        <f>IFERROR(VLOOKUP(A88,'2.Datos'!$B$3:$Z$5,6,FALSE),"La celda tiene formula")</f>
        <v>La celda tiene formula</v>
      </c>
      <c r="C88" s="162" t="s">
        <v>686</v>
      </c>
      <c r="D88" s="162"/>
      <c r="E88" s="162"/>
      <c r="F88" s="162"/>
      <c r="G88" s="201" t="str">
        <f t="shared" si="0"/>
        <v xml:space="preserve">Evidencia: 
Frecuencia de aplicación: 
Responsable de aplicación: </v>
      </c>
    </row>
    <row r="89" spans="1:7" ht="15.75" customHeight="1">
      <c r="A89" s="162" t="s">
        <v>681</v>
      </c>
      <c r="B89" s="199" t="str">
        <f>IFERROR(VLOOKUP(A89,'2.Datos'!$B$3:$Z$5,6,FALSE),"La celda tiene formula")</f>
        <v>La celda tiene formula</v>
      </c>
      <c r="C89" s="162" t="s">
        <v>687</v>
      </c>
      <c r="D89" s="162"/>
      <c r="E89" s="162"/>
      <c r="F89" s="162"/>
      <c r="G89" s="201" t="str">
        <f t="shared" si="0"/>
        <v xml:space="preserve">Evidencia: 
Frecuencia de aplicación: 
Responsable de aplicación: </v>
      </c>
    </row>
    <row r="90" spans="1:7" ht="15.75" customHeight="1">
      <c r="A90" s="162" t="s">
        <v>688</v>
      </c>
      <c r="B90" s="199" t="str">
        <f>IFERROR(VLOOKUP(A90,'2.Datos'!$B$3:$Z$5,6,FALSE),"La celda tiene formula")</f>
        <v>La celda tiene formula</v>
      </c>
      <c r="C90" s="162" t="s">
        <v>689</v>
      </c>
      <c r="D90" s="162"/>
      <c r="E90" s="162"/>
      <c r="F90" s="162"/>
      <c r="G90" s="201" t="str">
        <f t="shared" si="0"/>
        <v xml:space="preserve">Evidencia: 
Frecuencia de aplicación: 
Responsable de aplicación: </v>
      </c>
    </row>
    <row r="91" spans="1:7" ht="15.75" customHeight="1">
      <c r="A91" s="162" t="s">
        <v>688</v>
      </c>
      <c r="B91" s="199" t="str">
        <f>IFERROR(VLOOKUP(A91,'2.Datos'!$B$3:$Z$5,6,FALSE),"La celda tiene formula")</f>
        <v>La celda tiene formula</v>
      </c>
      <c r="C91" s="162" t="s">
        <v>655</v>
      </c>
      <c r="D91" s="162"/>
      <c r="E91" s="162"/>
      <c r="F91" s="162"/>
      <c r="G91" s="201" t="str">
        <f t="shared" si="0"/>
        <v xml:space="preserve">Evidencia: 
Frecuencia de aplicación: 
Responsable de aplicación: </v>
      </c>
    </row>
    <row r="92" spans="1:7" ht="15.75" customHeight="1">
      <c r="A92" s="162" t="s">
        <v>688</v>
      </c>
      <c r="B92" s="199" t="str">
        <f>IFERROR(VLOOKUP(A92,'2.Datos'!$B$3:$Z$5,6,FALSE),"La celda tiene formula")</f>
        <v>La celda tiene formula</v>
      </c>
      <c r="C92" s="162" t="s">
        <v>690</v>
      </c>
      <c r="D92" s="162"/>
      <c r="E92" s="162"/>
      <c r="F92" s="162"/>
      <c r="G92" s="201" t="str">
        <f t="shared" si="0"/>
        <v xml:space="preserve">Evidencia: 
Frecuencia de aplicación: 
Responsable de aplicación: </v>
      </c>
    </row>
    <row r="93" spans="1:7" ht="15.75" customHeight="1">
      <c r="A93" s="162" t="s">
        <v>691</v>
      </c>
      <c r="B93" s="199" t="str">
        <f>IFERROR(VLOOKUP(A93,'2.Datos'!$B$3:$Z$5,6,FALSE),"La celda tiene formula")</f>
        <v>La celda tiene formula</v>
      </c>
      <c r="C93" s="162" t="s">
        <v>692</v>
      </c>
      <c r="D93" s="162"/>
      <c r="E93" s="162"/>
      <c r="F93" s="162"/>
      <c r="G93" s="201" t="str">
        <f t="shared" si="0"/>
        <v xml:space="preserve">Evidencia: 
Frecuencia de aplicación: 
Responsable de aplicación: </v>
      </c>
    </row>
    <row r="94" spans="1:7" ht="15.75" customHeight="1">
      <c r="A94" s="162" t="s">
        <v>691</v>
      </c>
      <c r="B94" s="199" t="str">
        <f>IFERROR(VLOOKUP(A94,'2.Datos'!$B$3:$Z$5,6,FALSE),"La celda tiene formula")</f>
        <v>La celda tiene formula</v>
      </c>
      <c r="C94" s="162" t="s">
        <v>693</v>
      </c>
      <c r="D94" s="162"/>
      <c r="E94" s="162"/>
      <c r="F94" s="162"/>
      <c r="G94" s="201" t="str">
        <f t="shared" si="0"/>
        <v xml:space="preserve">Evidencia: 
Frecuencia de aplicación: 
Responsable de aplicación: </v>
      </c>
    </row>
    <row r="95" spans="1:7" ht="15.75" customHeight="1">
      <c r="A95" s="162" t="s">
        <v>691</v>
      </c>
      <c r="B95" s="199" t="str">
        <f>IFERROR(VLOOKUP(A95,'2.Datos'!$B$3:$Z$5,6,FALSE),"La celda tiene formula")</f>
        <v>La celda tiene formula</v>
      </c>
      <c r="C95" s="162" t="s">
        <v>694</v>
      </c>
      <c r="D95" s="162"/>
      <c r="E95" s="162"/>
      <c r="F95" s="162"/>
      <c r="G95" s="201" t="str">
        <f t="shared" si="0"/>
        <v xml:space="preserve">Evidencia: 
Frecuencia de aplicación: 
Responsable de aplicación: </v>
      </c>
    </row>
    <row r="96" spans="1:7" ht="15.75" customHeight="1">
      <c r="A96" s="162" t="s">
        <v>691</v>
      </c>
      <c r="B96" s="199" t="str">
        <f>IFERROR(VLOOKUP(A96,'2.Datos'!$B$3:$Z$5,6,FALSE),"La celda tiene formula")</f>
        <v>La celda tiene formula</v>
      </c>
      <c r="C96" s="162"/>
      <c r="D96" s="162"/>
      <c r="E96" s="162"/>
      <c r="F96" s="162"/>
      <c r="G96" s="201" t="str">
        <f t="shared" si="0"/>
        <v xml:space="preserve">Evidencia: 
Frecuencia de aplicación: 
Responsable de aplicación: </v>
      </c>
    </row>
    <row r="97" spans="1:7" ht="15.75" customHeight="1">
      <c r="A97" s="162" t="s">
        <v>695</v>
      </c>
      <c r="B97" s="199" t="str">
        <f>IFERROR(VLOOKUP(A97,'2.Datos'!$B$3:$Z$5,6,FALSE),"La celda tiene formula")</f>
        <v>La celda tiene formula</v>
      </c>
      <c r="C97" s="162" t="s">
        <v>696</v>
      </c>
      <c r="D97" s="162"/>
      <c r="E97" s="162"/>
      <c r="F97" s="162"/>
      <c r="G97" s="201" t="str">
        <f t="shared" si="0"/>
        <v xml:space="preserve">Evidencia: 
Frecuencia de aplicación: 
Responsable de aplicación: </v>
      </c>
    </row>
    <row r="98" spans="1:7" ht="15.75" customHeight="1">
      <c r="A98" s="162" t="s">
        <v>695</v>
      </c>
      <c r="B98" s="199" t="str">
        <f>IFERROR(VLOOKUP(A98,'2.Datos'!$B$3:$Z$5,6,FALSE),"La celda tiene formula")</f>
        <v>La celda tiene formula</v>
      </c>
      <c r="C98" s="162" t="s">
        <v>697</v>
      </c>
      <c r="D98" s="162"/>
      <c r="E98" s="162"/>
      <c r="F98" s="162"/>
      <c r="G98" s="201" t="str">
        <f t="shared" si="0"/>
        <v xml:space="preserve">Evidencia: 
Frecuencia de aplicación: 
Responsable de aplicación: </v>
      </c>
    </row>
    <row r="99" spans="1:7" ht="15.75" customHeight="1">
      <c r="A99" s="162" t="s">
        <v>695</v>
      </c>
      <c r="B99" s="199" t="str">
        <f>IFERROR(VLOOKUP(A99,'2.Datos'!$B$3:$Z$5,6,FALSE),"La celda tiene formula")</f>
        <v>La celda tiene formula</v>
      </c>
      <c r="C99" s="162" t="s">
        <v>698</v>
      </c>
      <c r="D99" s="162"/>
      <c r="E99" s="162"/>
      <c r="F99" s="162"/>
      <c r="G99" s="201" t="str">
        <f t="shared" si="0"/>
        <v xml:space="preserve">Evidencia: 
Frecuencia de aplicación: 
Responsable de aplicación: </v>
      </c>
    </row>
    <row r="100" spans="1:7" ht="15.75" customHeight="1">
      <c r="A100" s="162" t="s">
        <v>695</v>
      </c>
      <c r="B100" s="199" t="str">
        <f>IFERROR(VLOOKUP(A100,'2.Datos'!$B$3:$Z$5,6,FALSE),"La celda tiene formula")</f>
        <v>La celda tiene formula</v>
      </c>
      <c r="C100" s="162" t="s">
        <v>699</v>
      </c>
      <c r="D100" s="162"/>
      <c r="E100" s="162"/>
      <c r="F100" s="162"/>
      <c r="G100" s="201" t="str">
        <f t="shared" si="0"/>
        <v xml:space="preserve">Evidencia: 
Frecuencia de aplicación: 
Responsable de aplicación: </v>
      </c>
    </row>
    <row r="101" spans="1:7" ht="15.75" customHeight="1">
      <c r="A101" s="162" t="s">
        <v>700</v>
      </c>
      <c r="B101" s="199" t="str">
        <f>IFERROR(VLOOKUP(A101,'2.Datos'!$B$3:$Z$5,6,FALSE),"La celda tiene formula")</f>
        <v>La celda tiene formula</v>
      </c>
      <c r="C101" s="162" t="s">
        <v>701</v>
      </c>
      <c r="D101" s="162"/>
      <c r="E101" s="162"/>
      <c r="F101" s="162"/>
      <c r="G101" s="201" t="str">
        <f t="shared" si="0"/>
        <v xml:space="preserve">Evidencia: 
Frecuencia de aplicación: 
Responsable de aplicación: </v>
      </c>
    </row>
    <row r="102" spans="1:7" ht="15.75" customHeight="1">
      <c r="A102" s="162" t="s">
        <v>700</v>
      </c>
      <c r="B102" s="199" t="str">
        <f>IFERROR(VLOOKUP(A102,'2.Datos'!$B$3:$Z$5,6,FALSE),"La celda tiene formula")</f>
        <v>La celda tiene formula</v>
      </c>
      <c r="C102" s="162" t="s">
        <v>702</v>
      </c>
      <c r="D102" s="162"/>
      <c r="E102" s="162"/>
      <c r="F102" s="162"/>
      <c r="G102" s="201" t="str">
        <f t="shared" si="0"/>
        <v xml:space="preserve">Evidencia: 
Frecuencia de aplicación: 
Responsable de aplicación: </v>
      </c>
    </row>
    <row r="103" spans="1:7" ht="15.75" customHeight="1">
      <c r="A103" s="162" t="s">
        <v>703</v>
      </c>
      <c r="B103" s="199" t="str">
        <f>IFERROR(VLOOKUP(A103,'2.Datos'!$B$3:$Z$5,6,FALSE),"La celda tiene formula")</f>
        <v>La celda tiene formula</v>
      </c>
      <c r="C103" s="162" t="s">
        <v>704</v>
      </c>
      <c r="D103" s="162"/>
      <c r="E103" s="162"/>
      <c r="F103" s="162"/>
      <c r="G103" s="201" t="str">
        <f t="shared" si="0"/>
        <v xml:space="preserve">Evidencia: 
Frecuencia de aplicación: 
Responsable de aplicación: </v>
      </c>
    </row>
    <row r="104" spans="1:7" ht="15.75" customHeight="1">
      <c r="A104" s="162" t="s">
        <v>703</v>
      </c>
      <c r="B104" s="199" t="str">
        <f>IFERROR(VLOOKUP(A104,'2.Datos'!$B$3:$Z$5,6,FALSE),"La celda tiene formula")</f>
        <v>La celda tiene formula</v>
      </c>
      <c r="C104" s="162" t="s">
        <v>705</v>
      </c>
      <c r="D104" s="162"/>
      <c r="E104" s="162"/>
      <c r="F104" s="162"/>
      <c r="G104" s="201" t="str">
        <f t="shared" si="0"/>
        <v xml:space="preserve">Evidencia: 
Frecuencia de aplicación: 
Responsable de aplicación: </v>
      </c>
    </row>
    <row r="105" spans="1:7" ht="15.75" customHeight="1">
      <c r="A105" s="162" t="s">
        <v>604</v>
      </c>
      <c r="B105" s="199" t="str">
        <f>IFERROR(VLOOKUP(A105,'2.Datos'!$B$3:$Z$5,6,FALSE),"La celda tiene formula")</f>
        <v>La celda tiene formula</v>
      </c>
      <c r="C105" s="162" t="s">
        <v>706</v>
      </c>
      <c r="D105" s="162"/>
      <c r="E105" s="162"/>
      <c r="F105" s="162"/>
      <c r="G105" s="201" t="str">
        <f t="shared" si="0"/>
        <v xml:space="preserve">Evidencia: 
Frecuencia de aplicación: 
Responsable de aplicación: </v>
      </c>
    </row>
    <row r="106" spans="1:7" ht="15.75" customHeight="1">
      <c r="A106" s="162" t="s">
        <v>604</v>
      </c>
      <c r="B106" s="199" t="str">
        <f>IFERROR(VLOOKUP(A106,'2.Datos'!$B$3:$Z$5,6,FALSE),"La celda tiene formula")</f>
        <v>La celda tiene formula</v>
      </c>
      <c r="C106" s="162" t="s">
        <v>707</v>
      </c>
      <c r="D106" s="162"/>
      <c r="E106" s="162"/>
      <c r="F106" s="162"/>
      <c r="G106" s="201" t="str">
        <f t="shared" si="0"/>
        <v xml:space="preserve">Evidencia: 
Frecuencia de aplicación: 
Responsable de aplicación: </v>
      </c>
    </row>
    <row r="107" spans="1:7" ht="15.75" customHeight="1">
      <c r="A107" s="162" t="s">
        <v>604</v>
      </c>
      <c r="B107" s="199" t="str">
        <f>IFERROR(VLOOKUP(A107,'2.Datos'!$B$3:$Z$5,6,FALSE),"La celda tiene formula")</f>
        <v>La celda tiene formula</v>
      </c>
      <c r="C107" s="162" t="s">
        <v>708</v>
      </c>
      <c r="D107" s="162"/>
      <c r="E107" s="162"/>
      <c r="F107" s="162"/>
      <c r="G107" s="201" t="str">
        <f t="shared" si="0"/>
        <v xml:space="preserve">Evidencia: 
Frecuencia de aplicación: 
Responsable de aplicación: </v>
      </c>
    </row>
    <row r="108" spans="1:7" ht="15.75" customHeight="1">
      <c r="A108" s="162" t="s">
        <v>604</v>
      </c>
      <c r="B108" s="199" t="str">
        <f>IFERROR(VLOOKUP(A108,'2.Datos'!$B$3:$Z$5,6,FALSE),"La celda tiene formula")</f>
        <v>La celda tiene formula</v>
      </c>
      <c r="C108" s="162" t="s">
        <v>709</v>
      </c>
      <c r="D108" s="162"/>
      <c r="E108" s="162"/>
      <c r="F108" s="162"/>
      <c r="G108" s="201" t="str">
        <f t="shared" si="0"/>
        <v xml:space="preserve">Evidencia: 
Frecuencia de aplicación: 
Responsable de aplicación: </v>
      </c>
    </row>
    <row r="109" spans="1:7" ht="15.75" customHeight="1">
      <c r="A109" s="162" t="s">
        <v>604</v>
      </c>
      <c r="B109" s="199" t="str">
        <f>IFERROR(VLOOKUP(A109,'2.Datos'!$B$3:$Z$5,6,FALSE),"La celda tiene formula")</f>
        <v>La celda tiene formula</v>
      </c>
      <c r="C109" s="162" t="s">
        <v>710</v>
      </c>
      <c r="D109" s="162"/>
      <c r="E109" s="162"/>
      <c r="F109" s="162"/>
      <c r="G109" s="201" t="str">
        <f t="shared" si="0"/>
        <v xml:space="preserve">Evidencia: 
Frecuencia de aplicación: 
Responsable de aplicación: </v>
      </c>
    </row>
    <row r="110" spans="1:7" ht="15.75" customHeight="1">
      <c r="A110" s="162" t="s">
        <v>604</v>
      </c>
      <c r="B110" s="199" t="str">
        <f>IFERROR(VLOOKUP(A110,'2.Datos'!$B$3:$Z$5,6,FALSE),"La celda tiene formula")</f>
        <v>La celda tiene formula</v>
      </c>
      <c r="C110" s="162" t="s">
        <v>711</v>
      </c>
      <c r="D110" s="162"/>
      <c r="E110" s="162"/>
      <c r="F110" s="162"/>
      <c r="G110" s="201" t="str">
        <f t="shared" si="0"/>
        <v xml:space="preserve">Evidencia: 
Frecuencia de aplicación: 
Responsable de aplicación: </v>
      </c>
    </row>
    <row r="111" spans="1:7" ht="15.75" customHeight="1">
      <c r="A111" s="162" t="s">
        <v>604</v>
      </c>
      <c r="B111" s="199" t="str">
        <f>IFERROR(VLOOKUP(A111,'2.Datos'!$B$3:$Z$5,6,FALSE),"La celda tiene formula")</f>
        <v>La celda tiene formula</v>
      </c>
      <c r="C111" s="162" t="s">
        <v>712</v>
      </c>
      <c r="D111" s="162"/>
      <c r="E111" s="162"/>
      <c r="F111" s="162"/>
      <c r="G111" s="201" t="str">
        <f t="shared" si="0"/>
        <v xml:space="preserve">Evidencia: 
Frecuencia de aplicación: 
Responsable de aplicación: </v>
      </c>
    </row>
    <row r="112" spans="1:7" ht="15.75" customHeight="1">
      <c r="A112" s="162" t="s">
        <v>610</v>
      </c>
      <c r="B112" s="199" t="str">
        <f>IFERROR(VLOOKUP(A112,'2.Datos'!$B$3:$Z$5,6,FALSE),"La celda tiene formula")</f>
        <v>La celda tiene formula</v>
      </c>
      <c r="C112" s="162" t="s">
        <v>713</v>
      </c>
      <c r="D112" s="162"/>
      <c r="E112" s="162"/>
      <c r="F112" s="162"/>
      <c r="G112" s="201" t="str">
        <f t="shared" si="0"/>
        <v xml:space="preserve">Evidencia: 
Frecuencia de aplicación: 
Responsable de aplicación: </v>
      </c>
    </row>
    <row r="113" spans="1:7" ht="15.75" customHeight="1">
      <c r="A113" s="162" t="s">
        <v>613</v>
      </c>
      <c r="B113" s="199" t="str">
        <f>IFERROR(VLOOKUP(A113,'2.Datos'!$B$3:$Z$5,6,FALSE),"La celda tiene formula")</f>
        <v>La celda tiene formula</v>
      </c>
      <c r="C113" s="162" t="s">
        <v>706</v>
      </c>
      <c r="D113" s="162"/>
      <c r="E113" s="162"/>
      <c r="F113" s="162"/>
      <c r="G113" s="201" t="str">
        <f t="shared" si="0"/>
        <v xml:space="preserve">Evidencia: 
Frecuencia de aplicación: 
Responsable de aplicación: </v>
      </c>
    </row>
    <row r="114" spans="1:7" ht="15.75" customHeight="1">
      <c r="A114" s="162" t="s">
        <v>613</v>
      </c>
      <c r="B114" s="199" t="str">
        <f>IFERROR(VLOOKUP(A114,'2.Datos'!$B$3:$Z$5,6,FALSE),"La celda tiene formula")</f>
        <v>La celda tiene formula</v>
      </c>
      <c r="C114" s="162" t="s">
        <v>714</v>
      </c>
      <c r="D114" s="162"/>
      <c r="E114" s="162"/>
      <c r="F114" s="162"/>
      <c r="G114" s="201" t="str">
        <f t="shared" si="0"/>
        <v xml:space="preserve">Evidencia: 
Frecuencia de aplicación: 
Responsable de aplicación: </v>
      </c>
    </row>
    <row r="115" spans="1:7" ht="15.75" customHeight="1">
      <c r="A115" s="162" t="s">
        <v>625</v>
      </c>
      <c r="B115" s="199" t="str">
        <f>IFERROR(VLOOKUP(A115,'2.Datos'!$B$3:$Z$5,6,FALSE),"La celda tiene formula")</f>
        <v>La celda tiene formula</v>
      </c>
      <c r="C115" s="162" t="s">
        <v>715</v>
      </c>
      <c r="D115" s="162"/>
      <c r="E115" s="162"/>
      <c r="F115" s="162"/>
      <c r="G115" s="201" t="str">
        <f t="shared" si="0"/>
        <v xml:space="preserve">Evidencia: 
Frecuencia de aplicación: 
Responsable de aplicación: </v>
      </c>
    </row>
    <row r="116" spans="1:7" ht="15.75" customHeight="1">
      <c r="A116" s="162" t="s">
        <v>625</v>
      </c>
      <c r="B116" s="199" t="str">
        <f>IFERROR(VLOOKUP(A116,'2.Datos'!$B$3:$Z$5,6,FALSE),"La celda tiene formula")</f>
        <v>La celda tiene formula</v>
      </c>
      <c r="C116" s="162" t="s">
        <v>716</v>
      </c>
      <c r="D116" s="162"/>
      <c r="E116" s="162"/>
      <c r="F116" s="162"/>
      <c r="G116" s="201" t="str">
        <f t="shared" si="0"/>
        <v xml:space="preserve">Evidencia: 
Frecuencia de aplicación: 
Responsable de aplicación: </v>
      </c>
    </row>
    <row r="117" spans="1:7" ht="15.75" customHeight="1">
      <c r="A117" s="162" t="s">
        <v>625</v>
      </c>
      <c r="B117" s="199" t="str">
        <f>IFERROR(VLOOKUP(A117,'2.Datos'!$B$3:$Z$5,6,FALSE),"La celda tiene formula")</f>
        <v>La celda tiene formula</v>
      </c>
      <c r="C117" s="162" t="s">
        <v>717</v>
      </c>
      <c r="D117" s="162"/>
      <c r="E117" s="162"/>
      <c r="F117" s="162"/>
      <c r="G117" s="201" t="str">
        <f t="shared" si="0"/>
        <v xml:space="preserve">Evidencia: 
Frecuencia de aplicación: 
Responsable de aplicación: </v>
      </c>
    </row>
    <row r="118" spans="1:7" ht="15.75" customHeight="1">
      <c r="A118" s="162" t="s">
        <v>625</v>
      </c>
      <c r="B118" s="199" t="str">
        <f>IFERROR(VLOOKUP(A118,'2.Datos'!$B$3:$Z$5,6,FALSE),"La celda tiene formula")</f>
        <v>La celda tiene formula</v>
      </c>
      <c r="C118" s="162" t="s">
        <v>718</v>
      </c>
      <c r="D118" s="162"/>
      <c r="E118" s="162"/>
      <c r="F118" s="162"/>
      <c r="G118" s="201" t="str">
        <f t="shared" si="0"/>
        <v xml:space="preserve">Evidencia: 
Frecuencia de aplicación: 
Responsable de aplicación: </v>
      </c>
    </row>
    <row r="119" spans="1:7" ht="15.75" customHeight="1">
      <c r="A119" s="162" t="s">
        <v>631</v>
      </c>
      <c r="B119" s="199" t="str">
        <f>IFERROR(VLOOKUP(A119,'2.Datos'!$B$3:$Z$5,6,FALSE),"La celda tiene formula")</f>
        <v>La celda tiene formula</v>
      </c>
      <c r="C119" s="162" t="s">
        <v>719</v>
      </c>
      <c r="D119" s="162"/>
      <c r="E119" s="162"/>
      <c r="F119" s="162"/>
      <c r="G119" s="201" t="str">
        <f t="shared" si="0"/>
        <v xml:space="preserve">Evidencia: 
Frecuencia de aplicación: 
Responsable de aplicación: </v>
      </c>
    </row>
    <row r="120" spans="1:7" ht="15.75" customHeight="1">
      <c r="A120" s="162" t="s">
        <v>631</v>
      </c>
      <c r="B120" s="199" t="str">
        <f>IFERROR(VLOOKUP(A120,'2.Datos'!$B$3:$Z$5,6,FALSE),"La celda tiene formula")</f>
        <v>La celda tiene formula</v>
      </c>
      <c r="C120" s="162" t="s">
        <v>720</v>
      </c>
      <c r="D120" s="162"/>
      <c r="E120" s="162"/>
      <c r="F120" s="162"/>
      <c r="G120" s="201" t="str">
        <f t="shared" si="0"/>
        <v xml:space="preserve">Evidencia: 
Frecuencia de aplicación: 
Responsable de aplicación: </v>
      </c>
    </row>
    <row r="121" spans="1:7" ht="15.75" customHeight="1">
      <c r="A121" s="162" t="s">
        <v>631</v>
      </c>
      <c r="B121" s="199" t="str">
        <f>IFERROR(VLOOKUP(A121,'2.Datos'!$B$3:$Z$5,6,FALSE),"La celda tiene formula")</f>
        <v>La celda tiene formula</v>
      </c>
      <c r="C121" s="162" t="s">
        <v>721</v>
      </c>
      <c r="D121" s="162"/>
      <c r="E121" s="162"/>
      <c r="F121" s="162"/>
      <c r="G121" s="201" t="str">
        <f t="shared" si="0"/>
        <v xml:space="preserve">Evidencia: 
Frecuencia de aplicación: 
Responsable de aplicación: </v>
      </c>
    </row>
    <row r="122" spans="1:7" ht="15.75" customHeight="1">
      <c r="A122" s="162" t="s">
        <v>631</v>
      </c>
      <c r="B122" s="199" t="str">
        <f>IFERROR(VLOOKUP(A122,'2.Datos'!$B$3:$Z$5,6,FALSE),"La celda tiene formula")</f>
        <v>La celda tiene formula</v>
      </c>
      <c r="C122" s="162" t="s">
        <v>722</v>
      </c>
      <c r="D122" s="162"/>
      <c r="E122" s="162"/>
      <c r="F122" s="162"/>
      <c r="G122" s="201" t="str">
        <f t="shared" si="0"/>
        <v xml:space="preserve">Evidencia: 
Frecuencia de aplicación: 
Responsable de aplicación: </v>
      </c>
    </row>
    <row r="123" spans="1:7" ht="15.75" customHeight="1">
      <c r="A123" s="162" t="s">
        <v>639</v>
      </c>
      <c r="B123" s="199" t="str">
        <f>IFERROR(VLOOKUP(A123,'2.Datos'!$B$3:$Z$5,6,FALSE),"La celda tiene formula")</f>
        <v>La celda tiene formula</v>
      </c>
      <c r="C123" s="162" t="s">
        <v>723</v>
      </c>
      <c r="D123" s="162"/>
      <c r="E123" s="162"/>
      <c r="F123" s="162"/>
      <c r="G123" s="201" t="str">
        <f t="shared" si="0"/>
        <v xml:space="preserve">Evidencia: 
Frecuencia de aplicación: 
Responsable de aplicación: </v>
      </c>
    </row>
    <row r="124" spans="1:7" ht="15.75" customHeight="1">
      <c r="A124" s="162" t="s">
        <v>639</v>
      </c>
      <c r="B124" s="199" t="str">
        <f>IFERROR(VLOOKUP(A124,'2.Datos'!$B$3:$Z$5,6,FALSE),"La celda tiene formula")</f>
        <v>La celda tiene formula</v>
      </c>
      <c r="C124" s="162" t="s">
        <v>724</v>
      </c>
      <c r="D124" s="162"/>
      <c r="E124" s="162"/>
      <c r="F124" s="162"/>
      <c r="G124" s="201" t="str">
        <f t="shared" si="0"/>
        <v xml:space="preserve">Evidencia: 
Frecuencia de aplicación: 
Responsable de aplicación: </v>
      </c>
    </row>
    <row r="125" spans="1:7" ht="15.75" customHeight="1">
      <c r="A125" s="162" t="s">
        <v>639</v>
      </c>
      <c r="B125" s="199" t="str">
        <f>IFERROR(VLOOKUP(A125,'2.Datos'!$B$3:$Z$5,6,FALSE),"La celda tiene formula")</f>
        <v>La celda tiene formula</v>
      </c>
      <c r="C125" s="162" t="s">
        <v>725</v>
      </c>
      <c r="D125" s="162"/>
      <c r="E125" s="162"/>
      <c r="F125" s="162"/>
      <c r="G125" s="201" t="str">
        <f t="shared" si="0"/>
        <v xml:space="preserve">Evidencia: 
Frecuencia de aplicación: 
Responsable de aplicación: </v>
      </c>
    </row>
    <row r="126" spans="1:7" ht="15.75" customHeight="1">
      <c r="A126" s="162" t="s">
        <v>639</v>
      </c>
      <c r="B126" s="199" t="str">
        <f>IFERROR(VLOOKUP(A126,'2.Datos'!$B$3:$Z$5,6,FALSE),"La celda tiene formula")</f>
        <v>La celda tiene formula</v>
      </c>
      <c r="C126" s="162" t="s">
        <v>726</v>
      </c>
      <c r="D126" s="162"/>
      <c r="E126" s="162"/>
      <c r="F126" s="162"/>
      <c r="G126" s="201" t="str">
        <f t="shared" si="0"/>
        <v xml:space="preserve">Evidencia: 
Frecuencia de aplicación: 
Responsable de aplicación: </v>
      </c>
    </row>
    <row r="127" spans="1:7" ht="15.75" customHeight="1">
      <c r="A127" s="162" t="s">
        <v>639</v>
      </c>
      <c r="B127" s="199" t="str">
        <f>IFERROR(VLOOKUP(A127,'2.Datos'!$B$3:$Z$5,6,FALSE),"La celda tiene formula")</f>
        <v>La celda tiene formula</v>
      </c>
      <c r="C127" s="162" t="s">
        <v>727</v>
      </c>
      <c r="D127" s="162"/>
      <c r="E127" s="162"/>
      <c r="F127" s="162"/>
      <c r="G127" s="201" t="str">
        <f t="shared" si="0"/>
        <v xml:space="preserve">Evidencia: 
Frecuencia de aplicación: 
Responsable de aplicación: </v>
      </c>
    </row>
    <row r="128" spans="1:7" ht="15.75" customHeight="1">
      <c r="A128" s="162" t="s">
        <v>644</v>
      </c>
      <c r="B128" s="199" t="str">
        <f>IFERROR(VLOOKUP(A128,'2.Datos'!$B$3:$Z$5,6,FALSE),"La celda tiene formula")</f>
        <v>La celda tiene formula</v>
      </c>
      <c r="C128" s="162" t="s">
        <v>728</v>
      </c>
      <c r="D128" s="162"/>
      <c r="E128" s="162"/>
      <c r="F128" s="162"/>
      <c r="G128" s="201" t="str">
        <f t="shared" si="0"/>
        <v xml:space="preserve">Evidencia: 
Frecuencia de aplicación: 
Responsable de aplicación: </v>
      </c>
    </row>
    <row r="129" spans="1:7" ht="15.75" customHeight="1">
      <c r="A129" s="162" t="s">
        <v>644</v>
      </c>
      <c r="B129" s="199" t="str">
        <f>IFERROR(VLOOKUP(A129,'2.Datos'!$B$3:$Z$5,6,FALSE),"La celda tiene formula")</f>
        <v>La celda tiene formula</v>
      </c>
      <c r="C129" s="162" t="s">
        <v>729</v>
      </c>
      <c r="D129" s="162"/>
      <c r="E129" s="162"/>
      <c r="F129" s="162"/>
      <c r="G129" s="201" t="str">
        <f t="shared" si="0"/>
        <v xml:space="preserve">Evidencia: 
Frecuencia de aplicación: 
Responsable de aplicación: </v>
      </c>
    </row>
    <row r="130" spans="1:7" ht="15.75" customHeight="1">
      <c r="A130" s="162" t="s">
        <v>644</v>
      </c>
      <c r="B130" s="199" t="str">
        <f>IFERROR(VLOOKUP(A130,'2.Datos'!$B$3:$Z$5,6,FALSE),"La celda tiene formula")</f>
        <v>La celda tiene formula</v>
      </c>
      <c r="C130" s="162" t="s">
        <v>730</v>
      </c>
      <c r="D130" s="162"/>
      <c r="E130" s="162"/>
      <c r="F130" s="162"/>
      <c r="G130" s="201" t="str">
        <f t="shared" si="0"/>
        <v xml:space="preserve">Evidencia: 
Frecuencia de aplicación: 
Responsable de aplicación: </v>
      </c>
    </row>
    <row r="131" spans="1:7" ht="15.75" customHeight="1">
      <c r="A131" s="162" t="s">
        <v>644</v>
      </c>
      <c r="B131" s="199" t="str">
        <f>IFERROR(VLOOKUP(A131,'2.Datos'!$B$3:$Z$5,6,FALSE),"La celda tiene formula")</f>
        <v>La celda tiene formula</v>
      </c>
      <c r="C131" s="162" t="s">
        <v>731</v>
      </c>
      <c r="D131" s="162"/>
      <c r="E131" s="162"/>
      <c r="F131" s="162"/>
      <c r="G131" s="201" t="str">
        <f t="shared" si="0"/>
        <v xml:space="preserve">Evidencia: 
Frecuencia de aplicación: 
Responsable de aplicación: </v>
      </c>
    </row>
    <row r="132" spans="1:7" ht="15.75" customHeight="1">
      <c r="A132" s="162" t="s">
        <v>644</v>
      </c>
      <c r="B132" s="199" t="str">
        <f>IFERROR(VLOOKUP(A132,'2.Datos'!$B$3:$Z$5,6,FALSE),"La celda tiene formula")</f>
        <v>La celda tiene formula</v>
      </c>
      <c r="C132" s="162" t="s">
        <v>732</v>
      </c>
      <c r="D132" s="162"/>
      <c r="E132" s="162"/>
      <c r="F132" s="162"/>
      <c r="G132" s="201" t="str">
        <f t="shared" si="0"/>
        <v xml:space="preserve">Evidencia: 
Frecuencia de aplicación: 
Responsable de aplicación: </v>
      </c>
    </row>
    <row r="133" spans="1:7" ht="15.75" customHeight="1">
      <c r="A133" s="162" t="s">
        <v>658</v>
      </c>
      <c r="B133" s="199" t="str">
        <f>IFERROR(VLOOKUP(A133,'2.Datos'!$B$3:$Z$5,6,FALSE),"La celda tiene formula")</f>
        <v>La celda tiene formula</v>
      </c>
      <c r="C133" s="162" t="s">
        <v>715</v>
      </c>
      <c r="D133" s="162"/>
      <c r="E133" s="162"/>
      <c r="F133" s="162"/>
      <c r="G133" s="201" t="str">
        <f t="shared" si="0"/>
        <v xml:space="preserve">Evidencia: 
Frecuencia de aplicación: 
Responsable de aplicación: </v>
      </c>
    </row>
    <row r="134" spans="1:7" ht="15.75" customHeight="1">
      <c r="A134" s="162" t="s">
        <v>658</v>
      </c>
      <c r="B134" s="199" t="str">
        <f>IFERROR(VLOOKUP(A134,'2.Datos'!$B$3:$Z$5,6,FALSE),"La celda tiene formula")</f>
        <v>La celda tiene formula</v>
      </c>
      <c r="C134" s="162" t="s">
        <v>717</v>
      </c>
      <c r="D134" s="162"/>
      <c r="E134" s="162"/>
      <c r="F134" s="162"/>
      <c r="G134" s="201" t="str">
        <f t="shared" si="0"/>
        <v xml:space="preserve">Evidencia: 
Frecuencia de aplicación: 
Responsable de aplicación: </v>
      </c>
    </row>
    <row r="135" spans="1:7" ht="15.75" customHeight="1">
      <c r="A135" s="162" t="s">
        <v>661</v>
      </c>
      <c r="B135" s="199" t="str">
        <f>IFERROR(VLOOKUP(A135,'2.Datos'!$B$3:$Z$5,6,FALSE),"La celda tiene formula")</f>
        <v>La celda tiene formula</v>
      </c>
      <c r="C135" s="162" t="s">
        <v>733</v>
      </c>
      <c r="D135" s="162"/>
      <c r="E135" s="162"/>
      <c r="F135" s="162"/>
      <c r="G135" s="201" t="str">
        <f t="shared" si="0"/>
        <v xml:space="preserve">Evidencia: 
Frecuencia de aplicación: 
Responsable de aplicación: </v>
      </c>
    </row>
    <row r="136" spans="1:7" ht="15.75" customHeight="1">
      <c r="A136" s="162" t="s">
        <v>661</v>
      </c>
      <c r="B136" s="199" t="str">
        <f>IFERROR(VLOOKUP(A136,'2.Datos'!$B$3:$Z$5,6,FALSE),"La celda tiene formula")</f>
        <v>La celda tiene formula</v>
      </c>
      <c r="C136" s="162" t="s">
        <v>734</v>
      </c>
      <c r="D136" s="162"/>
      <c r="E136" s="162"/>
      <c r="F136" s="162"/>
      <c r="G136" s="201" t="str">
        <f t="shared" si="0"/>
        <v xml:space="preserve">Evidencia: 
Frecuencia de aplicación: 
Responsable de aplicación: </v>
      </c>
    </row>
    <row r="137" spans="1:7" ht="15.75" customHeight="1">
      <c r="A137" s="162" t="s">
        <v>661</v>
      </c>
      <c r="B137" s="199" t="str">
        <f>IFERROR(VLOOKUP(A137,'2.Datos'!$B$3:$Z$5,6,FALSE),"La celda tiene formula")</f>
        <v>La celda tiene formula</v>
      </c>
      <c r="C137" s="162" t="s">
        <v>735</v>
      </c>
      <c r="D137" s="162"/>
      <c r="E137" s="162"/>
      <c r="F137" s="162"/>
      <c r="G137" s="201" t="str">
        <f t="shared" si="0"/>
        <v xml:space="preserve">Evidencia: 
Frecuencia de aplicación: 
Responsable de aplicación: </v>
      </c>
    </row>
    <row r="138" spans="1:7" ht="15.75" customHeight="1">
      <c r="A138" s="162" t="s">
        <v>666</v>
      </c>
      <c r="B138" s="199" t="str">
        <f>IFERROR(VLOOKUP(A138,'2.Datos'!$B$3:$Z$5,6,FALSE),"La celda tiene formula")</f>
        <v>La celda tiene formula</v>
      </c>
      <c r="C138" s="162" t="s">
        <v>715</v>
      </c>
      <c r="D138" s="162"/>
      <c r="E138" s="162"/>
      <c r="F138" s="162"/>
      <c r="G138" s="201" t="str">
        <f t="shared" si="0"/>
        <v xml:space="preserve">Evidencia: 
Frecuencia de aplicación: 
Responsable de aplicación: </v>
      </c>
    </row>
    <row r="139" spans="1:7" ht="15.75" customHeight="1">
      <c r="A139" s="162" t="s">
        <v>666</v>
      </c>
      <c r="B139" s="199" t="str">
        <f>IFERROR(VLOOKUP(A139,'2.Datos'!$B$3:$Z$5,6,FALSE),"La celda tiene formula")</f>
        <v>La celda tiene formula</v>
      </c>
      <c r="C139" s="162" t="s">
        <v>736</v>
      </c>
      <c r="D139" s="162"/>
      <c r="E139" s="162"/>
      <c r="F139" s="162"/>
      <c r="G139" s="201" t="str">
        <f t="shared" si="0"/>
        <v xml:space="preserve">Evidencia: 
Frecuencia de aplicación: 
Responsable de aplicación: </v>
      </c>
    </row>
    <row r="140" spans="1:7" ht="15.75" customHeight="1">
      <c r="A140" s="162" t="s">
        <v>666</v>
      </c>
      <c r="B140" s="199" t="str">
        <f>IFERROR(VLOOKUP(A140,'2.Datos'!$B$3:$Z$5,6,FALSE),"La celda tiene formula")</f>
        <v>La celda tiene formula</v>
      </c>
      <c r="C140" s="162" t="s">
        <v>737</v>
      </c>
      <c r="D140" s="162"/>
      <c r="E140" s="162"/>
      <c r="F140" s="162"/>
      <c r="G140" s="201" t="str">
        <f t="shared" si="0"/>
        <v xml:space="preserve">Evidencia: 
Frecuencia de aplicación: 
Responsable de aplicación: </v>
      </c>
    </row>
    <row r="141" spans="1:7" ht="15.75" customHeight="1">
      <c r="A141" s="162" t="s">
        <v>674</v>
      </c>
      <c r="B141" s="199" t="str">
        <f>IFERROR(VLOOKUP(A141,'2.Datos'!$B$3:$Z$5,6,FALSE),"La celda tiene formula")</f>
        <v>La celda tiene formula</v>
      </c>
      <c r="C141" s="162" t="s">
        <v>738</v>
      </c>
      <c r="D141" s="162"/>
      <c r="E141" s="162"/>
      <c r="F141" s="162"/>
      <c r="G141" s="201" t="str">
        <f t="shared" si="0"/>
        <v xml:space="preserve">Evidencia: 
Frecuencia de aplicación: 
Responsable de aplicación: </v>
      </c>
    </row>
    <row r="142" spans="1:7" ht="15.75" customHeight="1">
      <c r="A142" s="162" t="s">
        <v>674</v>
      </c>
      <c r="B142" s="199" t="str">
        <f>IFERROR(VLOOKUP(A142,'2.Datos'!$B$3:$Z$5,6,FALSE),"La celda tiene formula")</f>
        <v>La celda tiene formula</v>
      </c>
      <c r="C142" s="162" t="s">
        <v>739</v>
      </c>
      <c r="D142" s="162"/>
      <c r="E142" s="162"/>
      <c r="F142" s="162"/>
      <c r="G142" s="201" t="str">
        <f t="shared" si="0"/>
        <v xml:space="preserve">Evidencia: 
Frecuencia de aplicación: 
Responsable de aplicación: </v>
      </c>
    </row>
    <row r="143" spans="1:7" ht="15.75" customHeight="1">
      <c r="A143" s="162" t="s">
        <v>674</v>
      </c>
      <c r="B143" s="199" t="str">
        <f>IFERROR(VLOOKUP(A143,'2.Datos'!$B$3:$Z$5,6,FALSE),"La celda tiene formula")</f>
        <v>La celda tiene formula</v>
      </c>
      <c r="C143" s="162" t="s">
        <v>740</v>
      </c>
      <c r="D143" s="162"/>
      <c r="E143" s="162"/>
      <c r="F143" s="162"/>
      <c r="G143" s="201" t="str">
        <f t="shared" si="0"/>
        <v xml:space="preserve">Evidencia: 
Frecuencia de aplicación: 
Responsable de aplicación: </v>
      </c>
    </row>
    <row r="144" spans="1:7" ht="15.75" customHeight="1">
      <c r="A144" s="162" t="s">
        <v>674</v>
      </c>
      <c r="B144" s="199" t="str">
        <f>IFERROR(VLOOKUP(A144,'2.Datos'!$B$3:$Z$5,6,FALSE),"La celda tiene formula")</f>
        <v>La celda tiene formula</v>
      </c>
      <c r="C144" s="162" t="s">
        <v>741</v>
      </c>
      <c r="D144" s="162"/>
      <c r="E144" s="162"/>
      <c r="F144" s="162"/>
      <c r="G144" s="201" t="str">
        <f t="shared" si="0"/>
        <v xml:space="preserve">Evidencia: 
Frecuencia de aplicación: 
Responsable de aplicación: </v>
      </c>
    </row>
    <row r="145" spans="1:7" ht="15.75" customHeight="1">
      <c r="A145" s="162" t="s">
        <v>678</v>
      </c>
      <c r="B145" s="199" t="str">
        <f>IFERROR(VLOOKUP(A145,'2.Datos'!$B$3:$Z$5,6,FALSE),"La celda tiene formula")</f>
        <v>La celda tiene formula</v>
      </c>
      <c r="C145" s="162" t="s">
        <v>742</v>
      </c>
      <c r="D145" s="162"/>
      <c r="E145" s="162"/>
      <c r="F145" s="162"/>
      <c r="G145" s="201" t="str">
        <f t="shared" si="0"/>
        <v xml:space="preserve">Evidencia: 
Frecuencia de aplicación: 
Responsable de aplicación: </v>
      </c>
    </row>
    <row r="146" spans="1:7" ht="15.75" customHeight="1">
      <c r="A146" s="162" t="s">
        <v>678</v>
      </c>
      <c r="B146" s="199" t="str">
        <f>IFERROR(VLOOKUP(A146,'2.Datos'!$B$3:$Z$5,6,FALSE),"La celda tiene formula")</f>
        <v>La celda tiene formula</v>
      </c>
      <c r="C146" s="162"/>
      <c r="D146" s="162"/>
      <c r="E146" s="162"/>
      <c r="F146" s="162"/>
      <c r="G146" s="201" t="str">
        <f t="shared" si="0"/>
        <v xml:space="preserve">Evidencia: 
Frecuencia de aplicación: 
Responsable de aplicación: </v>
      </c>
    </row>
    <row r="147" spans="1:7" ht="15.75" customHeight="1">
      <c r="A147" s="162" t="s">
        <v>681</v>
      </c>
      <c r="B147" s="199" t="str">
        <f>IFERROR(VLOOKUP(A147,'2.Datos'!$B$3:$Z$5,6,FALSE),"La celda tiene formula")</f>
        <v>La celda tiene formula</v>
      </c>
      <c r="C147" s="162" t="s">
        <v>743</v>
      </c>
      <c r="D147" s="162"/>
      <c r="E147" s="162"/>
      <c r="F147" s="162"/>
      <c r="G147" s="201" t="str">
        <f t="shared" si="0"/>
        <v xml:space="preserve">Evidencia: 
Frecuencia de aplicación: 
Responsable de aplicación: </v>
      </c>
    </row>
    <row r="148" spans="1:7" ht="15.75" customHeight="1">
      <c r="A148" s="162" t="s">
        <v>681</v>
      </c>
      <c r="B148" s="199" t="str">
        <f>IFERROR(VLOOKUP(A148,'2.Datos'!$B$3:$Z$5,6,FALSE),"La celda tiene formula")</f>
        <v>La celda tiene formula</v>
      </c>
      <c r="C148" s="162" t="s">
        <v>744</v>
      </c>
      <c r="D148" s="162"/>
      <c r="E148" s="162"/>
      <c r="F148" s="162"/>
      <c r="G148" s="201" t="str">
        <f t="shared" si="0"/>
        <v xml:space="preserve">Evidencia: 
Frecuencia de aplicación: 
Responsable de aplicación: </v>
      </c>
    </row>
    <row r="149" spans="1:7" ht="15.75" customHeight="1">
      <c r="A149" s="162" t="s">
        <v>688</v>
      </c>
      <c r="B149" s="199" t="str">
        <f>IFERROR(VLOOKUP(A149,'2.Datos'!$B$3:$Z$5,6,FALSE),"La celda tiene formula")</f>
        <v>La celda tiene formula</v>
      </c>
      <c r="C149" s="162" t="s">
        <v>229</v>
      </c>
      <c r="D149" s="162"/>
      <c r="E149" s="162"/>
      <c r="F149" s="162"/>
      <c r="G149" s="201" t="str">
        <f t="shared" si="0"/>
        <v xml:space="preserve">Evidencia: 
Frecuencia de aplicación: 
Responsable de aplicación: </v>
      </c>
    </row>
    <row r="150" spans="1:7" ht="15.75" customHeight="1">
      <c r="A150" s="162" t="s">
        <v>691</v>
      </c>
      <c r="B150" s="199" t="str">
        <f>IFERROR(VLOOKUP(A150,'2.Datos'!$B$3:$Z$5,6,FALSE),"La celda tiene formula")</f>
        <v>La celda tiene formula</v>
      </c>
      <c r="C150" s="162" t="s">
        <v>745</v>
      </c>
      <c r="D150" s="162"/>
      <c r="E150" s="162"/>
      <c r="F150" s="162"/>
      <c r="G150" s="201" t="str">
        <f t="shared" si="0"/>
        <v xml:space="preserve">Evidencia: 
Frecuencia de aplicación: 
Responsable de aplicación: </v>
      </c>
    </row>
    <row r="151" spans="1:7" ht="15.75" customHeight="1">
      <c r="A151" s="162" t="s">
        <v>691</v>
      </c>
      <c r="B151" s="199" t="str">
        <f>IFERROR(VLOOKUP(A151,'2.Datos'!$B$3:$Z$5,6,FALSE),"La celda tiene formula")</f>
        <v>La celda tiene formula</v>
      </c>
      <c r="C151" s="162" t="s">
        <v>746</v>
      </c>
      <c r="D151" s="162"/>
      <c r="E151" s="162"/>
      <c r="F151" s="162"/>
      <c r="G151" s="201" t="str">
        <f t="shared" si="0"/>
        <v xml:space="preserve">Evidencia: 
Frecuencia de aplicación: 
Responsable de aplicación: </v>
      </c>
    </row>
    <row r="152" spans="1:7" ht="15.75" customHeight="1">
      <c r="A152" s="162" t="s">
        <v>691</v>
      </c>
      <c r="B152" s="199" t="str">
        <f>IFERROR(VLOOKUP(A152,'2.Datos'!$B$3:$Z$5,6,FALSE),"La celda tiene formula")</f>
        <v>La celda tiene formula</v>
      </c>
      <c r="C152" s="162" t="s">
        <v>747</v>
      </c>
      <c r="D152" s="162"/>
      <c r="E152" s="162"/>
      <c r="F152" s="162"/>
      <c r="G152" s="201" t="str">
        <f t="shared" si="0"/>
        <v xml:space="preserve">Evidencia: 
Frecuencia de aplicación: 
Responsable de aplicación: </v>
      </c>
    </row>
    <row r="153" spans="1:7" ht="15.75" customHeight="1">
      <c r="A153" s="162"/>
      <c r="B153" s="199" t="str">
        <f>IFERROR(VLOOKUP(A153,'2.Datos'!$B$3:$Z$5,6,FALSE),"La celda tiene formula")</f>
        <v>La celda tiene formula</v>
      </c>
      <c r="C153" s="162"/>
      <c r="D153" s="162"/>
      <c r="E153" s="162"/>
      <c r="F153" s="162"/>
      <c r="G153" s="201" t="str">
        <f t="shared" si="0"/>
        <v xml:space="preserve">Evidencia: 
Frecuencia de aplicación: 
Responsable de aplicación: </v>
      </c>
    </row>
    <row r="154" spans="1:7" ht="15.75" customHeight="1">
      <c r="A154" s="162"/>
      <c r="B154" s="199" t="str">
        <f>IFERROR(VLOOKUP(A154,'2.Datos'!$B$3:$Z$5,6,FALSE),"La celda tiene formula")</f>
        <v>La celda tiene formula</v>
      </c>
      <c r="C154" s="162"/>
      <c r="D154" s="162"/>
      <c r="E154" s="162"/>
      <c r="F154" s="162"/>
      <c r="G154" s="201" t="str">
        <f t="shared" si="0"/>
        <v xml:space="preserve">Evidencia: 
Frecuencia de aplicación: 
Responsable de aplicación: </v>
      </c>
    </row>
    <row r="155" spans="1:7" ht="15.75" customHeight="1">
      <c r="A155" s="162"/>
      <c r="B155" s="199" t="str">
        <f>IFERROR(VLOOKUP(A155,'2.Datos'!$B$3:$Z$5,6,FALSE),"La celda tiene formula")</f>
        <v>La celda tiene formula</v>
      </c>
      <c r="C155" s="162"/>
      <c r="D155" s="162"/>
      <c r="E155" s="162"/>
      <c r="F155" s="162"/>
      <c r="G155" s="201" t="str">
        <f t="shared" si="0"/>
        <v xml:space="preserve">Evidencia: 
Frecuencia de aplicación: 
Responsable de aplicación: </v>
      </c>
    </row>
    <row r="156" spans="1:7" ht="15.75" customHeight="1">
      <c r="A156" s="162"/>
      <c r="B156" s="199" t="str">
        <f>IFERROR(VLOOKUP(A156,'2.Datos'!$B$3:$Z$5,6,FALSE),"La celda tiene formula")</f>
        <v>La celda tiene formula</v>
      </c>
      <c r="C156" s="162"/>
      <c r="D156" s="162"/>
      <c r="E156" s="162"/>
      <c r="F156" s="162"/>
      <c r="G156" s="201" t="str">
        <f t="shared" si="0"/>
        <v xml:space="preserve">Evidencia: 
Frecuencia de aplicación: 
Responsable de aplicación: </v>
      </c>
    </row>
    <row r="157" spans="1:7" ht="15.75" customHeight="1">
      <c r="A157" s="162"/>
      <c r="B157" s="199" t="str">
        <f>IFERROR(VLOOKUP(A157,'2.Datos'!$B$3:$Z$5,6,FALSE),"La celda tiene formula")</f>
        <v>La celda tiene formula</v>
      </c>
      <c r="C157" s="162"/>
      <c r="D157" s="162"/>
      <c r="E157" s="162"/>
      <c r="F157" s="162"/>
      <c r="G157" s="201" t="str">
        <f t="shared" si="0"/>
        <v xml:space="preserve">Evidencia: 
Frecuencia de aplicación: 
Responsable de aplicación: </v>
      </c>
    </row>
    <row r="158" spans="1:7" ht="15.75" customHeight="1">
      <c r="A158" s="162"/>
      <c r="B158" s="199" t="str">
        <f>IFERROR(VLOOKUP(A158,'2.Datos'!$B$3:$Z$5,6,FALSE),"La celda tiene formula")</f>
        <v>La celda tiene formula</v>
      </c>
      <c r="C158" s="162"/>
      <c r="D158" s="162"/>
      <c r="E158" s="162"/>
      <c r="F158" s="162"/>
      <c r="G158" s="201" t="str">
        <f t="shared" si="0"/>
        <v xml:space="preserve">Evidencia: 
Frecuencia de aplicación: 
Responsable de aplicación: </v>
      </c>
    </row>
    <row r="159" spans="1:7" ht="15.75" customHeight="1">
      <c r="A159" s="162"/>
      <c r="B159" s="199" t="str">
        <f>IFERROR(VLOOKUP(A159,'2.Datos'!$B$3:$Z$5,6,FALSE),"La celda tiene formula")</f>
        <v>La celda tiene formula</v>
      </c>
      <c r="C159" s="162"/>
      <c r="D159" s="162"/>
      <c r="E159" s="162"/>
      <c r="F159" s="162"/>
      <c r="G159" s="201" t="str">
        <f t="shared" si="0"/>
        <v xml:space="preserve">Evidencia: 
Frecuencia de aplicación: 
Responsable de aplicación: </v>
      </c>
    </row>
    <row r="160" spans="1:7" ht="15.75" customHeight="1">
      <c r="A160" s="162"/>
      <c r="B160" s="199" t="str">
        <f>IFERROR(VLOOKUP(A160,'2.Datos'!$B$3:$Z$5,6,FALSE),"La celda tiene formula")</f>
        <v>La celda tiene formula</v>
      </c>
      <c r="C160" s="162"/>
      <c r="D160" s="162"/>
      <c r="E160" s="162"/>
      <c r="F160" s="162"/>
      <c r="G160" s="201" t="str">
        <f t="shared" si="0"/>
        <v xml:space="preserve">Evidencia: 
Frecuencia de aplicación: 
Responsable de aplicación: </v>
      </c>
    </row>
    <row r="161" spans="1:7" ht="15.75" customHeight="1">
      <c r="A161" s="162"/>
      <c r="B161" s="199" t="str">
        <f>IFERROR(VLOOKUP(A161,'2.Datos'!$B$3:$Z$5,6,FALSE),"La celda tiene formula")</f>
        <v>La celda tiene formula</v>
      </c>
      <c r="C161" s="162"/>
      <c r="D161" s="162"/>
      <c r="E161" s="162"/>
      <c r="F161" s="162"/>
      <c r="G161" s="201" t="str">
        <f t="shared" si="0"/>
        <v xml:space="preserve">Evidencia: 
Frecuencia de aplicación: 
Responsable de aplicación: </v>
      </c>
    </row>
    <row r="162" spans="1:7" ht="15.75" customHeight="1">
      <c r="A162" s="162"/>
      <c r="B162" s="199" t="str">
        <f>IFERROR(VLOOKUP(A162,'2.Datos'!$B$3:$Z$5,6,FALSE),"La celda tiene formula")</f>
        <v>La celda tiene formula</v>
      </c>
      <c r="C162" s="162"/>
      <c r="D162" s="162"/>
      <c r="E162" s="162"/>
      <c r="F162" s="162"/>
      <c r="G162" s="201" t="str">
        <f t="shared" si="0"/>
        <v xml:space="preserve">Evidencia: 
Frecuencia de aplicación: 
Responsable de aplicación: </v>
      </c>
    </row>
    <row r="163" spans="1:7" ht="15.75" customHeight="1">
      <c r="A163" s="162"/>
      <c r="B163" s="199" t="str">
        <f>IFERROR(VLOOKUP(A163,'2.Datos'!$B$3:$Z$5,6,FALSE),"La celda tiene formula")</f>
        <v>La celda tiene formula</v>
      </c>
      <c r="C163" s="162"/>
      <c r="D163" s="162"/>
      <c r="E163" s="162"/>
      <c r="F163" s="162"/>
      <c r="G163" s="201" t="str">
        <f t="shared" si="0"/>
        <v xml:space="preserve">Evidencia: 
Frecuencia de aplicación: 
Responsable de aplicación: </v>
      </c>
    </row>
    <row r="164" spans="1:7" ht="15.75" customHeight="1">
      <c r="A164" s="162"/>
      <c r="B164" s="199" t="str">
        <f>IFERROR(VLOOKUP(A164,'2.Datos'!$B$3:$Z$5,6,FALSE),"La celda tiene formula")</f>
        <v>La celda tiene formula</v>
      </c>
      <c r="C164" s="162"/>
      <c r="D164" s="162"/>
      <c r="E164" s="162"/>
      <c r="F164" s="162"/>
      <c r="G164" s="201" t="str">
        <f t="shared" si="0"/>
        <v xml:space="preserve">Evidencia: 
Frecuencia de aplicación: 
Responsable de aplicación: </v>
      </c>
    </row>
    <row r="165" spans="1:7" ht="15.75" customHeight="1">
      <c r="A165" s="162"/>
      <c r="B165" s="199" t="str">
        <f>IFERROR(VLOOKUP(A165,'2.Datos'!$B$3:$Z$5,6,FALSE),"La celda tiene formula")</f>
        <v>La celda tiene formula</v>
      </c>
      <c r="C165" s="162"/>
      <c r="D165" s="162"/>
      <c r="E165" s="162"/>
      <c r="F165" s="162"/>
      <c r="G165" s="201" t="str">
        <f t="shared" si="0"/>
        <v xml:space="preserve">Evidencia: 
Frecuencia de aplicación: 
Responsable de aplicación: </v>
      </c>
    </row>
    <row r="166" spans="1:7" ht="15.75" customHeight="1">
      <c r="A166" s="162"/>
      <c r="B166" s="199" t="str">
        <f>IFERROR(VLOOKUP(A166,'2.Datos'!$B$3:$Z$5,6,FALSE),"La celda tiene formula")</f>
        <v>La celda tiene formula</v>
      </c>
      <c r="C166" s="162"/>
      <c r="D166" s="162"/>
      <c r="E166" s="162"/>
      <c r="F166" s="162"/>
      <c r="G166" s="201" t="str">
        <f t="shared" si="0"/>
        <v xml:space="preserve">Evidencia: 
Frecuencia de aplicación: 
Responsable de aplicación: </v>
      </c>
    </row>
    <row r="167" spans="1:7" ht="15.75" customHeight="1">
      <c r="A167" s="162"/>
      <c r="B167" s="199" t="str">
        <f>IFERROR(VLOOKUP(A167,'2.Datos'!$B$3:$Z$5,6,FALSE),"La celda tiene formula")</f>
        <v>La celda tiene formula</v>
      </c>
      <c r="C167" s="162"/>
      <c r="D167" s="162"/>
      <c r="E167" s="162"/>
      <c r="F167" s="162"/>
      <c r="G167" s="201" t="str">
        <f t="shared" si="0"/>
        <v xml:space="preserve">Evidencia: 
Frecuencia de aplicación: 
Responsable de aplicación: </v>
      </c>
    </row>
    <row r="168" spans="1:7" ht="15.75" customHeight="1">
      <c r="A168" s="162"/>
      <c r="B168" s="199" t="str">
        <f>IFERROR(VLOOKUP(A168,'2.Datos'!$B$3:$Z$5,6,FALSE),"La celda tiene formula")</f>
        <v>La celda tiene formula</v>
      </c>
      <c r="C168" s="162"/>
      <c r="D168" s="162"/>
      <c r="E168" s="162"/>
      <c r="F168" s="162"/>
      <c r="G168" s="201" t="str">
        <f t="shared" si="0"/>
        <v xml:space="preserve">Evidencia: 
Frecuencia de aplicación: 
Responsable de aplicación: </v>
      </c>
    </row>
    <row r="169" spans="1:7" ht="15.75" customHeight="1">
      <c r="A169" s="162"/>
      <c r="B169" s="199" t="str">
        <f>IFERROR(VLOOKUP(A169,'2.Datos'!$B$3:$Z$5,6,FALSE),"La celda tiene formula")</f>
        <v>La celda tiene formula</v>
      </c>
      <c r="C169" s="162"/>
      <c r="D169" s="162"/>
      <c r="E169" s="162"/>
      <c r="F169" s="162"/>
      <c r="G169" s="201" t="str">
        <f t="shared" si="0"/>
        <v xml:space="preserve">Evidencia: 
Frecuencia de aplicación: 
Responsable de aplicación: </v>
      </c>
    </row>
    <row r="170" spans="1:7" ht="15.75" customHeight="1">
      <c r="A170" s="162"/>
      <c r="B170" s="199" t="str">
        <f>IFERROR(VLOOKUP(A170,'2.Datos'!$B$3:$Z$5,6,FALSE),"La celda tiene formula")</f>
        <v>La celda tiene formula</v>
      </c>
      <c r="C170" s="162"/>
      <c r="D170" s="162"/>
      <c r="E170" s="162"/>
      <c r="F170" s="162"/>
      <c r="G170" s="201" t="str">
        <f t="shared" si="0"/>
        <v xml:space="preserve">Evidencia: 
Frecuencia de aplicación: 
Responsable de aplicación: </v>
      </c>
    </row>
    <row r="171" spans="1:7" ht="15.75" customHeight="1">
      <c r="A171" s="162"/>
      <c r="B171" s="199" t="str">
        <f>IFERROR(VLOOKUP(A171,'2.Datos'!$B$3:$Z$5,6,FALSE),"La celda tiene formula")</f>
        <v>La celda tiene formula</v>
      </c>
      <c r="C171" s="162"/>
      <c r="D171" s="162"/>
      <c r="E171" s="162"/>
      <c r="F171" s="162"/>
      <c r="G171" s="201" t="str">
        <f t="shared" si="0"/>
        <v xml:space="preserve">Evidencia: 
Frecuencia de aplicación: 
Responsable de aplicación: </v>
      </c>
    </row>
    <row r="172" spans="1:7" ht="15.75" customHeight="1">
      <c r="A172" s="162"/>
      <c r="B172" s="199" t="str">
        <f>IFERROR(VLOOKUP(A172,'2.Datos'!$B$3:$Z$5,6,FALSE),"La celda tiene formula")</f>
        <v>La celda tiene formula</v>
      </c>
      <c r="C172" s="162"/>
      <c r="D172" s="162"/>
      <c r="E172" s="162"/>
      <c r="F172" s="162"/>
      <c r="G172" s="201" t="str">
        <f t="shared" si="0"/>
        <v xml:space="preserve">Evidencia: 
Frecuencia de aplicación: 
Responsable de aplicación: </v>
      </c>
    </row>
    <row r="173" spans="1:7" ht="15.75" customHeight="1">
      <c r="A173" s="162"/>
      <c r="B173" s="199" t="str">
        <f>IFERROR(VLOOKUP(A173,'2.Datos'!$B$3:$Z$5,6,FALSE),"La celda tiene formula")</f>
        <v>La celda tiene formula</v>
      </c>
      <c r="C173" s="162"/>
      <c r="D173" s="162"/>
      <c r="E173" s="162"/>
      <c r="F173" s="162"/>
      <c r="G173" s="201" t="str">
        <f t="shared" si="0"/>
        <v xml:space="preserve">Evidencia: 
Frecuencia de aplicación: 
Responsable de aplicación: </v>
      </c>
    </row>
    <row r="174" spans="1:7" ht="15.75" customHeight="1">
      <c r="A174" s="162"/>
      <c r="B174" s="199" t="str">
        <f>IFERROR(VLOOKUP(A174,'2.Datos'!$B$3:$Z$5,6,FALSE),"La celda tiene formula")</f>
        <v>La celda tiene formula</v>
      </c>
      <c r="C174" s="162"/>
      <c r="D174" s="162"/>
      <c r="E174" s="162"/>
      <c r="F174" s="162"/>
      <c r="G174" s="201" t="str">
        <f t="shared" si="0"/>
        <v xml:space="preserve">Evidencia: 
Frecuencia de aplicación: 
Responsable de aplicación: </v>
      </c>
    </row>
    <row r="175" spans="1:7" ht="15.75" customHeight="1">
      <c r="A175" s="162"/>
      <c r="B175" s="199" t="str">
        <f>IFERROR(VLOOKUP(A175,'2.Datos'!$B$3:$Z$5,6,FALSE),"La celda tiene formula")</f>
        <v>La celda tiene formula</v>
      </c>
      <c r="C175" s="162"/>
      <c r="D175" s="162"/>
      <c r="E175" s="162"/>
      <c r="F175" s="162"/>
      <c r="G175" s="201" t="str">
        <f t="shared" si="0"/>
        <v xml:space="preserve">Evidencia: 
Frecuencia de aplicación: 
Responsable de aplicación: </v>
      </c>
    </row>
    <row r="176" spans="1:7" ht="15.75" customHeight="1">
      <c r="A176" s="162"/>
      <c r="B176" s="199" t="str">
        <f>IFERROR(VLOOKUP(A176,'2.Datos'!$B$3:$Z$5,6,FALSE),"La celda tiene formula")</f>
        <v>La celda tiene formula</v>
      </c>
      <c r="C176" s="162"/>
      <c r="D176" s="162"/>
      <c r="E176" s="162"/>
      <c r="F176" s="162"/>
      <c r="G176" s="201" t="str">
        <f t="shared" si="0"/>
        <v xml:space="preserve">Evidencia: 
Frecuencia de aplicación: 
Responsable de aplicación: </v>
      </c>
    </row>
    <row r="177" spans="1:7" ht="15.75" customHeight="1">
      <c r="A177" s="162"/>
      <c r="B177" s="199" t="str">
        <f>IFERROR(VLOOKUP(A177,'2.Datos'!$B$3:$Z$5,6,FALSE),"La celda tiene formula")</f>
        <v>La celda tiene formula</v>
      </c>
      <c r="C177" s="162"/>
      <c r="D177" s="162"/>
      <c r="E177" s="162"/>
      <c r="F177" s="162"/>
      <c r="G177" s="201" t="str">
        <f t="shared" si="0"/>
        <v xml:space="preserve">Evidencia: 
Frecuencia de aplicación: 
Responsable de aplicación: </v>
      </c>
    </row>
    <row r="178" spans="1:7" ht="15.75" customHeight="1">
      <c r="A178" s="162"/>
      <c r="B178" s="199" t="str">
        <f>IFERROR(VLOOKUP(A178,'2.Datos'!$B$3:$Z$5,6,FALSE),"La celda tiene formula")</f>
        <v>La celda tiene formula</v>
      </c>
      <c r="C178" s="162"/>
      <c r="D178" s="162"/>
      <c r="E178" s="162"/>
      <c r="F178" s="162"/>
      <c r="G178" s="201" t="str">
        <f t="shared" si="0"/>
        <v xml:space="preserve">Evidencia: 
Frecuencia de aplicación: 
Responsable de aplicación: </v>
      </c>
    </row>
    <row r="179" spans="1:7" ht="15.75" customHeight="1">
      <c r="A179" s="162"/>
      <c r="B179" s="199" t="str">
        <f>IFERROR(VLOOKUP(A179,'2.Datos'!$B$3:$Z$5,6,FALSE),"La celda tiene formula")</f>
        <v>La celda tiene formula</v>
      </c>
      <c r="C179" s="162"/>
      <c r="D179" s="162"/>
      <c r="E179" s="162"/>
      <c r="F179" s="162"/>
      <c r="G179" s="201" t="str">
        <f t="shared" si="0"/>
        <v xml:space="preserve">Evidencia: 
Frecuencia de aplicación: 
Responsable de aplicación: </v>
      </c>
    </row>
    <row r="180" spans="1:7" ht="15.75" customHeight="1">
      <c r="A180" s="162"/>
      <c r="B180" s="199" t="str">
        <f>IFERROR(VLOOKUP(A180,'2.Datos'!$B$3:$Z$5,6,FALSE),"La celda tiene formula")</f>
        <v>La celda tiene formula</v>
      </c>
      <c r="C180" s="162"/>
      <c r="D180" s="162"/>
      <c r="E180" s="162"/>
      <c r="F180" s="162"/>
      <c r="G180" s="201" t="str">
        <f t="shared" si="0"/>
        <v xml:space="preserve">Evidencia: 
Frecuencia de aplicación: 
Responsable de aplicación: </v>
      </c>
    </row>
    <row r="181" spans="1:7" ht="15.75" customHeight="1">
      <c r="A181" s="162"/>
      <c r="B181" s="199" t="str">
        <f>IFERROR(VLOOKUP(A181,'2.Datos'!$B$3:$Z$5,6,FALSE),"La celda tiene formula")</f>
        <v>La celda tiene formula</v>
      </c>
      <c r="C181" s="162"/>
      <c r="D181" s="162"/>
      <c r="E181" s="162"/>
      <c r="F181" s="162"/>
      <c r="G181" s="201" t="str">
        <f t="shared" si="0"/>
        <v xml:space="preserve">Evidencia: 
Frecuencia de aplicación: 
Responsable de aplicación: </v>
      </c>
    </row>
    <row r="182" spans="1:7" ht="15.75" customHeight="1">
      <c r="A182" s="162"/>
      <c r="B182" s="199" t="str">
        <f>IFERROR(VLOOKUP(A182,'2.Datos'!$B$3:$Z$5,6,FALSE),"La celda tiene formula")</f>
        <v>La celda tiene formula</v>
      </c>
      <c r="C182" s="162"/>
      <c r="D182" s="162"/>
      <c r="E182" s="162"/>
      <c r="F182" s="162"/>
      <c r="G182" s="201" t="str">
        <f t="shared" si="0"/>
        <v xml:space="preserve">Evidencia: 
Frecuencia de aplicación: 
Responsable de aplicación: </v>
      </c>
    </row>
    <row r="183" spans="1:7" ht="15.75" customHeight="1">
      <c r="A183" s="162"/>
      <c r="B183" s="199" t="str">
        <f>IFERROR(VLOOKUP(A183,'2.Datos'!$B$3:$Z$5,6,FALSE),"La celda tiene formula")</f>
        <v>La celda tiene formula</v>
      </c>
      <c r="C183" s="162"/>
      <c r="D183" s="162"/>
      <c r="E183" s="162"/>
      <c r="F183" s="162"/>
      <c r="G183" s="201" t="str">
        <f t="shared" si="0"/>
        <v xml:space="preserve">Evidencia: 
Frecuencia de aplicación: 
Responsable de aplicación: </v>
      </c>
    </row>
    <row r="184" spans="1:7" ht="15.75" customHeight="1">
      <c r="A184" s="162"/>
      <c r="B184" s="199" t="str">
        <f>IFERROR(VLOOKUP(A184,'2.Datos'!$B$3:$Z$5,6,FALSE),"La celda tiene formula")</f>
        <v>La celda tiene formula</v>
      </c>
      <c r="C184" s="162"/>
      <c r="D184" s="162"/>
      <c r="E184" s="162"/>
      <c r="F184" s="162"/>
      <c r="G184" s="201" t="str">
        <f t="shared" si="0"/>
        <v xml:space="preserve">Evidencia: 
Frecuencia de aplicación: 
Responsable de aplicación: </v>
      </c>
    </row>
    <row r="185" spans="1:7" ht="15.75" customHeight="1">
      <c r="A185" s="162"/>
      <c r="B185" s="199" t="str">
        <f>IFERROR(VLOOKUP(A185,'2.Datos'!$B$3:$Z$5,6,FALSE),"La celda tiene formula")</f>
        <v>La celda tiene formula</v>
      </c>
      <c r="C185" s="162"/>
      <c r="D185" s="162"/>
      <c r="E185" s="162"/>
      <c r="F185" s="162"/>
      <c r="G185" s="201" t="str">
        <f t="shared" si="0"/>
        <v xml:space="preserve">Evidencia: 
Frecuencia de aplicación: 
Responsable de aplicación: </v>
      </c>
    </row>
    <row r="186" spans="1:7" ht="15.75" customHeight="1">
      <c r="A186" s="162"/>
      <c r="B186" s="199" t="str">
        <f>IFERROR(VLOOKUP(A186,'2.Datos'!$B$3:$Z$5,6,FALSE),"La celda tiene formula")</f>
        <v>La celda tiene formula</v>
      </c>
      <c r="C186" s="162"/>
      <c r="D186" s="162"/>
      <c r="E186" s="162"/>
      <c r="F186" s="162"/>
      <c r="G186" s="201" t="str">
        <f t="shared" si="0"/>
        <v xml:space="preserve">Evidencia: 
Frecuencia de aplicación: 
Responsable de aplicación: </v>
      </c>
    </row>
    <row r="187" spans="1:7" ht="15.75" customHeight="1">
      <c r="A187" s="162"/>
      <c r="B187" s="199" t="str">
        <f>IFERROR(VLOOKUP(A187,'2.Datos'!$B$3:$Z$5,6,FALSE),"La celda tiene formula")</f>
        <v>La celda tiene formula</v>
      </c>
      <c r="C187" s="162"/>
      <c r="D187" s="162"/>
      <c r="E187" s="162"/>
      <c r="F187" s="162"/>
      <c r="G187" s="201" t="str">
        <f t="shared" si="0"/>
        <v xml:space="preserve">Evidencia: 
Frecuencia de aplicación: 
Responsable de aplicación: </v>
      </c>
    </row>
    <row r="188" spans="1:7" ht="15.75" customHeight="1">
      <c r="A188" s="162"/>
      <c r="B188" s="199" t="str">
        <f>IFERROR(VLOOKUP(A188,'2.Datos'!$B$3:$Z$5,6,FALSE),"La celda tiene formula")</f>
        <v>La celda tiene formula</v>
      </c>
      <c r="C188" s="162"/>
      <c r="D188" s="162"/>
      <c r="E188" s="162"/>
      <c r="F188" s="162"/>
      <c r="G188" s="201" t="str">
        <f t="shared" si="0"/>
        <v xml:space="preserve">Evidencia: 
Frecuencia de aplicación: 
Responsable de aplicación: </v>
      </c>
    </row>
    <row r="189" spans="1:7" ht="15.75" customHeight="1">
      <c r="A189" s="162"/>
      <c r="B189" s="199" t="str">
        <f>IFERROR(VLOOKUP(A189,'2.Datos'!$B$3:$Z$5,6,FALSE),"La celda tiene formula")</f>
        <v>La celda tiene formula</v>
      </c>
      <c r="C189" s="162"/>
      <c r="D189" s="162"/>
      <c r="E189" s="162"/>
      <c r="F189" s="162"/>
      <c r="G189" s="201" t="str">
        <f t="shared" si="0"/>
        <v xml:space="preserve">Evidencia: 
Frecuencia de aplicación: 
Responsable de aplicación: </v>
      </c>
    </row>
    <row r="190" spans="1:7" ht="15.75" customHeight="1">
      <c r="A190" s="162"/>
      <c r="B190" s="199" t="str">
        <f>IFERROR(VLOOKUP(A190,'2.Datos'!$B$3:$Z$5,6,FALSE),"La celda tiene formula")</f>
        <v>La celda tiene formula</v>
      </c>
      <c r="C190" s="162"/>
      <c r="D190" s="162"/>
      <c r="E190" s="162"/>
      <c r="F190" s="162"/>
      <c r="G190" s="201" t="str">
        <f t="shared" si="0"/>
        <v xml:space="preserve">Evidencia: 
Frecuencia de aplicación: 
Responsable de aplicación: </v>
      </c>
    </row>
    <row r="191" spans="1:7" ht="15.75" customHeight="1">
      <c r="A191" s="162"/>
      <c r="B191" s="199" t="str">
        <f>IFERROR(VLOOKUP(A191,'2.Datos'!$B$3:$Z$5,6,FALSE),"La celda tiene formula")</f>
        <v>La celda tiene formula</v>
      </c>
      <c r="C191" s="162"/>
      <c r="D191" s="162"/>
      <c r="E191" s="162"/>
      <c r="F191" s="162"/>
      <c r="G191" s="201" t="str">
        <f t="shared" si="0"/>
        <v xml:space="preserve">Evidencia: 
Frecuencia de aplicación: 
Responsable de aplicación: </v>
      </c>
    </row>
    <row r="192" spans="1:7" ht="15.75" customHeight="1">
      <c r="A192" s="162"/>
      <c r="B192" s="199" t="str">
        <f>IFERROR(VLOOKUP(A192,'2.Datos'!$B$3:$Z$5,6,FALSE),"La celda tiene formula")</f>
        <v>La celda tiene formula</v>
      </c>
      <c r="C192" s="162"/>
      <c r="D192" s="162"/>
      <c r="E192" s="162"/>
      <c r="F192" s="162"/>
      <c r="G192" s="201" t="str">
        <f t="shared" si="0"/>
        <v xml:space="preserve">Evidencia: 
Frecuencia de aplicación: 
Responsable de aplicación: </v>
      </c>
    </row>
    <row r="193" spans="1:7" ht="15.75" customHeight="1">
      <c r="A193" s="162"/>
      <c r="B193" s="199" t="str">
        <f>IFERROR(VLOOKUP(A193,'2.Datos'!$B$3:$Z$5,6,FALSE),"La celda tiene formula")</f>
        <v>La celda tiene formula</v>
      </c>
      <c r="C193" s="162"/>
      <c r="D193" s="162"/>
      <c r="E193" s="162"/>
      <c r="F193" s="162"/>
      <c r="G193" s="201" t="str">
        <f t="shared" si="0"/>
        <v xml:space="preserve">Evidencia: 
Frecuencia de aplicación: 
Responsable de aplicación: </v>
      </c>
    </row>
    <row r="194" spans="1:7" ht="15.75" customHeight="1">
      <c r="A194" s="162"/>
      <c r="B194" s="199" t="str">
        <f>IFERROR(VLOOKUP(A194,'2.Datos'!$B$3:$Z$5,6,FALSE),"La celda tiene formula")</f>
        <v>La celda tiene formula</v>
      </c>
      <c r="C194" s="162"/>
      <c r="D194" s="162"/>
      <c r="E194" s="162"/>
      <c r="F194" s="162"/>
      <c r="G194" s="201" t="str">
        <f t="shared" si="0"/>
        <v xml:space="preserve">Evidencia: 
Frecuencia de aplicación: 
Responsable de aplicación: </v>
      </c>
    </row>
    <row r="195" spans="1:7" ht="15.75" customHeight="1">
      <c r="A195" s="162"/>
      <c r="B195" s="199" t="str">
        <f>IFERROR(VLOOKUP(A195,'2.Datos'!$B$3:$Z$5,6,FALSE),"La celda tiene formula")</f>
        <v>La celda tiene formula</v>
      </c>
      <c r="C195" s="162"/>
      <c r="D195" s="162"/>
      <c r="E195" s="162"/>
      <c r="F195" s="162"/>
      <c r="G195" s="201" t="str">
        <f t="shared" si="0"/>
        <v xml:space="preserve">Evidencia: 
Frecuencia de aplicación: 
Responsable de aplicación: </v>
      </c>
    </row>
    <row r="196" spans="1:7" ht="15.75" customHeight="1">
      <c r="A196" s="162"/>
      <c r="B196" s="199" t="str">
        <f>IFERROR(VLOOKUP(A196,'2.Datos'!$B$3:$Z$5,6,FALSE),"La celda tiene formula")</f>
        <v>La celda tiene formula</v>
      </c>
      <c r="C196" s="162"/>
      <c r="D196" s="162"/>
      <c r="E196" s="162"/>
      <c r="F196" s="162"/>
      <c r="G196" s="201" t="str">
        <f t="shared" si="0"/>
        <v xml:space="preserve">Evidencia: 
Frecuencia de aplicación: 
Responsable de aplicación: </v>
      </c>
    </row>
    <row r="197" spans="1:7" ht="15.75" customHeight="1">
      <c r="A197" s="162"/>
      <c r="B197" s="199" t="str">
        <f>IFERROR(VLOOKUP(A197,'2.Datos'!$B$3:$Z$5,6,FALSE),"La celda tiene formula")</f>
        <v>La celda tiene formula</v>
      </c>
      <c r="C197" s="162"/>
      <c r="D197" s="162"/>
      <c r="E197" s="162"/>
      <c r="F197" s="162"/>
      <c r="G197" s="201" t="str">
        <f t="shared" si="0"/>
        <v xml:space="preserve">Evidencia: 
Frecuencia de aplicación: 
Responsable de aplicación: </v>
      </c>
    </row>
    <row r="198" spans="1:7" ht="15.75" customHeight="1">
      <c r="A198" s="162"/>
      <c r="B198" s="199" t="str">
        <f>IFERROR(VLOOKUP(A198,'2.Datos'!$B$3:$Z$5,6,FALSE),"La celda tiene formula")</f>
        <v>La celda tiene formula</v>
      </c>
      <c r="C198" s="162"/>
      <c r="D198" s="162"/>
      <c r="E198" s="162"/>
      <c r="F198" s="162"/>
      <c r="G198" s="201" t="str">
        <f t="shared" si="0"/>
        <v xml:space="preserve">Evidencia: 
Frecuencia de aplicación: 
Responsable de aplicación: </v>
      </c>
    </row>
    <row r="199" spans="1:7" ht="15.75" customHeight="1">
      <c r="A199" s="162"/>
      <c r="B199" s="199" t="str">
        <f>IFERROR(VLOOKUP(A199,'2.Datos'!$B$3:$Z$5,6,FALSE),"La celda tiene formula")</f>
        <v>La celda tiene formula</v>
      </c>
      <c r="C199" s="162"/>
      <c r="D199" s="162"/>
      <c r="E199" s="162"/>
      <c r="F199" s="162"/>
      <c r="G199" s="201" t="str">
        <f t="shared" si="0"/>
        <v xml:space="preserve">Evidencia: 
Frecuencia de aplicación: 
Responsable de aplicación: </v>
      </c>
    </row>
    <row r="200" spans="1:7" ht="15.75" customHeight="1">
      <c r="A200" s="162"/>
      <c r="B200" s="199" t="str">
        <f>IFERROR(VLOOKUP(A200,'2.Datos'!$B$3:$Z$5,6,FALSE),"La celda tiene formula")</f>
        <v>La celda tiene formula</v>
      </c>
      <c r="C200" s="162"/>
      <c r="D200" s="162"/>
      <c r="E200" s="162"/>
      <c r="F200" s="162"/>
      <c r="G200" s="201" t="str">
        <f t="shared" si="0"/>
        <v xml:space="preserve">Evidencia: 
Frecuencia de aplicación: 
Responsable de aplicación: </v>
      </c>
    </row>
    <row r="201" spans="1:7" ht="15.75" customHeight="1">
      <c r="A201" s="162"/>
      <c r="B201" s="199" t="str">
        <f>IFERROR(VLOOKUP(A201,'2.Datos'!$B$3:$Z$5,6,FALSE),"La celda tiene formula")</f>
        <v>La celda tiene formula</v>
      </c>
      <c r="C201" s="162"/>
      <c r="D201" s="162"/>
      <c r="E201" s="162"/>
      <c r="F201" s="162"/>
      <c r="G201" s="201" t="str">
        <f t="shared" si="0"/>
        <v xml:space="preserve">Evidencia: 
Frecuencia de aplicación: 
Responsable de aplicación: </v>
      </c>
    </row>
    <row r="202" spans="1:7" ht="15.75" customHeight="1">
      <c r="A202" s="162"/>
      <c r="B202" s="199" t="str">
        <f>IFERROR(VLOOKUP(A202,'2.Datos'!$B$3:$Z$5,6,FALSE),"La celda tiene formula")</f>
        <v>La celda tiene formula</v>
      </c>
      <c r="C202" s="162"/>
      <c r="D202" s="162"/>
      <c r="E202" s="162"/>
      <c r="F202" s="162"/>
      <c r="G202" s="201" t="str">
        <f t="shared" si="0"/>
        <v xml:space="preserve">Evidencia: 
Frecuencia de aplicación: 
Responsable de aplicación: </v>
      </c>
    </row>
    <row r="203" spans="1:7" ht="15.75" customHeight="1">
      <c r="A203" s="162"/>
      <c r="B203" s="199" t="str">
        <f>IFERROR(VLOOKUP(A203,'2.Datos'!$B$3:$Z$5,6,FALSE),"La celda tiene formula")</f>
        <v>La celda tiene formula</v>
      </c>
      <c r="C203" s="162"/>
      <c r="D203" s="162"/>
      <c r="E203" s="162"/>
      <c r="F203" s="162"/>
      <c r="G203" s="201" t="str">
        <f t="shared" si="0"/>
        <v xml:space="preserve">Evidencia: 
Frecuencia de aplicación: 
Responsable de aplicación: </v>
      </c>
    </row>
    <row r="204" spans="1:7" ht="15.75" customHeight="1">
      <c r="A204" s="162"/>
      <c r="B204" s="199" t="str">
        <f>IFERROR(VLOOKUP(A204,'2.Datos'!$B$3:$Z$5,6,FALSE),"La celda tiene formula")</f>
        <v>La celda tiene formula</v>
      </c>
      <c r="C204" s="162"/>
      <c r="D204" s="162"/>
      <c r="E204" s="162"/>
      <c r="F204" s="162"/>
      <c r="G204" s="201" t="str">
        <f t="shared" si="0"/>
        <v xml:space="preserve">Evidencia: 
Frecuencia de aplicación: 
Responsable de aplicación: </v>
      </c>
    </row>
    <row r="205" spans="1:7" ht="15.75" customHeight="1">
      <c r="A205" s="162"/>
      <c r="B205" s="199" t="str">
        <f>IFERROR(VLOOKUP(A205,'2.Datos'!$B$3:$Z$5,6,FALSE),"La celda tiene formula")</f>
        <v>La celda tiene formula</v>
      </c>
      <c r="C205" s="162"/>
      <c r="D205" s="162"/>
      <c r="E205" s="162"/>
      <c r="F205" s="162"/>
      <c r="G205" s="201" t="str">
        <f t="shared" si="0"/>
        <v xml:space="preserve">Evidencia: 
Frecuencia de aplicación: 
Responsable de aplicación: </v>
      </c>
    </row>
    <row r="206" spans="1:7" ht="15.75" customHeight="1">
      <c r="A206" s="162"/>
      <c r="B206" s="199" t="str">
        <f>IFERROR(VLOOKUP(A206,'2.Datos'!$B$3:$Z$5,6,FALSE),"La celda tiene formula")</f>
        <v>La celda tiene formula</v>
      </c>
      <c r="C206" s="162"/>
      <c r="D206" s="162"/>
      <c r="E206" s="162"/>
      <c r="F206" s="162"/>
      <c r="G206" s="201" t="str">
        <f t="shared" si="0"/>
        <v xml:space="preserve">Evidencia: 
Frecuencia de aplicación: 
Responsable de aplicación: </v>
      </c>
    </row>
    <row r="207" spans="1:7" ht="15.75" customHeight="1">
      <c r="A207" s="162"/>
      <c r="B207" s="199" t="str">
        <f>IFERROR(VLOOKUP(A207,'2.Datos'!$B$3:$Z$5,6,FALSE),"La celda tiene formula")</f>
        <v>La celda tiene formula</v>
      </c>
      <c r="C207" s="162"/>
      <c r="D207" s="162"/>
      <c r="E207" s="162"/>
      <c r="F207" s="162"/>
      <c r="G207" s="201" t="str">
        <f t="shared" si="0"/>
        <v xml:space="preserve">Evidencia: 
Frecuencia de aplicación: 
Responsable de aplicación: </v>
      </c>
    </row>
    <row r="208" spans="1:7" ht="15.75" customHeight="1">
      <c r="A208" s="162"/>
      <c r="B208" s="199" t="str">
        <f>IFERROR(VLOOKUP(A208,'2.Datos'!$B$3:$Z$5,6,FALSE),"La celda tiene formula")</f>
        <v>La celda tiene formula</v>
      </c>
      <c r="C208" s="162"/>
      <c r="D208" s="162"/>
      <c r="E208" s="162"/>
      <c r="F208" s="162"/>
      <c r="G208" s="201" t="str">
        <f t="shared" si="0"/>
        <v xml:space="preserve">Evidencia: 
Frecuencia de aplicación: 
Responsable de aplicación: </v>
      </c>
    </row>
    <row r="209" spans="1:7" ht="15.75" customHeight="1">
      <c r="A209" s="162"/>
      <c r="B209" s="199" t="str">
        <f>IFERROR(VLOOKUP(A209,'2.Datos'!$B$3:$Z$5,6,FALSE),"La celda tiene formula")</f>
        <v>La celda tiene formula</v>
      </c>
      <c r="C209" s="162"/>
      <c r="D209" s="162"/>
      <c r="E209" s="162"/>
      <c r="F209" s="162"/>
      <c r="G209" s="201" t="str">
        <f t="shared" si="0"/>
        <v xml:space="preserve">Evidencia: 
Frecuencia de aplicación: 
Responsable de aplicación: </v>
      </c>
    </row>
    <row r="210" spans="1:7" ht="15.75" customHeight="1">
      <c r="A210" s="162"/>
      <c r="B210" s="199" t="str">
        <f>IFERROR(VLOOKUP(A210,'2.Datos'!$B$3:$Z$5,6,FALSE),"La celda tiene formula")</f>
        <v>La celda tiene formula</v>
      </c>
      <c r="C210" s="162"/>
      <c r="D210" s="162"/>
      <c r="E210" s="162"/>
      <c r="F210" s="162"/>
      <c r="G210" s="201" t="str">
        <f t="shared" si="0"/>
        <v xml:space="preserve">Evidencia: 
Frecuencia de aplicación: 
Responsable de aplicación: </v>
      </c>
    </row>
    <row r="211" spans="1:7" ht="15.75" customHeight="1">
      <c r="A211" s="162"/>
      <c r="B211" s="199" t="str">
        <f>IFERROR(VLOOKUP(A211,'2.Datos'!$B$3:$Z$5,6,FALSE),"La celda tiene formula")</f>
        <v>La celda tiene formula</v>
      </c>
      <c r="C211" s="162"/>
      <c r="D211" s="162"/>
      <c r="E211" s="162"/>
      <c r="F211" s="162"/>
      <c r="G211" s="201" t="str">
        <f t="shared" si="0"/>
        <v xml:space="preserve">Evidencia: 
Frecuencia de aplicación: 
Responsable de aplicación: </v>
      </c>
    </row>
    <row r="212" spans="1:7" ht="15.75" customHeight="1">
      <c r="A212" s="162"/>
      <c r="B212" s="199" t="str">
        <f>IFERROR(VLOOKUP(A212,'2.Datos'!$B$3:$Z$5,6,FALSE),"La celda tiene formula")</f>
        <v>La celda tiene formula</v>
      </c>
      <c r="C212" s="162"/>
      <c r="D212" s="162"/>
      <c r="E212" s="162"/>
      <c r="F212" s="162"/>
      <c r="G212" s="201" t="str">
        <f t="shared" si="0"/>
        <v xml:space="preserve">Evidencia: 
Frecuencia de aplicación: 
Responsable de aplicación: </v>
      </c>
    </row>
    <row r="213" spans="1:7" ht="15.75" customHeight="1">
      <c r="A213" s="162"/>
      <c r="B213" s="199" t="str">
        <f>IFERROR(VLOOKUP(A213,'2.Datos'!$B$3:$Z$5,6,FALSE),"La celda tiene formula")</f>
        <v>La celda tiene formula</v>
      </c>
      <c r="C213" s="162"/>
      <c r="D213" s="162"/>
      <c r="E213" s="162"/>
      <c r="F213" s="162"/>
      <c r="G213" s="201" t="str">
        <f t="shared" si="0"/>
        <v xml:space="preserve">Evidencia: 
Frecuencia de aplicación: 
Responsable de aplicación: </v>
      </c>
    </row>
    <row r="214" spans="1:7" ht="15.75" customHeight="1">
      <c r="A214" s="162"/>
      <c r="B214" s="199" t="str">
        <f>IFERROR(VLOOKUP(A214,'2.Datos'!$B$3:$Z$5,6,FALSE),"La celda tiene formula")</f>
        <v>La celda tiene formula</v>
      </c>
      <c r="C214" s="162"/>
      <c r="D214" s="162"/>
      <c r="E214" s="162"/>
      <c r="F214" s="162"/>
      <c r="G214" s="201" t="str">
        <f t="shared" si="0"/>
        <v xml:space="preserve">Evidencia: 
Frecuencia de aplicación: 
Responsable de aplicación: </v>
      </c>
    </row>
    <row r="215" spans="1:7" ht="15.75" customHeight="1">
      <c r="A215" s="162"/>
      <c r="B215" s="199" t="str">
        <f>IFERROR(VLOOKUP(A215,'2.Datos'!$B$3:$Z$5,6,FALSE),"La celda tiene formula")</f>
        <v>La celda tiene formula</v>
      </c>
      <c r="C215" s="162"/>
      <c r="D215" s="162"/>
      <c r="E215" s="162"/>
      <c r="F215" s="162"/>
      <c r="G215" s="201" t="str">
        <f t="shared" si="0"/>
        <v xml:space="preserve">Evidencia: 
Frecuencia de aplicación: 
Responsable de aplicación: </v>
      </c>
    </row>
    <row r="216" spans="1:7" ht="15.75" customHeight="1">
      <c r="A216" s="162"/>
      <c r="B216" s="199" t="str">
        <f>IFERROR(VLOOKUP(A216,'2.Datos'!$B$3:$Z$5,6,FALSE),"La celda tiene formula")</f>
        <v>La celda tiene formula</v>
      </c>
      <c r="C216" s="162"/>
      <c r="D216" s="162"/>
      <c r="E216" s="162"/>
      <c r="F216" s="162"/>
      <c r="G216" s="201" t="str">
        <f t="shared" si="0"/>
        <v xml:space="preserve">Evidencia: 
Frecuencia de aplicación: 
Responsable de aplicación: </v>
      </c>
    </row>
    <row r="217" spans="1:7" ht="15.75" customHeight="1">
      <c r="A217" s="162"/>
      <c r="B217" s="199" t="str">
        <f>IFERROR(VLOOKUP(A217,'2.Datos'!$B$3:$Z$5,6,FALSE),"La celda tiene formula")</f>
        <v>La celda tiene formula</v>
      </c>
      <c r="C217" s="162"/>
      <c r="D217" s="162"/>
      <c r="E217" s="162"/>
      <c r="F217" s="162"/>
      <c r="G217" s="201" t="str">
        <f t="shared" si="0"/>
        <v xml:space="preserve">Evidencia: 
Frecuencia de aplicación: 
Responsable de aplicación: </v>
      </c>
    </row>
    <row r="218" spans="1:7" ht="15.75" customHeight="1">
      <c r="A218" s="162"/>
      <c r="B218" s="199" t="str">
        <f>IFERROR(VLOOKUP(A218,'2.Datos'!$B$3:$Z$5,6,FALSE),"La celda tiene formula")</f>
        <v>La celda tiene formula</v>
      </c>
      <c r="C218" s="162"/>
      <c r="D218" s="162"/>
      <c r="E218" s="162"/>
      <c r="F218" s="162"/>
      <c r="G218" s="201" t="str">
        <f t="shared" si="0"/>
        <v xml:space="preserve">Evidencia: 
Frecuencia de aplicación: 
Responsable de aplicación: </v>
      </c>
    </row>
    <row r="219" spans="1:7" ht="15.75" customHeight="1">
      <c r="A219" s="162"/>
      <c r="B219" s="199" t="str">
        <f>IFERROR(VLOOKUP(A219,'2.Datos'!$B$3:$Z$5,6,FALSE),"La celda tiene formula")</f>
        <v>La celda tiene formula</v>
      </c>
      <c r="C219" s="162"/>
      <c r="D219" s="162"/>
      <c r="E219" s="162"/>
      <c r="F219" s="162"/>
      <c r="G219" s="201" t="str">
        <f t="shared" si="0"/>
        <v xml:space="preserve">Evidencia: 
Frecuencia de aplicación: 
Responsable de aplicación: </v>
      </c>
    </row>
    <row r="220" spans="1:7" ht="15.75" customHeight="1">
      <c r="A220" s="162"/>
      <c r="B220" s="199" t="str">
        <f>IFERROR(VLOOKUP(A220,'2.Datos'!$B$3:$Z$5,6,FALSE),"La celda tiene formula")</f>
        <v>La celda tiene formula</v>
      </c>
      <c r="C220" s="162"/>
      <c r="D220" s="162"/>
      <c r="E220" s="162"/>
      <c r="F220" s="162"/>
      <c r="G220" s="201" t="str">
        <f t="shared" si="0"/>
        <v xml:space="preserve">Evidencia: 
Frecuencia de aplicación: 
Responsable de aplicación: </v>
      </c>
    </row>
    <row r="221" spans="1:7" ht="15.75" customHeight="1">
      <c r="A221" s="162"/>
      <c r="B221" s="199" t="str">
        <f>IFERROR(VLOOKUP(A221,'2.Datos'!$B$3:$Z$5,6,FALSE),"La celda tiene formula")</f>
        <v>La celda tiene formula</v>
      </c>
      <c r="C221" s="162"/>
      <c r="D221" s="162"/>
      <c r="E221" s="162"/>
      <c r="F221" s="162"/>
      <c r="G221" s="201" t="str">
        <f t="shared" si="0"/>
        <v xml:space="preserve">Evidencia: 
Frecuencia de aplicación: 
Responsable de aplicación: </v>
      </c>
    </row>
    <row r="222" spans="1:7" ht="15.75" customHeight="1">
      <c r="A222" s="162"/>
      <c r="B222" s="199" t="str">
        <f>IFERROR(VLOOKUP(A222,'2.Datos'!$B$3:$Z$5,6,FALSE),"La celda tiene formula")</f>
        <v>La celda tiene formula</v>
      </c>
      <c r="C222" s="162"/>
      <c r="D222" s="162"/>
      <c r="E222" s="162"/>
      <c r="F222" s="162"/>
      <c r="G222" s="201" t="str">
        <f t="shared" si="0"/>
        <v xml:space="preserve">Evidencia: 
Frecuencia de aplicación: 
Responsable de aplicación: </v>
      </c>
    </row>
    <row r="223" spans="1:7" ht="15.75" customHeight="1">
      <c r="A223" s="162"/>
      <c r="B223" s="199" t="str">
        <f>IFERROR(VLOOKUP(A223,'2.Datos'!$B$3:$Z$5,6,FALSE),"La celda tiene formula")</f>
        <v>La celda tiene formula</v>
      </c>
      <c r="C223" s="162"/>
      <c r="D223" s="162"/>
      <c r="E223" s="162"/>
      <c r="F223" s="162"/>
      <c r="G223" s="201" t="str">
        <f t="shared" si="0"/>
        <v xml:space="preserve">Evidencia: 
Frecuencia de aplicación: 
Responsable de aplicación: </v>
      </c>
    </row>
    <row r="224" spans="1:7" ht="15.75" customHeight="1">
      <c r="A224" s="162"/>
      <c r="B224" s="199" t="str">
        <f>IFERROR(VLOOKUP(A224,'2.Datos'!$B$3:$Z$5,6,FALSE),"La celda tiene formula")</f>
        <v>La celda tiene formula</v>
      </c>
      <c r="C224" s="162"/>
      <c r="D224" s="162"/>
      <c r="E224" s="162"/>
      <c r="F224" s="162"/>
      <c r="G224" s="201" t="str">
        <f t="shared" si="0"/>
        <v xml:space="preserve">Evidencia: 
Frecuencia de aplicación: 
Responsable de aplicación: </v>
      </c>
    </row>
    <row r="225" spans="1:7" ht="15.75" customHeight="1">
      <c r="A225" s="162"/>
      <c r="B225" s="199" t="str">
        <f>IFERROR(VLOOKUP(A225,'2.Datos'!$B$3:$Z$5,6,FALSE),"La celda tiene formula")</f>
        <v>La celda tiene formula</v>
      </c>
      <c r="C225" s="162"/>
      <c r="D225" s="162"/>
      <c r="E225" s="162"/>
      <c r="F225" s="162"/>
      <c r="G225" s="201" t="str">
        <f t="shared" si="0"/>
        <v xml:space="preserve">Evidencia: 
Frecuencia de aplicación: 
Responsable de aplicación: </v>
      </c>
    </row>
    <row r="226" spans="1:7" ht="15.75" customHeight="1">
      <c r="A226" s="162"/>
      <c r="B226" s="199" t="str">
        <f>IFERROR(VLOOKUP(A226,'2.Datos'!$B$3:$Z$5,6,FALSE),"La celda tiene formula")</f>
        <v>La celda tiene formula</v>
      </c>
      <c r="C226" s="162"/>
      <c r="D226" s="162"/>
      <c r="E226" s="162"/>
      <c r="F226" s="162"/>
      <c r="G226" s="201" t="str">
        <f t="shared" si="0"/>
        <v xml:space="preserve">Evidencia: 
Frecuencia de aplicación: 
Responsable de aplicación: </v>
      </c>
    </row>
    <row r="227" spans="1:7" ht="15.75" customHeight="1">
      <c r="A227" s="162"/>
      <c r="B227" s="199" t="str">
        <f>IFERROR(VLOOKUP(A227,'2.Datos'!$B$3:$Z$5,6,FALSE),"La celda tiene formula")</f>
        <v>La celda tiene formula</v>
      </c>
      <c r="C227" s="162"/>
      <c r="D227" s="162"/>
      <c r="E227" s="162"/>
      <c r="F227" s="162"/>
      <c r="G227" s="201" t="str">
        <f t="shared" si="0"/>
        <v xml:space="preserve">Evidencia: 
Frecuencia de aplicación: 
Responsable de aplicación: </v>
      </c>
    </row>
    <row r="228" spans="1:7" ht="15.75" customHeight="1">
      <c r="A228" s="162"/>
      <c r="B228" s="199" t="str">
        <f>IFERROR(VLOOKUP(A228,'2.Datos'!$B$3:$Z$5,6,FALSE),"La celda tiene formula")</f>
        <v>La celda tiene formula</v>
      </c>
      <c r="C228" s="162"/>
      <c r="D228" s="162"/>
      <c r="E228" s="162"/>
      <c r="F228" s="162"/>
      <c r="G228" s="201" t="str">
        <f t="shared" si="0"/>
        <v xml:space="preserve">Evidencia: 
Frecuencia de aplicación: 
Responsable de aplicación: </v>
      </c>
    </row>
    <row r="229" spans="1:7" ht="15.75" customHeight="1">
      <c r="A229" s="162"/>
      <c r="B229" s="199" t="str">
        <f>IFERROR(VLOOKUP(A229,'2.Datos'!$B$3:$Z$5,6,FALSE),"La celda tiene formula")</f>
        <v>La celda tiene formula</v>
      </c>
      <c r="C229" s="162"/>
      <c r="D229" s="162"/>
      <c r="E229" s="162"/>
      <c r="F229" s="162"/>
      <c r="G229" s="201" t="str">
        <f t="shared" si="0"/>
        <v xml:space="preserve">Evidencia: 
Frecuencia de aplicación: 
Responsable de aplicación: </v>
      </c>
    </row>
    <row r="230" spans="1:7" ht="15.75" customHeight="1">
      <c r="A230" s="162"/>
      <c r="B230" s="199" t="str">
        <f>IFERROR(VLOOKUP(A230,'2.Datos'!$B$3:$Z$5,6,FALSE),"La celda tiene formula")</f>
        <v>La celda tiene formula</v>
      </c>
      <c r="C230" s="162"/>
      <c r="D230" s="162"/>
      <c r="E230" s="162"/>
      <c r="F230" s="162"/>
      <c r="G230" s="201" t="str">
        <f t="shared" si="0"/>
        <v xml:space="preserve">Evidencia: 
Frecuencia de aplicación: 
Responsable de aplicación: </v>
      </c>
    </row>
    <row r="231" spans="1:7" ht="15.75" customHeight="1">
      <c r="A231" s="162"/>
      <c r="B231" s="199" t="str">
        <f>IFERROR(VLOOKUP(A231,'2.Datos'!$B$3:$Z$5,6,FALSE),"La celda tiene formula")</f>
        <v>La celda tiene formula</v>
      </c>
      <c r="C231" s="162"/>
      <c r="D231" s="162"/>
      <c r="E231" s="162"/>
      <c r="F231" s="162"/>
      <c r="G231" s="201" t="str">
        <f t="shared" si="0"/>
        <v xml:space="preserve">Evidencia: 
Frecuencia de aplicación: 
Responsable de aplicación: </v>
      </c>
    </row>
    <row r="232" spans="1:7" ht="15.75" customHeight="1">
      <c r="A232" s="162"/>
      <c r="B232" s="199" t="str">
        <f>IFERROR(VLOOKUP(A232,'2.Datos'!$B$3:$Z$5,6,FALSE),"La celda tiene formula")</f>
        <v>La celda tiene formula</v>
      </c>
      <c r="C232" s="162"/>
      <c r="D232" s="162"/>
      <c r="E232" s="162"/>
      <c r="F232" s="162"/>
      <c r="G232" s="201" t="str">
        <f t="shared" si="0"/>
        <v xml:space="preserve">Evidencia: 
Frecuencia de aplicación: 
Responsable de aplicación: </v>
      </c>
    </row>
    <row r="233" spans="1:7" ht="15.75" customHeight="1">
      <c r="A233" s="162"/>
      <c r="B233" s="199" t="str">
        <f>IFERROR(VLOOKUP(A233,'2.Datos'!$B$3:$Z$5,6,FALSE),"La celda tiene formula")</f>
        <v>La celda tiene formula</v>
      </c>
      <c r="C233" s="162"/>
      <c r="D233" s="162"/>
      <c r="E233" s="162"/>
      <c r="F233" s="162"/>
      <c r="G233" s="201" t="str">
        <f t="shared" si="0"/>
        <v xml:space="preserve">Evidencia: 
Frecuencia de aplicación: 
Responsable de aplicación: </v>
      </c>
    </row>
    <row r="234" spans="1:7" ht="15.75" customHeight="1">
      <c r="A234" s="162"/>
      <c r="B234" s="199" t="str">
        <f>IFERROR(VLOOKUP(A234,'2.Datos'!$B$3:$Z$5,6,FALSE),"La celda tiene formula")</f>
        <v>La celda tiene formula</v>
      </c>
      <c r="C234" s="162"/>
      <c r="D234" s="162"/>
      <c r="E234" s="162"/>
      <c r="F234" s="162"/>
      <c r="G234" s="201" t="str">
        <f t="shared" si="0"/>
        <v xml:space="preserve">Evidencia: 
Frecuencia de aplicación: 
Responsable de aplicación: </v>
      </c>
    </row>
    <row r="235" spans="1:7" ht="15.75" customHeight="1">
      <c r="A235" s="162"/>
      <c r="B235" s="199" t="str">
        <f>IFERROR(VLOOKUP(A235,'2.Datos'!$B$3:$Z$5,6,FALSE),"La celda tiene formula")</f>
        <v>La celda tiene formula</v>
      </c>
      <c r="C235" s="162"/>
      <c r="D235" s="162"/>
      <c r="E235" s="162"/>
      <c r="F235" s="162"/>
      <c r="G235" s="201" t="str">
        <f t="shared" si="0"/>
        <v xml:space="preserve">Evidencia: 
Frecuencia de aplicación: 
Responsable de aplicación: </v>
      </c>
    </row>
    <row r="236" spans="1:7" ht="15.75" customHeight="1">
      <c r="A236" s="162"/>
      <c r="B236" s="199" t="str">
        <f>IFERROR(VLOOKUP(A236,'2.Datos'!$B$3:$Z$5,6,FALSE),"La celda tiene formula")</f>
        <v>La celda tiene formula</v>
      </c>
      <c r="C236" s="162"/>
      <c r="D236" s="162"/>
      <c r="E236" s="162"/>
      <c r="F236" s="162"/>
      <c r="G236" s="201" t="str">
        <f t="shared" si="0"/>
        <v xml:space="preserve">Evidencia: 
Frecuencia de aplicación: 
Responsable de aplicación: </v>
      </c>
    </row>
    <row r="237" spans="1:7" ht="15.75" customHeight="1">
      <c r="A237" s="162"/>
      <c r="B237" s="199" t="str">
        <f>IFERROR(VLOOKUP(A237,'2.Datos'!$B$3:$Z$5,6,FALSE),"La celda tiene formula")</f>
        <v>La celda tiene formula</v>
      </c>
      <c r="C237" s="162"/>
      <c r="D237" s="162"/>
      <c r="E237" s="162"/>
      <c r="F237" s="162"/>
      <c r="G237" s="201" t="str">
        <f t="shared" si="0"/>
        <v xml:space="preserve">Evidencia: 
Frecuencia de aplicación: 
Responsable de aplicación: </v>
      </c>
    </row>
    <row r="238" spans="1:7" ht="15.75" customHeight="1">
      <c r="A238" s="162"/>
      <c r="B238" s="199" t="str">
        <f>IFERROR(VLOOKUP(A238,'2.Datos'!$B$3:$Z$5,6,FALSE),"La celda tiene formula")</f>
        <v>La celda tiene formula</v>
      </c>
      <c r="C238" s="162"/>
      <c r="D238" s="162"/>
      <c r="E238" s="162"/>
      <c r="F238" s="162"/>
      <c r="G238" s="201" t="str">
        <f t="shared" si="0"/>
        <v xml:space="preserve">Evidencia: 
Frecuencia de aplicación: 
Responsable de aplicación: </v>
      </c>
    </row>
    <row r="239" spans="1:7" ht="15.75" customHeight="1">
      <c r="A239" s="162"/>
      <c r="B239" s="199" t="str">
        <f>IFERROR(VLOOKUP(A239,'2.Datos'!$B$3:$Z$5,6,FALSE),"La celda tiene formula")</f>
        <v>La celda tiene formula</v>
      </c>
      <c r="C239" s="162"/>
      <c r="D239" s="162"/>
      <c r="E239" s="162"/>
      <c r="F239" s="162"/>
      <c r="G239" s="201" t="str">
        <f t="shared" si="0"/>
        <v xml:space="preserve">Evidencia: 
Frecuencia de aplicación: 
Responsable de aplicación: </v>
      </c>
    </row>
    <row r="240" spans="1:7" ht="15.75" customHeight="1">
      <c r="A240" s="162"/>
      <c r="B240" s="199" t="str">
        <f>IFERROR(VLOOKUP(A240,'2.Datos'!$B$3:$Z$5,6,FALSE),"La celda tiene formula")</f>
        <v>La celda tiene formula</v>
      </c>
      <c r="C240" s="162"/>
      <c r="D240" s="162"/>
      <c r="E240" s="162"/>
      <c r="F240" s="162"/>
      <c r="G240" s="201" t="str">
        <f t="shared" si="0"/>
        <v xml:space="preserve">Evidencia: 
Frecuencia de aplicación: 
Responsable de aplicación: </v>
      </c>
    </row>
    <row r="241" spans="1:7" ht="15.75" customHeight="1">
      <c r="A241" s="162"/>
      <c r="B241" s="199" t="str">
        <f>IFERROR(VLOOKUP(A241,'2.Datos'!$B$3:$Z$5,6,FALSE),"La celda tiene formula")</f>
        <v>La celda tiene formula</v>
      </c>
      <c r="C241" s="162"/>
      <c r="D241" s="162"/>
      <c r="E241" s="162"/>
      <c r="F241" s="162"/>
      <c r="G241" s="201" t="str">
        <f t="shared" si="0"/>
        <v xml:space="preserve">Evidencia: 
Frecuencia de aplicación: 
Responsable de aplicación: </v>
      </c>
    </row>
    <row r="242" spans="1:7" ht="15.75" customHeight="1">
      <c r="A242" s="162"/>
      <c r="B242" s="199" t="str">
        <f>IFERROR(VLOOKUP(A242,'2.Datos'!$B$3:$Z$5,6,FALSE),"La celda tiene formula")</f>
        <v>La celda tiene formula</v>
      </c>
      <c r="C242" s="162"/>
      <c r="D242" s="162"/>
      <c r="E242" s="162"/>
      <c r="F242" s="162"/>
      <c r="G242" s="201" t="str">
        <f t="shared" si="0"/>
        <v xml:space="preserve">Evidencia: 
Frecuencia de aplicación: 
Responsable de aplicación: </v>
      </c>
    </row>
    <row r="243" spans="1:7" ht="15.75" customHeight="1">
      <c r="A243" s="162"/>
      <c r="B243" s="199" t="str">
        <f>IFERROR(VLOOKUP(A243,'2.Datos'!$B$3:$Z$5,6,FALSE),"La celda tiene formula")</f>
        <v>La celda tiene formula</v>
      </c>
      <c r="C243" s="162"/>
      <c r="D243" s="162"/>
      <c r="E243" s="162"/>
      <c r="F243" s="162"/>
      <c r="G243" s="201" t="str">
        <f t="shared" si="0"/>
        <v xml:space="preserve">Evidencia: 
Frecuencia de aplicación: 
Responsable de aplicación: </v>
      </c>
    </row>
    <row r="244" spans="1:7" ht="15.75" customHeight="1">
      <c r="A244" s="162"/>
      <c r="B244" s="199" t="str">
        <f>IFERROR(VLOOKUP(A244,'2.Datos'!$B$3:$Z$5,6,FALSE),"La celda tiene formula")</f>
        <v>La celda tiene formula</v>
      </c>
      <c r="C244" s="162"/>
      <c r="D244" s="162"/>
      <c r="E244" s="162"/>
      <c r="F244" s="162"/>
      <c r="G244" s="201" t="str">
        <f t="shared" si="0"/>
        <v xml:space="preserve">Evidencia: 
Frecuencia de aplicación: 
Responsable de aplicación: </v>
      </c>
    </row>
    <row r="245" spans="1:7" ht="15.75" customHeight="1">
      <c r="A245" s="162"/>
      <c r="B245" s="199" t="str">
        <f>IFERROR(VLOOKUP(A245,'2.Datos'!$B$3:$Z$5,6,FALSE),"La celda tiene formula")</f>
        <v>La celda tiene formula</v>
      </c>
      <c r="C245" s="162"/>
      <c r="D245" s="162"/>
      <c r="E245" s="162"/>
      <c r="F245" s="162"/>
      <c r="G245" s="201" t="str">
        <f t="shared" si="0"/>
        <v xml:space="preserve">Evidencia: 
Frecuencia de aplicación: 
Responsable de aplicación: </v>
      </c>
    </row>
    <row r="246" spans="1:7" ht="15.75" customHeight="1">
      <c r="A246" s="162"/>
      <c r="B246" s="199" t="str">
        <f>IFERROR(VLOOKUP(A246,'2.Datos'!$B$3:$Z$5,6,FALSE),"La celda tiene formula")</f>
        <v>La celda tiene formula</v>
      </c>
      <c r="C246" s="162"/>
      <c r="D246" s="162"/>
      <c r="E246" s="162"/>
      <c r="F246" s="162"/>
      <c r="G246" s="201" t="str">
        <f t="shared" si="0"/>
        <v xml:space="preserve">Evidencia: 
Frecuencia de aplicación: 
Responsable de aplicación: </v>
      </c>
    </row>
    <row r="247" spans="1:7" ht="15.75" customHeight="1">
      <c r="A247" s="162"/>
      <c r="B247" s="199" t="str">
        <f>IFERROR(VLOOKUP(A247,'2.Datos'!$B$3:$Z$5,6,FALSE),"La celda tiene formula")</f>
        <v>La celda tiene formula</v>
      </c>
      <c r="C247" s="162"/>
      <c r="D247" s="162"/>
      <c r="E247" s="162"/>
      <c r="F247" s="162"/>
      <c r="G247" s="201" t="str">
        <f t="shared" si="0"/>
        <v xml:space="preserve">Evidencia: 
Frecuencia de aplicación: 
Responsable de aplicación: </v>
      </c>
    </row>
    <row r="248" spans="1:7" ht="15.75" customHeight="1">
      <c r="A248" s="162"/>
      <c r="B248" s="199" t="str">
        <f>IFERROR(VLOOKUP(A248,'2.Datos'!$B$3:$Z$5,6,FALSE),"La celda tiene formula")</f>
        <v>La celda tiene formula</v>
      </c>
      <c r="C248" s="162"/>
      <c r="D248" s="162"/>
      <c r="E248" s="162"/>
      <c r="F248" s="162"/>
      <c r="G248" s="201" t="str">
        <f t="shared" si="0"/>
        <v xml:space="preserve">Evidencia: 
Frecuencia de aplicación: 
Responsable de aplicación: </v>
      </c>
    </row>
    <row r="249" spans="1:7" ht="15.75" customHeight="1">
      <c r="A249" s="162"/>
      <c r="B249" s="199" t="str">
        <f>IFERROR(VLOOKUP(A249,'2.Datos'!$B$3:$Z$5,6,FALSE),"La celda tiene formula")</f>
        <v>La celda tiene formula</v>
      </c>
      <c r="C249" s="162"/>
      <c r="D249" s="162"/>
      <c r="E249" s="162"/>
      <c r="F249" s="162"/>
      <c r="G249" s="201" t="str">
        <f t="shared" si="0"/>
        <v xml:space="preserve">Evidencia: 
Frecuencia de aplicación: 
Responsable de aplicación: </v>
      </c>
    </row>
    <row r="250" spans="1:7" ht="15.75" customHeight="1">
      <c r="A250" s="162"/>
      <c r="B250" s="199" t="str">
        <f>IFERROR(VLOOKUP(A250,'2.Datos'!$B$3:$Z$5,6,FALSE),"La celda tiene formula")</f>
        <v>La celda tiene formula</v>
      </c>
      <c r="C250" s="162"/>
      <c r="D250" s="162"/>
      <c r="E250" s="162"/>
      <c r="F250" s="162"/>
      <c r="G250" s="201" t="str">
        <f t="shared" si="0"/>
        <v xml:space="preserve">Evidencia: 
Frecuencia de aplicación: 
Responsable de aplicación: </v>
      </c>
    </row>
    <row r="251" spans="1:7" ht="15.75" customHeight="1">
      <c r="A251" s="162"/>
      <c r="B251" s="199" t="str">
        <f>IFERROR(VLOOKUP(A251,'2.Datos'!$B$3:$Z$5,6,FALSE),"La celda tiene formula")</f>
        <v>La celda tiene formula</v>
      </c>
      <c r="C251" s="162"/>
      <c r="D251" s="162"/>
      <c r="E251" s="162"/>
      <c r="F251" s="162"/>
      <c r="G251" s="201" t="str">
        <f t="shared" si="0"/>
        <v xml:space="preserve">Evidencia: 
Frecuencia de aplicación: 
Responsable de aplicación: </v>
      </c>
    </row>
    <row r="252" spans="1:7" ht="15.75" customHeight="1">
      <c r="A252" s="162"/>
      <c r="B252" s="199" t="str">
        <f>IFERROR(VLOOKUP(A252,'2.Datos'!$B$3:$Z$5,6,FALSE),"La celda tiene formula")</f>
        <v>La celda tiene formula</v>
      </c>
      <c r="C252" s="162"/>
      <c r="D252" s="162"/>
      <c r="E252" s="162"/>
      <c r="F252" s="162"/>
      <c r="G252" s="201" t="str">
        <f t="shared" si="0"/>
        <v xml:space="preserve">Evidencia: 
Frecuencia de aplicación: 
Responsable de aplicación: </v>
      </c>
    </row>
    <row r="253" spans="1:7" ht="15.75" customHeight="1">
      <c r="A253" s="162"/>
      <c r="B253" s="199" t="str">
        <f>IFERROR(VLOOKUP(A253,'2.Datos'!$B$3:$Z$5,6,FALSE),"La celda tiene formula")</f>
        <v>La celda tiene formula</v>
      </c>
      <c r="C253" s="162"/>
      <c r="D253" s="162"/>
      <c r="E253" s="162"/>
      <c r="F253" s="162"/>
      <c r="G253" s="201" t="str">
        <f t="shared" si="0"/>
        <v xml:space="preserve">Evidencia: 
Frecuencia de aplicación: 
Responsable de aplicación: </v>
      </c>
    </row>
    <row r="254" spans="1:7" ht="15.75" customHeight="1">
      <c r="A254" s="162"/>
      <c r="B254" s="199" t="str">
        <f>IFERROR(VLOOKUP(A254,'2.Datos'!$B$3:$Z$5,6,FALSE),"La celda tiene formula")</f>
        <v>La celda tiene formula</v>
      </c>
      <c r="C254" s="162"/>
      <c r="D254" s="162"/>
      <c r="E254" s="162"/>
      <c r="F254" s="162"/>
      <c r="G254" s="201" t="str">
        <f t="shared" si="0"/>
        <v xml:space="preserve">Evidencia: 
Frecuencia de aplicación: 
Responsable de aplicación: </v>
      </c>
    </row>
    <row r="255" spans="1:7" ht="15.75" customHeight="1">
      <c r="A255" s="162"/>
      <c r="B255" s="199" t="str">
        <f>IFERROR(VLOOKUP(A255,'2.Datos'!$B$3:$Z$5,6,FALSE),"La celda tiene formula")</f>
        <v>La celda tiene formula</v>
      </c>
      <c r="C255" s="162"/>
      <c r="D255" s="162"/>
      <c r="E255" s="162"/>
      <c r="F255" s="162"/>
      <c r="G255" s="201" t="str">
        <f t="shared" si="0"/>
        <v xml:space="preserve">Evidencia: 
Frecuencia de aplicación: 
Responsable de aplicación: </v>
      </c>
    </row>
    <row r="256" spans="1:7" ht="15.75" customHeight="1">
      <c r="A256" s="162"/>
      <c r="B256" s="199" t="str">
        <f>IFERROR(VLOOKUP(A256,'2.Datos'!$B$3:$Z$5,6,FALSE),"La celda tiene formula")</f>
        <v>La celda tiene formula</v>
      </c>
      <c r="C256" s="162"/>
      <c r="D256" s="162"/>
      <c r="E256" s="162"/>
      <c r="F256" s="162"/>
      <c r="G256" s="201" t="str">
        <f t="shared" si="0"/>
        <v xml:space="preserve">Evidencia: 
Frecuencia de aplicación: 
Responsable de aplicación: </v>
      </c>
    </row>
    <row r="257" spans="1:7" ht="15.75" customHeight="1">
      <c r="A257" s="162"/>
      <c r="B257" s="199" t="str">
        <f>IFERROR(VLOOKUP(A257,'2.Datos'!$B$3:$Z$5,6,FALSE),"La celda tiene formula")</f>
        <v>La celda tiene formula</v>
      </c>
      <c r="C257" s="162"/>
      <c r="D257" s="162"/>
      <c r="E257" s="162"/>
      <c r="F257" s="162"/>
      <c r="G257" s="201" t="str">
        <f t="shared" ref="G257:G511" si="1">CONCATENATE($D$1,": ",D257,CHAR(10),$E$1,": ",E257,CHAR(10),$F$1,": ",F257)</f>
        <v xml:space="preserve">Evidencia: 
Frecuencia de aplicación: 
Responsable de aplicación: </v>
      </c>
    </row>
    <row r="258" spans="1:7" ht="15.75" customHeight="1">
      <c r="A258" s="162"/>
      <c r="B258" s="199" t="str">
        <f>IFERROR(VLOOKUP(A258,'2.Datos'!$B$3:$Z$5,6,FALSE),"La celda tiene formula")</f>
        <v>La celda tiene formula</v>
      </c>
      <c r="C258" s="162"/>
      <c r="D258" s="162"/>
      <c r="E258" s="162"/>
      <c r="F258" s="162"/>
      <c r="G258" s="201" t="str">
        <f t="shared" si="1"/>
        <v xml:space="preserve">Evidencia: 
Frecuencia de aplicación: 
Responsable de aplicación: </v>
      </c>
    </row>
    <row r="259" spans="1:7" ht="15.75" customHeight="1">
      <c r="A259" s="162"/>
      <c r="B259" s="199" t="str">
        <f>IFERROR(VLOOKUP(A259,'2.Datos'!$B$3:$Z$5,6,FALSE),"La celda tiene formula")</f>
        <v>La celda tiene formula</v>
      </c>
      <c r="C259" s="162"/>
      <c r="D259" s="162"/>
      <c r="E259" s="162"/>
      <c r="F259" s="162"/>
      <c r="G259" s="201" t="str">
        <f t="shared" si="1"/>
        <v xml:space="preserve">Evidencia: 
Frecuencia de aplicación: 
Responsable de aplicación: </v>
      </c>
    </row>
    <row r="260" spans="1:7" ht="15.75" customHeight="1">
      <c r="A260" s="162"/>
      <c r="B260" s="199" t="str">
        <f>IFERROR(VLOOKUP(A260,'2.Datos'!$B$3:$Z$5,6,FALSE),"La celda tiene formula")</f>
        <v>La celda tiene formula</v>
      </c>
      <c r="C260" s="162"/>
      <c r="D260" s="162"/>
      <c r="E260" s="162"/>
      <c r="F260" s="162"/>
      <c r="G260" s="201" t="str">
        <f t="shared" si="1"/>
        <v xml:space="preserve">Evidencia: 
Frecuencia de aplicación: 
Responsable de aplicación: </v>
      </c>
    </row>
    <row r="261" spans="1:7" ht="15.75" customHeight="1">
      <c r="A261" s="162"/>
      <c r="B261" s="199" t="str">
        <f>IFERROR(VLOOKUP(A261,'2.Datos'!$B$3:$Z$5,6,FALSE),"La celda tiene formula")</f>
        <v>La celda tiene formula</v>
      </c>
      <c r="C261" s="162"/>
      <c r="D261" s="162"/>
      <c r="E261" s="162"/>
      <c r="F261" s="162"/>
      <c r="G261" s="201" t="str">
        <f t="shared" si="1"/>
        <v xml:space="preserve">Evidencia: 
Frecuencia de aplicación: 
Responsable de aplicación: </v>
      </c>
    </row>
    <row r="262" spans="1:7" ht="15.75" customHeight="1">
      <c r="A262" s="162"/>
      <c r="B262" s="199" t="str">
        <f>IFERROR(VLOOKUP(A262,'2.Datos'!$B$3:$Z$5,6,FALSE),"La celda tiene formula")</f>
        <v>La celda tiene formula</v>
      </c>
      <c r="C262" s="162"/>
      <c r="D262" s="162"/>
      <c r="E262" s="162"/>
      <c r="F262" s="162"/>
      <c r="G262" s="201" t="str">
        <f t="shared" si="1"/>
        <v xml:space="preserve">Evidencia: 
Frecuencia de aplicación: 
Responsable de aplicación: </v>
      </c>
    </row>
    <row r="263" spans="1:7" ht="15.75" customHeight="1">
      <c r="A263" s="162"/>
      <c r="B263" s="199" t="str">
        <f>IFERROR(VLOOKUP(A263,'2.Datos'!$B$3:$Z$5,6,FALSE),"La celda tiene formula")</f>
        <v>La celda tiene formula</v>
      </c>
      <c r="C263" s="162"/>
      <c r="D263" s="162"/>
      <c r="E263" s="162"/>
      <c r="F263" s="162"/>
      <c r="G263" s="201" t="str">
        <f t="shared" si="1"/>
        <v xml:space="preserve">Evidencia: 
Frecuencia de aplicación: 
Responsable de aplicación: </v>
      </c>
    </row>
    <row r="264" spans="1:7" ht="15.75" customHeight="1">
      <c r="A264" s="162"/>
      <c r="B264" s="199" t="str">
        <f>IFERROR(VLOOKUP(A264,'2.Datos'!$B$3:$Z$5,6,FALSE),"La celda tiene formula")</f>
        <v>La celda tiene formula</v>
      </c>
      <c r="C264" s="162"/>
      <c r="D264" s="162"/>
      <c r="E264" s="162"/>
      <c r="F264" s="162"/>
      <c r="G264" s="201" t="str">
        <f t="shared" si="1"/>
        <v xml:space="preserve">Evidencia: 
Frecuencia de aplicación: 
Responsable de aplicación: </v>
      </c>
    </row>
    <row r="265" spans="1:7" ht="15.75" customHeight="1">
      <c r="A265" s="162"/>
      <c r="B265" s="199" t="str">
        <f>IFERROR(VLOOKUP(A265,'2.Datos'!$B$3:$Z$5,6,FALSE),"La celda tiene formula")</f>
        <v>La celda tiene formula</v>
      </c>
      <c r="C265" s="162"/>
      <c r="D265" s="162"/>
      <c r="E265" s="162"/>
      <c r="F265" s="162"/>
      <c r="G265" s="201" t="str">
        <f t="shared" si="1"/>
        <v xml:space="preserve">Evidencia: 
Frecuencia de aplicación: 
Responsable de aplicación: </v>
      </c>
    </row>
    <row r="266" spans="1:7" ht="15.75" customHeight="1">
      <c r="A266" s="162"/>
      <c r="B266" s="199" t="str">
        <f>IFERROR(VLOOKUP(A266,'2.Datos'!$B$3:$Z$5,6,FALSE),"La celda tiene formula")</f>
        <v>La celda tiene formula</v>
      </c>
      <c r="C266" s="162"/>
      <c r="D266" s="162"/>
      <c r="E266" s="162"/>
      <c r="F266" s="162"/>
      <c r="G266" s="201" t="str">
        <f t="shared" si="1"/>
        <v xml:space="preserve">Evidencia: 
Frecuencia de aplicación: 
Responsable de aplicación: </v>
      </c>
    </row>
    <row r="267" spans="1:7" ht="15.75" customHeight="1">
      <c r="A267" s="162"/>
      <c r="B267" s="199" t="str">
        <f>IFERROR(VLOOKUP(A267,'2.Datos'!$B$3:$Z$5,6,FALSE),"La celda tiene formula")</f>
        <v>La celda tiene formula</v>
      </c>
      <c r="C267" s="162"/>
      <c r="D267" s="162"/>
      <c r="E267" s="162"/>
      <c r="F267" s="162"/>
      <c r="G267" s="201" t="str">
        <f t="shared" si="1"/>
        <v xml:space="preserve">Evidencia: 
Frecuencia de aplicación: 
Responsable de aplicación: </v>
      </c>
    </row>
    <row r="268" spans="1:7" ht="15.75" customHeight="1">
      <c r="A268" s="162"/>
      <c r="B268" s="199" t="str">
        <f>IFERROR(VLOOKUP(A268,'2.Datos'!$B$3:$Z$5,6,FALSE),"La celda tiene formula")</f>
        <v>La celda tiene formula</v>
      </c>
      <c r="C268" s="162"/>
      <c r="D268" s="162"/>
      <c r="E268" s="162"/>
      <c r="F268" s="162"/>
      <c r="G268" s="201" t="str">
        <f t="shared" si="1"/>
        <v xml:space="preserve">Evidencia: 
Frecuencia de aplicación: 
Responsable de aplicación: </v>
      </c>
    </row>
    <row r="269" spans="1:7" ht="15.75" customHeight="1">
      <c r="A269" s="162"/>
      <c r="B269" s="199" t="str">
        <f>IFERROR(VLOOKUP(A269,'2.Datos'!$B$3:$Z$5,6,FALSE),"La celda tiene formula")</f>
        <v>La celda tiene formula</v>
      </c>
      <c r="C269" s="162"/>
      <c r="D269" s="162"/>
      <c r="E269" s="162"/>
      <c r="F269" s="162"/>
      <c r="G269" s="201" t="str">
        <f t="shared" si="1"/>
        <v xml:space="preserve">Evidencia: 
Frecuencia de aplicación: 
Responsable de aplicación: </v>
      </c>
    </row>
    <row r="270" spans="1:7" ht="15.75" customHeight="1">
      <c r="A270" s="162"/>
      <c r="B270" s="199" t="str">
        <f>IFERROR(VLOOKUP(A270,'2.Datos'!$B$3:$Z$5,6,FALSE),"La celda tiene formula")</f>
        <v>La celda tiene formula</v>
      </c>
      <c r="C270" s="162"/>
      <c r="D270" s="162"/>
      <c r="E270" s="162"/>
      <c r="F270" s="162"/>
      <c r="G270" s="201" t="str">
        <f t="shared" si="1"/>
        <v xml:space="preserve">Evidencia: 
Frecuencia de aplicación: 
Responsable de aplicación: </v>
      </c>
    </row>
    <row r="271" spans="1:7" ht="15.75" customHeight="1">
      <c r="A271" s="162"/>
      <c r="B271" s="199" t="str">
        <f>IFERROR(VLOOKUP(A271,'2.Datos'!$B$3:$Z$5,6,FALSE),"La celda tiene formula")</f>
        <v>La celda tiene formula</v>
      </c>
      <c r="C271" s="162"/>
      <c r="D271" s="162"/>
      <c r="E271" s="162"/>
      <c r="F271" s="162"/>
      <c r="G271" s="201" t="str">
        <f t="shared" si="1"/>
        <v xml:space="preserve">Evidencia: 
Frecuencia de aplicación: 
Responsable de aplicación: </v>
      </c>
    </row>
    <row r="272" spans="1:7" ht="15.75" customHeight="1">
      <c r="A272" s="162"/>
      <c r="B272" s="199" t="str">
        <f>IFERROR(VLOOKUP(A272,'2.Datos'!$B$3:$Z$5,6,FALSE),"La celda tiene formula")</f>
        <v>La celda tiene formula</v>
      </c>
      <c r="C272" s="162"/>
      <c r="D272" s="162"/>
      <c r="E272" s="162"/>
      <c r="F272" s="162"/>
      <c r="G272" s="201" t="str">
        <f t="shared" si="1"/>
        <v xml:space="preserve">Evidencia: 
Frecuencia de aplicación: 
Responsable de aplicación: </v>
      </c>
    </row>
    <row r="273" spans="1:7" ht="15.75" customHeight="1">
      <c r="A273" s="162"/>
      <c r="B273" s="199" t="str">
        <f>IFERROR(VLOOKUP(A273,'2.Datos'!$B$3:$Z$5,6,FALSE),"La celda tiene formula")</f>
        <v>La celda tiene formula</v>
      </c>
      <c r="C273" s="162"/>
      <c r="D273" s="162"/>
      <c r="E273" s="162"/>
      <c r="F273" s="162"/>
      <c r="G273" s="201" t="str">
        <f t="shared" si="1"/>
        <v xml:space="preserve">Evidencia: 
Frecuencia de aplicación: 
Responsable de aplicación: </v>
      </c>
    </row>
    <row r="274" spans="1:7" ht="15.75" customHeight="1">
      <c r="A274" s="162"/>
      <c r="B274" s="199" t="str">
        <f>IFERROR(VLOOKUP(A274,'2.Datos'!$B$3:$Z$5,6,FALSE),"La celda tiene formula")</f>
        <v>La celda tiene formula</v>
      </c>
      <c r="C274" s="162"/>
      <c r="D274" s="162"/>
      <c r="E274" s="162"/>
      <c r="F274" s="162"/>
      <c r="G274" s="201" t="str">
        <f t="shared" si="1"/>
        <v xml:space="preserve">Evidencia: 
Frecuencia de aplicación: 
Responsable de aplicación: </v>
      </c>
    </row>
    <row r="275" spans="1:7" ht="15.75" customHeight="1">
      <c r="A275" s="162"/>
      <c r="B275" s="199" t="str">
        <f>IFERROR(VLOOKUP(A275,'2.Datos'!$B$3:$Z$5,6,FALSE),"La celda tiene formula")</f>
        <v>La celda tiene formula</v>
      </c>
      <c r="C275" s="162"/>
      <c r="D275" s="162"/>
      <c r="E275" s="162"/>
      <c r="F275" s="162"/>
      <c r="G275" s="201" t="str">
        <f t="shared" si="1"/>
        <v xml:space="preserve">Evidencia: 
Frecuencia de aplicación: 
Responsable de aplicación: </v>
      </c>
    </row>
    <row r="276" spans="1:7" ht="15.75" customHeight="1">
      <c r="A276" s="162"/>
      <c r="B276" s="199" t="str">
        <f>IFERROR(VLOOKUP(A276,'2.Datos'!$B$3:$Z$5,6,FALSE),"La celda tiene formula")</f>
        <v>La celda tiene formula</v>
      </c>
      <c r="C276" s="162"/>
      <c r="D276" s="162"/>
      <c r="E276" s="162"/>
      <c r="F276" s="162"/>
      <c r="G276" s="201" t="str">
        <f t="shared" si="1"/>
        <v xml:space="preserve">Evidencia: 
Frecuencia de aplicación: 
Responsable de aplicación: </v>
      </c>
    </row>
    <row r="277" spans="1:7" ht="15.75" customHeight="1">
      <c r="A277" s="162"/>
      <c r="B277" s="199" t="str">
        <f>IFERROR(VLOOKUP(A277,'2.Datos'!$B$3:$Z$5,6,FALSE),"La celda tiene formula")</f>
        <v>La celda tiene formula</v>
      </c>
      <c r="C277" s="162"/>
      <c r="D277" s="162"/>
      <c r="E277" s="162"/>
      <c r="F277" s="162"/>
      <c r="G277" s="201" t="str">
        <f t="shared" si="1"/>
        <v xml:space="preserve">Evidencia: 
Frecuencia de aplicación: 
Responsable de aplicación: </v>
      </c>
    </row>
    <row r="278" spans="1:7" ht="15.75" customHeight="1">
      <c r="A278" s="162"/>
      <c r="B278" s="199" t="str">
        <f>IFERROR(VLOOKUP(A278,'2.Datos'!$B$3:$Z$5,6,FALSE),"La celda tiene formula")</f>
        <v>La celda tiene formula</v>
      </c>
      <c r="C278" s="162"/>
      <c r="D278" s="162"/>
      <c r="E278" s="162"/>
      <c r="F278" s="162"/>
      <c r="G278" s="201" t="str">
        <f t="shared" si="1"/>
        <v xml:space="preserve">Evidencia: 
Frecuencia de aplicación: 
Responsable de aplicación: </v>
      </c>
    </row>
    <row r="279" spans="1:7" ht="15.75" customHeight="1">
      <c r="A279" s="162"/>
      <c r="B279" s="199" t="str">
        <f>IFERROR(VLOOKUP(A279,'2.Datos'!$B$3:$Z$5,6,FALSE),"La celda tiene formula")</f>
        <v>La celda tiene formula</v>
      </c>
      <c r="C279" s="162"/>
      <c r="D279" s="162"/>
      <c r="E279" s="162"/>
      <c r="F279" s="162"/>
      <c r="G279" s="201" t="str">
        <f t="shared" si="1"/>
        <v xml:space="preserve">Evidencia: 
Frecuencia de aplicación: 
Responsable de aplicación: </v>
      </c>
    </row>
    <row r="280" spans="1:7" ht="15.75" customHeight="1">
      <c r="A280" s="162"/>
      <c r="B280" s="199" t="str">
        <f>IFERROR(VLOOKUP(A280,'2.Datos'!$B$3:$Z$5,6,FALSE),"La celda tiene formula")</f>
        <v>La celda tiene formula</v>
      </c>
      <c r="C280" s="162"/>
      <c r="D280" s="162"/>
      <c r="E280" s="162"/>
      <c r="F280" s="162"/>
      <c r="G280" s="201" t="str">
        <f t="shared" si="1"/>
        <v xml:space="preserve">Evidencia: 
Frecuencia de aplicación: 
Responsable de aplicación: </v>
      </c>
    </row>
    <row r="281" spans="1:7" ht="15.75" customHeight="1">
      <c r="A281" s="162"/>
      <c r="B281" s="199" t="str">
        <f>IFERROR(VLOOKUP(A281,'2.Datos'!$B$3:$Z$5,6,FALSE),"La celda tiene formula")</f>
        <v>La celda tiene formula</v>
      </c>
      <c r="C281" s="162"/>
      <c r="D281" s="162"/>
      <c r="E281" s="162"/>
      <c r="F281" s="162"/>
      <c r="G281" s="201" t="str">
        <f t="shared" si="1"/>
        <v xml:space="preserve">Evidencia: 
Frecuencia de aplicación: 
Responsable de aplicación: </v>
      </c>
    </row>
    <row r="282" spans="1:7" ht="15.75" customHeight="1">
      <c r="A282" s="162"/>
      <c r="B282" s="199" t="str">
        <f>IFERROR(VLOOKUP(A282,'2.Datos'!$B$3:$Z$5,6,FALSE),"La celda tiene formula")</f>
        <v>La celda tiene formula</v>
      </c>
      <c r="C282" s="162"/>
      <c r="D282" s="162"/>
      <c r="E282" s="162"/>
      <c r="F282" s="162"/>
      <c r="G282" s="201" t="str">
        <f t="shared" si="1"/>
        <v xml:space="preserve">Evidencia: 
Frecuencia de aplicación: 
Responsable de aplicación: </v>
      </c>
    </row>
    <row r="283" spans="1:7" ht="15.75" customHeight="1">
      <c r="A283" s="162"/>
      <c r="B283" s="199" t="str">
        <f>IFERROR(VLOOKUP(A283,'2.Datos'!$B$3:$Z$5,6,FALSE),"La celda tiene formula")</f>
        <v>La celda tiene formula</v>
      </c>
      <c r="C283" s="162"/>
      <c r="D283" s="162"/>
      <c r="E283" s="162"/>
      <c r="F283" s="162"/>
      <c r="G283" s="201" t="str">
        <f t="shared" si="1"/>
        <v xml:space="preserve">Evidencia: 
Frecuencia de aplicación: 
Responsable de aplicación: </v>
      </c>
    </row>
    <row r="284" spans="1:7" ht="15.75" customHeight="1">
      <c r="A284" s="162"/>
      <c r="B284" s="199" t="str">
        <f>IFERROR(VLOOKUP(A284,'2.Datos'!$B$3:$Z$5,6,FALSE),"La celda tiene formula")</f>
        <v>La celda tiene formula</v>
      </c>
      <c r="C284" s="162"/>
      <c r="D284" s="162"/>
      <c r="E284" s="162"/>
      <c r="F284" s="162"/>
      <c r="G284" s="201" t="str">
        <f t="shared" si="1"/>
        <v xml:space="preserve">Evidencia: 
Frecuencia de aplicación: 
Responsable de aplicación: </v>
      </c>
    </row>
    <row r="285" spans="1:7" ht="15.75" customHeight="1">
      <c r="A285" s="162"/>
      <c r="B285" s="199" t="str">
        <f>IFERROR(VLOOKUP(A285,'2.Datos'!$B$3:$Z$5,6,FALSE),"La celda tiene formula")</f>
        <v>La celda tiene formula</v>
      </c>
      <c r="C285" s="162"/>
      <c r="D285" s="162"/>
      <c r="E285" s="162"/>
      <c r="F285" s="162"/>
      <c r="G285" s="201" t="str">
        <f t="shared" si="1"/>
        <v xml:space="preserve">Evidencia: 
Frecuencia de aplicación: 
Responsable de aplicación: </v>
      </c>
    </row>
    <row r="286" spans="1:7" ht="15.75" customHeight="1">
      <c r="A286" s="162"/>
      <c r="B286" s="199" t="str">
        <f>IFERROR(VLOOKUP(A286,'2.Datos'!$B$3:$Z$5,6,FALSE),"La celda tiene formula")</f>
        <v>La celda tiene formula</v>
      </c>
      <c r="C286" s="162"/>
      <c r="D286" s="162"/>
      <c r="E286" s="162"/>
      <c r="F286" s="162"/>
      <c r="G286" s="201" t="str">
        <f t="shared" si="1"/>
        <v xml:space="preserve">Evidencia: 
Frecuencia de aplicación: 
Responsable de aplicación: </v>
      </c>
    </row>
    <row r="287" spans="1:7" ht="15.75" customHeight="1">
      <c r="A287" s="162"/>
      <c r="B287" s="199" t="str">
        <f>IFERROR(VLOOKUP(A287,'2.Datos'!$B$3:$Z$5,6,FALSE),"La celda tiene formula")</f>
        <v>La celda tiene formula</v>
      </c>
      <c r="C287" s="162"/>
      <c r="D287" s="162"/>
      <c r="E287" s="162"/>
      <c r="F287" s="162"/>
      <c r="G287" s="201" t="str">
        <f t="shared" si="1"/>
        <v xml:space="preserve">Evidencia: 
Frecuencia de aplicación: 
Responsable de aplicación: </v>
      </c>
    </row>
    <row r="288" spans="1:7" ht="15.75" customHeight="1">
      <c r="A288" s="162"/>
      <c r="B288" s="199" t="str">
        <f>IFERROR(VLOOKUP(A288,'2.Datos'!$B$3:$Z$5,6,FALSE),"La celda tiene formula")</f>
        <v>La celda tiene formula</v>
      </c>
      <c r="C288" s="162"/>
      <c r="D288" s="162"/>
      <c r="E288" s="162"/>
      <c r="F288" s="162"/>
      <c r="G288" s="201" t="str">
        <f t="shared" si="1"/>
        <v xml:space="preserve">Evidencia: 
Frecuencia de aplicación: 
Responsable de aplicación: </v>
      </c>
    </row>
    <row r="289" spans="1:7" ht="15.75" customHeight="1">
      <c r="A289" s="162"/>
      <c r="B289" s="199" t="str">
        <f>IFERROR(VLOOKUP(A289,'2.Datos'!$B$3:$Z$5,6,FALSE),"La celda tiene formula")</f>
        <v>La celda tiene formula</v>
      </c>
      <c r="C289" s="162"/>
      <c r="D289" s="162"/>
      <c r="E289" s="162"/>
      <c r="F289" s="162"/>
      <c r="G289" s="201" t="str">
        <f t="shared" si="1"/>
        <v xml:space="preserve">Evidencia: 
Frecuencia de aplicación: 
Responsable de aplicación: </v>
      </c>
    </row>
    <row r="290" spans="1:7" ht="15.75" customHeight="1">
      <c r="A290" s="162"/>
      <c r="B290" s="199" t="str">
        <f>IFERROR(VLOOKUP(A290,'2.Datos'!$B$3:$Z$5,6,FALSE),"La celda tiene formula")</f>
        <v>La celda tiene formula</v>
      </c>
      <c r="C290" s="162"/>
      <c r="D290" s="162"/>
      <c r="E290" s="162"/>
      <c r="F290" s="162"/>
      <c r="G290" s="201" t="str">
        <f t="shared" si="1"/>
        <v xml:space="preserve">Evidencia: 
Frecuencia de aplicación: 
Responsable de aplicación: </v>
      </c>
    </row>
    <row r="291" spans="1:7" ht="15.75" customHeight="1">
      <c r="A291" s="162"/>
      <c r="B291" s="199" t="str">
        <f>IFERROR(VLOOKUP(A291,'2.Datos'!$B$3:$Z$5,6,FALSE),"La celda tiene formula")</f>
        <v>La celda tiene formula</v>
      </c>
      <c r="C291" s="162"/>
      <c r="D291" s="162"/>
      <c r="E291" s="162"/>
      <c r="F291" s="162"/>
      <c r="G291" s="201" t="str">
        <f t="shared" si="1"/>
        <v xml:space="preserve">Evidencia: 
Frecuencia de aplicación: 
Responsable de aplicación: </v>
      </c>
    </row>
    <row r="292" spans="1:7" ht="15.75" customHeight="1">
      <c r="A292" s="162"/>
      <c r="B292" s="199" t="str">
        <f>IFERROR(VLOOKUP(A292,'2.Datos'!$B$3:$Z$5,6,FALSE),"La celda tiene formula")</f>
        <v>La celda tiene formula</v>
      </c>
      <c r="C292" s="162"/>
      <c r="D292" s="162"/>
      <c r="E292" s="162"/>
      <c r="F292" s="162"/>
      <c r="G292" s="201" t="str">
        <f t="shared" si="1"/>
        <v xml:space="preserve">Evidencia: 
Frecuencia de aplicación: 
Responsable de aplicación: </v>
      </c>
    </row>
    <row r="293" spans="1:7" ht="15.75" customHeight="1">
      <c r="A293" s="162"/>
      <c r="B293" s="199" t="str">
        <f>IFERROR(VLOOKUP(A293,'2.Datos'!$B$3:$Z$5,6,FALSE),"La celda tiene formula")</f>
        <v>La celda tiene formula</v>
      </c>
      <c r="C293" s="162"/>
      <c r="D293" s="162"/>
      <c r="E293" s="162"/>
      <c r="F293" s="162"/>
      <c r="G293" s="201" t="str">
        <f t="shared" si="1"/>
        <v xml:space="preserve">Evidencia: 
Frecuencia de aplicación: 
Responsable de aplicación: </v>
      </c>
    </row>
    <row r="294" spans="1:7" ht="15.75" customHeight="1">
      <c r="A294" s="162"/>
      <c r="B294" s="199" t="str">
        <f>IFERROR(VLOOKUP(A294,'2.Datos'!$B$3:$Z$5,6,FALSE),"La celda tiene formula")</f>
        <v>La celda tiene formula</v>
      </c>
      <c r="C294" s="162"/>
      <c r="D294" s="162"/>
      <c r="E294" s="162"/>
      <c r="F294" s="162"/>
      <c r="G294" s="201" t="str">
        <f t="shared" si="1"/>
        <v xml:space="preserve">Evidencia: 
Frecuencia de aplicación: 
Responsable de aplicación: </v>
      </c>
    </row>
    <row r="295" spans="1:7" ht="15.75" customHeight="1">
      <c r="A295" s="162"/>
      <c r="B295" s="199" t="str">
        <f>IFERROR(VLOOKUP(A295,'2.Datos'!$B$3:$Z$5,6,FALSE),"La celda tiene formula")</f>
        <v>La celda tiene formula</v>
      </c>
      <c r="C295" s="162"/>
      <c r="D295" s="162"/>
      <c r="E295" s="162"/>
      <c r="F295" s="162"/>
      <c r="G295" s="201" t="str">
        <f t="shared" si="1"/>
        <v xml:space="preserve">Evidencia: 
Frecuencia de aplicación: 
Responsable de aplicación: </v>
      </c>
    </row>
    <row r="296" spans="1:7" ht="15.75" customHeight="1">
      <c r="A296" s="162"/>
      <c r="B296" s="199" t="str">
        <f>IFERROR(VLOOKUP(A296,'2.Datos'!$B$3:$Z$5,6,FALSE),"La celda tiene formula")</f>
        <v>La celda tiene formula</v>
      </c>
      <c r="C296" s="162"/>
      <c r="D296" s="162"/>
      <c r="E296" s="162"/>
      <c r="F296" s="162"/>
      <c r="G296" s="201" t="str">
        <f t="shared" si="1"/>
        <v xml:space="preserve">Evidencia: 
Frecuencia de aplicación: 
Responsable de aplicación: </v>
      </c>
    </row>
    <row r="297" spans="1:7" ht="15.75" customHeight="1">
      <c r="A297" s="162"/>
      <c r="B297" s="199" t="str">
        <f>IFERROR(VLOOKUP(A297,'2.Datos'!$B$3:$Z$5,6,FALSE),"La celda tiene formula")</f>
        <v>La celda tiene formula</v>
      </c>
      <c r="C297" s="162"/>
      <c r="D297" s="162"/>
      <c r="E297" s="162"/>
      <c r="F297" s="162"/>
      <c r="G297" s="201" t="str">
        <f t="shared" si="1"/>
        <v xml:space="preserve">Evidencia: 
Frecuencia de aplicación: 
Responsable de aplicación: </v>
      </c>
    </row>
    <row r="298" spans="1:7" ht="15.75" customHeight="1">
      <c r="A298" s="162"/>
      <c r="B298" s="199" t="str">
        <f>IFERROR(VLOOKUP(A298,'2.Datos'!$B$3:$Z$5,6,FALSE),"La celda tiene formula")</f>
        <v>La celda tiene formula</v>
      </c>
      <c r="C298" s="162"/>
      <c r="D298" s="162"/>
      <c r="E298" s="162"/>
      <c r="F298" s="162"/>
      <c r="G298" s="201" t="str">
        <f t="shared" si="1"/>
        <v xml:space="preserve">Evidencia: 
Frecuencia de aplicación: 
Responsable de aplicación: </v>
      </c>
    </row>
    <row r="299" spans="1:7" ht="15.75" customHeight="1">
      <c r="A299" s="162"/>
      <c r="B299" s="199" t="str">
        <f>IFERROR(VLOOKUP(A299,'2.Datos'!$B$3:$Z$5,6,FALSE),"La celda tiene formula")</f>
        <v>La celda tiene formula</v>
      </c>
      <c r="C299" s="162"/>
      <c r="D299" s="162"/>
      <c r="E299" s="162"/>
      <c r="F299" s="162"/>
      <c r="G299" s="201" t="str">
        <f t="shared" si="1"/>
        <v xml:space="preserve">Evidencia: 
Frecuencia de aplicación: 
Responsable de aplicación: </v>
      </c>
    </row>
    <row r="300" spans="1:7" ht="15.75" customHeight="1">
      <c r="A300" s="162"/>
      <c r="B300" s="199" t="str">
        <f>IFERROR(VLOOKUP(A300,'2.Datos'!$B$3:$Z$5,6,FALSE),"La celda tiene formula")</f>
        <v>La celda tiene formula</v>
      </c>
      <c r="C300" s="162"/>
      <c r="D300" s="162"/>
      <c r="E300" s="162"/>
      <c r="F300" s="162"/>
      <c r="G300" s="201" t="str">
        <f t="shared" si="1"/>
        <v xml:space="preserve">Evidencia: 
Frecuencia de aplicación: 
Responsable de aplicación: </v>
      </c>
    </row>
    <row r="301" spans="1:7" ht="15.75" customHeight="1">
      <c r="A301" s="162"/>
      <c r="B301" s="199" t="str">
        <f>IFERROR(VLOOKUP(A301,'2.Datos'!$B$3:$Z$5,6,FALSE),"La celda tiene formula")</f>
        <v>La celda tiene formula</v>
      </c>
      <c r="C301" s="162"/>
      <c r="D301" s="162"/>
      <c r="E301" s="162"/>
      <c r="F301" s="162"/>
      <c r="G301" s="201" t="str">
        <f t="shared" si="1"/>
        <v xml:space="preserve">Evidencia: 
Frecuencia de aplicación: 
Responsable de aplicación: </v>
      </c>
    </row>
    <row r="302" spans="1:7" ht="15.75" customHeight="1">
      <c r="A302" s="162"/>
      <c r="B302" s="199" t="str">
        <f>IFERROR(VLOOKUP(A302,'2.Datos'!$B$3:$Z$5,6,FALSE),"La celda tiene formula")</f>
        <v>La celda tiene formula</v>
      </c>
      <c r="C302" s="162"/>
      <c r="D302" s="162"/>
      <c r="E302" s="162"/>
      <c r="F302" s="162"/>
      <c r="G302" s="201" t="str">
        <f t="shared" si="1"/>
        <v xml:space="preserve">Evidencia: 
Frecuencia de aplicación: 
Responsable de aplicación: </v>
      </c>
    </row>
    <row r="303" spans="1:7" ht="15.75" customHeight="1">
      <c r="A303" s="162"/>
      <c r="B303" s="199" t="str">
        <f>IFERROR(VLOOKUP(A303,'2.Datos'!$B$3:$Z$5,6,FALSE),"La celda tiene formula")</f>
        <v>La celda tiene formula</v>
      </c>
      <c r="C303" s="162"/>
      <c r="D303" s="162"/>
      <c r="E303" s="162"/>
      <c r="F303" s="162"/>
      <c r="G303" s="201" t="str">
        <f t="shared" si="1"/>
        <v xml:space="preserve">Evidencia: 
Frecuencia de aplicación: 
Responsable de aplicación: </v>
      </c>
    </row>
    <row r="304" spans="1:7" ht="15.75" customHeight="1">
      <c r="A304" s="162"/>
      <c r="B304" s="199" t="str">
        <f>IFERROR(VLOOKUP(A304,'2.Datos'!$B$3:$Z$5,6,FALSE),"La celda tiene formula")</f>
        <v>La celda tiene formula</v>
      </c>
      <c r="C304" s="162"/>
      <c r="D304" s="162"/>
      <c r="E304" s="162"/>
      <c r="F304" s="162"/>
      <c r="G304" s="201" t="str">
        <f t="shared" si="1"/>
        <v xml:space="preserve">Evidencia: 
Frecuencia de aplicación: 
Responsable de aplicación: </v>
      </c>
    </row>
    <row r="305" spans="1:7" ht="15.75" customHeight="1">
      <c r="A305" s="162"/>
      <c r="B305" s="199" t="str">
        <f>IFERROR(VLOOKUP(A305,'2.Datos'!$B$3:$Z$5,6,FALSE),"La celda tiene formula")</f>
        <v>La celda tiene formula</v>
      </c>
      <c r="C305" s="162"/>
      <c r="D305" s="162"/>
      <c r="E305" s="162"/>
      <c r="F305" s="162"/>
      <c r="G305" s="201" t="str">
        <f t="shared" si="1"/>
        <v xml:space="preserve">Evidencia: 
Frecuencia de aplicación: 
Responsable de aplicación: </v>
      </c>
    </row>
    <row r="306" spans="1:7" ht="15.75" customHeight="1">
      <c r="A306" s="162"/>
      <c r="B306" s="199" t="str">
        <f>IFERROR(VLOOKUP(A306,'2.Datos'!$B$3:$Z$5,6,FALSE),"La celda tiene formula")</f>
        <v>La celda tiene formula</v>
      </c>
      <c r="C306" s="162"/>
      <c r="D306" s="162"/>
      <c r="E306" s="162"/>
      <c r="F306" s="162"/>
      <c r="G306" s="201" t="str">
        <f t="shared" si="1"/>
        <v xml:space="preserve">Evidencia: 
Frecuencia de aplicación: 
Responsable de aplicación: </v>
      </c>
    </row>
    <row r="307" spans="1:7" ht="15.75" customHeight="1">
      <c r="A307" s="162"/>
      <c r="B307" s="199" t="str">
        <f>IFERROR(VLOOKUP(A307,'2.Datos'!$B$3:$Z$5,6,FALSE),"La celda tiene formula")</f>
        <v>La celda tiene formula</v>
      </c>
      <c r="C307" s="162"/>
      <c r="D307" s="162"/>
      <c r="E307" s="162"/>
      <c r="F307" s="162"/>
      <c r="G307" s="201" t="str">
        <f t="shared" si="1"/>
        <v xml:space="preserve">Evidencia: 
Frecuencia de aplicación: 
Responsable de aplicación: </v>
      </c>
    </row>
    <row r="308" spans="1:7" ht="15.75" customHeight="1">
      <c r="A308" s="162"/>
      <c r="B308" s="199" t="str">
        <f>IFERROR(VLOOKUP(A308,'2.Datos'!$B$3:$Z$5,6,FALSE),"La celda tiene formula")</f>
        <v>La celda tiene formula</v>
      </c>
      <c r="C308" s="162"/>
      <c r="D308" s="162"/>
      <c r="E308" s="162"/>
      <c r="F308" s="162"/>
      <c r="G308" s="201" t="str">
        <f t="shared" si="1"/>
        <v xml:space="preserve">Evidencia: 
Frecuencia de aplicación: 
Responsable de aplicación: </v>
      </c>
    </row>
    <row r="309" spans="1:7" ht="15.75" customHeight="1">
      <c r="A309" s="162"/>
      <c r="B309" s="199" t="str">
        <f>IFERROR(VLOOKUP(A309,'2.Datos'!$B$3:$Z$5,6,FALSE),"La celda tiene formula")</f>
        <v>La celda tiene formula</v>
      </c>
      <c r="C309" s="162"/>
      <c r="D309" s="162"/>
      <c r="E309" s="162"/>
      <c r="F309" s="162"/>
      <c r="G309" s="201" t="str">
        <f t="shared" si="1"/>
        <v xml:space="preserve">Evidencia: 
Frecuencia de aplicación: 
Responsable de aplicación: </v>
      </c>
    </row>
    <row r="310" spans="1:7" ht="15.75" customHeight="1">
      <c r="A310" s="162"/>
      <c r="B310" s="199" t="str">
        <f>IFERROR(VLOOKUP(A310,'2.Datos'!$B$3:$Z$5,6,FALSE),"La celda tiene formula")</f>
        <v>La celda tiene formula</v>
      </c>
      <c r="C310" s="162"/>
      <c r="D310" s="162"/>
      <c r="E310" s="162"/>
      <c r="F310" s="162"/>
      <c r="G310" s="201" t="str">
        <f t="shared" si="1"/>
        <v xml:space="preserve">Evidencia: 
Frecuencia de aplicación: 
Responsable de aplicación: </v>
      </c>
    </row>
    <row r="311" spans="1:7" ht="15.75" customHeight="1">
      <c r="A311" s="162"/>
      <c r="B311" s="199" t="str">
        <f>IFERROR(VLOOKUP(A311,'2.Datos'!$B$3:$Z$5,6,FALSE),"La celda tiene formula")</f>
        <v>La celda tiene formula</v>
      </c>
      <c r="C311" s="162"/>
      <c r="D311" s="162"/>
      <c r="E311" s="162"/>
      <c r="F311" s="162"/>
      <c r="G311" s="201" t="str">
        <f t="shared" si="1"/>
        <v xml:space="preserve">Evidencia: 
Frecuencia de aplicación: 
Responsable de aplicación: </v>
      </c>
    </row>
    <row r="312" spans="1:7" ht="15.75" customHeight="1">
      <c r="A312" s="162"/>
      <c r="B312" s="199" t="str">
        <f>IFERROR(VLOOKUP(A312,'2.Datos'!$B$3:$Z$5,6,FALSE),"La celda tiene formula")</f>
        <v>La celda tiene formula</v>
      </c>
      <c r="C312" s="162"/>
      <c r="D312" s="162"/>
      <c r="E312" s="162"/>
      <c r="F312" s="162"/>
      <c r="G312" s="201" t="str">
        <f t="shared" si="1"/>
        <v xml:space="preserve">Evidencia: 
Frecuencia de aplicación: 
Responsable de aplicación: </v>
      </c>
    </row>
    <row r="313" spans="1:7" ht="15.75" customHeight="1">
      <c r="A313" s="162"/>
      <c r="B313" s="199" t="str">
        <f>IFERROR(VLOOKUP(A313,'2.Datos'!$B$3:$Z$5,6,FALSE),"La celda tiene formula")</f>
        <v>La celda tiene formula</v>
      </c>
      <c r="C313" s="162"/>
      <c r="D313" s="162"/>
      <c r="E313" s="162"/>
      <c r="F313" s="162"/>
      <c r="G313" s="201" t="str">
        <f t="shared" si="1"/>
        <v xml:space="preserve">Evidencia: 
Frecuencia de aplicación: 
Responsable de aplicación: </v>
      </c>
    </row>
    <row r="314" spans="1:7" ht="15.75" customHeight="1">
      <c r="A314" s="162"/>
      <c r="B314" s="199" t="str">
        <f>IFERROR(VLOOKUP(A314,'2.Datos'!$B$3:$Z$5,6,FALSE),"La celda tiene formula")</f>
        <v>La celda tiene formula</v>
      </c>
      <c r="C314" s="162"/>
      <c r="D314" s="162"/>
      <c r="E314" s="162"/>
      <c r="F314" s="162"/>
      <c r="G314" s="201" t="str">
        <f t="shared" si="1"/>
        <v xml:space="preserve">Evidencia: 
Frecuencia de aplicación: 
Responsable de aplicación: </v>
      </c>
    </row>
    <row r="315" spans="1:7" ht="15.75" customHeight="1">
      <c r="A315" s="162"/>
      <c r="B315" s="199" t="str">
        <f>IFERROR(VLOOKUP(A315,'2.Datos'!$B$3:$Z$5,6,FALSE),"La celda tiene formula")</f>
        <v>La celda tiene formula</v>
      </c>
      <c r="C315" s="162"/>
      <c r="D315" s="162"/>
      <c r="E315" s="162"/>
      <c r="F315" s="162"/>
      <c r="G315" s="201" t="str">
        <f t="shared" si="1"/>
        <v xml:space="preserve">Evidencia: 
Frecuencia de aplicación: 
Responsable de aplicación: </v>
      </c>
    </row>
    <row r="316" spans="1:7" ht="15.75" customHeight="1">
      <c r="A316" s="162"/>
      <c r="B316" s="199" t="str">
        <f>IFERROR(VLOOKUP(A316,'2.Datos'!$B$3:$Z$5,6,FALSE),"La celda tiene formula")</f>
        <v>La celda tiene formula</v>
      </c>
      <c r="C316" s="162"/>
      <c r="D316" s="162"/>
      <c r="E316" s="162"/>
      <c r="F316" s="162"/>
      <c r="G316" s="201" t="str">
        <f t="shared" si="1"/>
        <v xml:space="preserve">Evidencia: 
Frecuencia de aplicación: 
Responsable de aplicación: </v>
      </c>
    </row>
    <row r="317" spans="1:7" ht="15.75" customHeight="1">
      <c r="A317" s="162"/>
      <c r="B317" s="199" t="str">
        <f>IFERROR(VLOOKUP(A317,'2.Datos'!$B$3:$Z$5,6,FALSE),"La celda tiene formula")</f>
        <v>La celda tiene formula</v>
      </c>
      <c r="C317" s="162"/>
      <c r="D317" s="162"/>
      <c r="E317" s="162"/>
      <c r="F317" s="162"/>
      <c r="G317" s="201" t="str">
        <f t="shared" si="1"/>
        <v xml:space="preserve">Evidencia: 
Frecuencia de aplicación: 
Responsable de aplicación: </v>
      </c>
    </row>
    <row r="318" spans="1:7" ht="15.75" customHeight="1">
      <c r="A318" s="162"/>
      <c r="B318" s="199" t="str">
        <f>IFERROR(VLOOKUP(A318,'2.Datos'!$B$3:$Z$5,6,FALSE),"La celda tiene formula")</f>
        <v>La celda tiene formula</v>
      </c>
      <c r="C318" s="162"/>
      <c r="D318" s="162"/>
      <c r="E318" s="162"/>
      <c r="F318" s="162"/>
      <c r="G318" s="201" t="str">
        <f t="shared" si="1"/>
        <v xml:space="preserve">Evidencia: 
Frecuencia de aplicación: 
Responsable de aplicación: </v>
      </c>
    </row>
    <row r="319" spans="1:7" ht="15.75" customHeight="1">
      <c r="A319" s="162"/>
      <c r="B319" s="199" t="str">
        <f>IFERROR(VLOOKUP(A319,'2.Datos'!$B$3:$Z$5,6,FALSE),"La celda tiene formula")</f>
        <v>La celda tiene formula</v>
      </c>
      <c r="C319" s="162"/>
      <c r="D319" s="162"/>
      <c r="E319" s="162"/>
      <c r="F319" s="162"/>
      <c r="G319" s="201" t="str">
        <f t="shared" si="1"/>
        <v xml:space="preserve">Evidencia: 
Frecuencia de aplicación: 
Responsable de aplicación: </v>
      </c>
    </row>
    <row r="320" spans="1:7" ht="15.75" customHeight="1">
      <c r="A320" s="162"/>
      <c r="B320" s="199" t="str">
        <f>IFERROR(VLOOKUP(A320,'2.Datos'!$B$3:$Z$5,6,FALSE),"La celda tiene formula")</f>
        <v>La celda tiene formula</v>
      </c>
      <c r="C320" s="162"/>
      <c r="D320" s="162"/>
      <c r="E320" s="162"/>
      <c r="F320" s="162"/>
      <c r="G320" s="201" t="str">
        <f t="shared" si="1"/>
        <v xml:space="preserve">Evidencia: 
Frecuencia de aplicación: 
Responsable de aplicación: </v>
      </c>
    </row>
    <row r="321" spans="1:7" ht="15.75" customHeight="1">
      <c r="A321" s="162"/>
      <c r="B321" s="199" t="str">
        <f>IFERROR(VLOOKUP(A321,'2.Datos'!$B$3:$Z$5,6,FALSE),"La celda tiene formula")</f>
        <v>La celda tiene formula</v>
      </c>
      <c r="C321" s="162"/>
      <c r="D321" s="162"/>
      <c r="E321" s="162"/>
      <c r="F321" s="162"/>
      <c r="G321" s="201" t="str">
        <f t="shared" si="1"/>
        <v xml:space="preserve">Evidencia: 
Frecuencia de aplicación: 
Responsable de aplicación: </v>
      </c>
    </row>
    <row r="322" spans="1:7" ht="15.75" customHeight="1">
      <c r="A322" s="162"/>
      <c r="B322" s="199" t="str">
        <f>IFERROR(VLOOKUP(A322,'2.Datos'!$B$3:$Z$5,6,FALSE),"La celda tiene formula")</f>
        <v>La celda tiene formula</v>
      </c>
      <c r="C322" s="162"/>
      <c r="D322" s="162"/>
      <c r="E322" s="162"/>
      <c r="F322" s="162"/>
      <c r="G322" s="201" t="str">
        <f t="shared" si="1"/>
        <v xml:space="preserve">Evidencia: 
Frecuencia de aplicación: 
Responsable de aplicación: </v>
      </c>
    </row>
    <row r="323" spans="1:7" ht="15.75" customHeight="1">
      <c r="A323" s="162"/>
      <c r="B323" s="199" t="str">
        <f>IFERROR(VLOOKUP(A323,'2.Datos'!$B$3:$Z$5,6,FALSE),"La celda tiene formula")</f>
        <v>La celda tiene formula</v>
      </c>
      <c r="C323" s="162"/>
      <c r="D323" s="162"/>
      <c r="E323" s="162"/>
      <c r="F323" s="162"/>
      <c r="G323" s="201" t="str">
        <f t="shared" si="1"/>
        <v xml:space="preserve">Evidencia: 
Frecuencia de aplicación: 
Responsable de aplicación: </v>
      </c>
    </row>
    <row r="324" spans="1:7" ht="15.75" customHeight="1">
      <c r="A324" s="162"/>
      <c r="B324" s="199" t="str">
        <f>IFERROR(VLOOKUP(A324,'2.Datos'!$B$3:$Z$5,6,FALSE),"La celda tiene formula")</f>
        <v>La celda tiene formula</v>
      </c>
      <c r="C324" s="162"/>
      <c r="D324" s="162"/>
      <c r="E324" s="162"/>
      <c r="F324" s="162"/>
      <c r="G324" s="201" t="str">
        <f t="shared" si="1"/>
        <v xml:space="preserve">Evidencia: 
Frecuencia de aplicación: 
Responsable de aplicación: </v>
      </c>
    </row>
    <row r="325" spans="1:7" ht="15.75" customHeight="1">
      <c r="A325" s="162"/>
      <c r="B325" s="199" t="str">
        <f>IFERROR(VLOOKUP(A325,'2.Datos'!$B$3:$Z$5,6,FALSE),"La celda tiene formula")</f>
        <v>La celda tiene formula</v>
      </c>
      <c r="C325" s="162"/>
      <c r="D325" s="162"/>
      <c r="E325" s="162"/>
      <c r="F325" s="162"/>
      <c r="G325" s="201" t="str">
        <f t="shared" si="1"/>
        <v xml:space="preserve">Evidencia: 
Frecuencia de aplicación: 
Responsable de aplicación: </v>
      </c>
    </row>
    <row r="326" spans="1:7" ht="15.75" customHeight="1">
      <c r="A326" s="162"/>
      <c r="B326" s="199" t="str">
        <f>IFERROR(VLOOKUP(A326,'2.Datos'!$B$3:$Z$5,6,FALSE),"La celda tiene formula")</f>
        <v>La celda tiene formula</v>
      </c>
      <c r="C326" s="162"/>
      <c r="D326" s="162"/>
      <c r="E326" s="162"/>
      <c r="F326" s="162"/>
      <c r="G326" s="201" t="str">
        <f t="shared" si="1"/>
        <v xml:space="preserve">Evidencia: 
Frecuencia de aplicación: 
Responsable de aplicación: </v>
      </c>
    </row>
    <row r="327" spans="1:7" ht="15.75" customHeight="1">
      <c r="A327" s="162"/>
      <c r="B327" s="199" t="str">
        <f>IFERROR(VLOOKUP(A327,'2.Datos'!$B$3:$Z$5,6,FALSE),"La celda tiene formula")</f>
        <v>La celda tiene formula</v>
      </c>
      <c r="C327" s="162"/>
      <c r="D327" s="162"/>
      <c r="E327" s="162"/>
      <c r="F327" s="162"/>
      <c r="G327" s="201" t="str">
        <f t="shared" si="1"/>
        <v xml:space="preserve">Evidencia: 
Frecuencia de aplicación: 
Responsable de aplicación: </v>
      </c>
    </row>
    <row r="328" spans="1:7" ht="15.75" customHeight="1">
      <c r="A328" s="162"/>
      <c r="B328" s="199" t="str">
        <f>IFERROR(VLOOKUP(A328,'2.Datos'!$B$3:$Z$5,6,FALSE),"La celda tiene formula")</f>
        <v>La celda tiene formula</v>
      </c>
      <c r="C328" s="162"/>
      <c r="D328" s="162"/>
      <c r="E328" s="162"/>
      <c r="F328" s="162"/>
      <c r="G328" s="201" t="str">
        <f t="shared" si="1"/>
        <v xml:space="preserve">Evidencia: 
Frecuencia de aplicación: 
Responsable de aplicación: </v>
      </c>
    </row>
    <row r="329" spans="1:7" ht="15.75" customHeight="1">
      <c r="A329" s="162"/>
      <c r="B329" s="199" t="str">
        <f>IFERROR(VLOOKUP(A329,'2.Datos'!$B$3:$Z$5,6,FALSE),"La celda tiene formula")</f>
        <v>La celda tiene formula</v>
      </c>
      <c r="C329" s="162"/>
      <c r="D329" s="162"/>
      <c r="E329" s="162"/>
      <c r="F329" s="162"/>
      <c r="G329" s="201" t="str">
        <f t="shared" si="1"/>
        <v xml:space="preserve">Evidencia: 
Frecuencia de aplicación: 
Responsable de aplicación: </v>
      </c>
    </row>
    <row r="330" spans="1:7" ht="15.75" customHeight="1">
      <c r="A330" s="162"/>
      <c r="B330" s="199" t="str">
        <f>IFERROR(VLOOKUP(A330,'2.Datos'!$B$3:$Z$5,6,FALSE),"La celda tiene formula")</f>
        <v>La celda tiene formula</v>
      </c>
      <c r="C330" s="162"/>
      <c r="D330" s="162"/>
      <c r="E330" s="162"/>
      <c r="F330" s="162"/>
      <c r="G330" s="201" t="str">
        <f t="shared" si="1"/>
        <v xml:space="preserve">Evidencia: 
Frecuencia de aplicación: 
Responsable de aplicación: </v>
      </c>
    </row>
    <row r="331" spans="1:7" ht="15.75" customHeight="1">
      <c r="A331" s="162"/>
      <c r="B331" s="199" t="str">
        <f>IFERROR(VLOOKUP(A331,'2.Datos'!$B$3:$Z$5,6,FALSE),"La celda tiene formula")</f>
        <v>La celda tiene formula</v>
      </c>
      <c r="C331" s="162"/>
      <c r="D331" s="162"/>
      <c r="E331" s="162"/>
      <c r="F331" s="162"/>
      <c r="G331" s="201" t="str">
        <f t="shared" si="1"/>
        <v xml:space="preserve">Evidencia: 
Frecuencia de aplicación: 
Responsable de aplicación: </v>
      </c>
    </row>
    <row r="332" spans="1:7" ht="15.75" customHeight="1">
      <c r="A332" s="162"/>
      <c r="B332" s="199" t="str">
        <f>IFERROR(VLOOKUP(A332,'2.Datos'!$B$3:$Z$5,6,FALSE),"La celda tiene formula")</f>
        <v>La celda tiene formula</v>
      </c>
      <c r="C332" s="162"/>
      <c r="D332" s="162"/>
      <c r="E332" s="162"/>
      <c r="F332" s="162"/>
      <c r="G332" s="201" t="str">
        <f t="shared" si="1"/>
        <v xml:space="preserve">Evidencia: 
Frecuencia de aplicación: 
Responsable de aplicación: </v>
      </c>
    </row>
    <row r="333" spans="1:7" ht="15.75" customHeight="1">
      <c r="A333" s="162"/>
      <c r="B333" s="199" t="str">
        <f>IFERROR(VLOOKUP(A333,'2.Datos'!$B$3:$Z$5,6,FALSE),"La celda tiene formula")</f>
        <v>La celda tiene formula</v>
      </c>
      <c r="C333" s="162"/>
      <c r="D333" s="162"/>
      <c r="E333" s="162"/>
      <c r="F333" s="162"/>
      <c r="G333" s="201" t="str">
        <f t="shared" si="1"/>
        <v xml:space="preserve">Evidencia: 
Frecuencia de aplicación: 
Responsable de aplicación: </v>
      </c>
    </row>
    <row r="334" spans="1:7" ht="15.75" customHeight="1">
      <c r="A334" s="162"/>
      <c r="B334" s="199" t="str">
        <f>IFERROR(VLOOKUP(A334,'2.Datos'!$B$3:$Z$5,6,FALSE),"La celda tiene formula")</f>
        <v>La celda tiene formula</v>
      </c>
      <c r="C334" s="162"/>
      <c r="D334" s="162"/>
      <c r="E334" s="162"/>
      <c r="F334" s="162"/>
      <c r="G334" s="201" t="str">
        <f t="shared" si="1"/>
        <v xml:space="preserve">Evidencia: 
Frecuencia de aplicación: 
Responsable de aplicación: </v>
      </c>
    </row>
    <row r="335" spans="1:7" ht="15.75" customHeight="1">
      <c r="A335" s="162"/>
      <c r="B335" s="199" t="str">
        <f>IFERROR(VLOOKUP(A335,'2.Datos'!$B$3:$Z$5,6,FALSE),"La celda tiene formula")</f>
        <v>La celda tiene formula</v>
      </c>
      <c r="C335" s="162"/>
      <c r="D335" s="162"/>
      <c r="E335" s="162"/>
      <c r="F335" s="162"/>
      <c r="G335" s="201" t="str">
        <f t="shared" si="1"/>
        <v xml:space="preserve">Evidencia: 
Frecuencia de aplicación: 
Responsable de aplicación: </v>
      </c>
    </row>
    <row r="336" spans="1:7" ht="15.75" customHeight="1">
      <c r="A336" s="162"/>
      <c r="B336" s="199" t="str">
        <f>IFERROR(VLOOKUP(A336,'2.Datos'!$B$3:$Z$5,6,FALSE),"La celda tiene formula")</f>
        <v>La celda tiene formula</v>
      </c>
      <c r="C336" s="162"/>
      <c r="D336" s="162"/>
      <c r="E336" s="162"/>
      <c r="F336" s="162"/>
      <c r="G336" s="201" t="str">
        <f t="shared" si="1"/>
        <v xml:space="preserve">Evidencia: 
Frecuencia de aplicación: 
Responsable de aplicación: </v>
      </c>
    </row>
    <row r="337" spans="1:7" ht="15.75" customHeight="1">
      <c r="A337" s="162"/>
      <c r="B337" s="199" t="str">
        <f>IFERROR(VLOOKUP(A337,'2.Datos'!$B$3:$Z$5,6,FALSE),"La celda tiene formula")</f>
        <v>La celda tiene formula</v>
      </c>
      <c r="C337" s="162"/>
      <c r="D337" s="162"/>
      <c r="E337" s="162"/>
      <c r="F337" s="162"/>
      <c r="G337" s="201" t="str">
        <f t="shared" si="1"/>
        <v xml:space="preserve">Evidencia: 
Frecuencia de aplicación: 
Responsable de aplicación: </v>
      </c>
    </row>
    <row r="338" spans="1:7" ht="15.75" customHeight="1">
      <c r="A338" s="162"/>
      <c r="B338" s="199" t="str">
        <f>IFERROR(VLOOKUP(A338,'2.Datos'!$B$3:$Z$5,6,FALSE),"La celda tiene formula")</f>
        <v>La celda tiene formula</v>
      </c>
      <c r="C338" s="162"/>
      <c r="D338" s="162"/>
      <c r="E338" s="162"/>
      <c r="F338" s="162"/>
      <c r="G338" s="201" t="str">
        <f t="shared" si="1"/>
        <v xml:space="preserve">Evidencia: 
Frecuencia de aplicación: 
Responsable de aplicación: </v>
      </c>
    </row>
    <row r="339" spans="1:7" ht="15.75" customHeight="1">
      <c r="A339" s="162"/>
      <c r="B339" s="199" t="str">
        <f>IFERROR(VLOOKUP(A339,'2.Datos'!$B$3:$Z$5,6,FALSE),"La celda tiene formula")</f>
        <v>La celda tiene formula</v>
      </c>
      <c r="C339" s="162"/>
      <c r="D339" s="162"/>
      <c r="E339" s="162"/>
      <c r="F339" s="162"/>
      <c r="G339" s="201" t="str">
        <f t="shared" si="1"/>
        <v xml:space="preserve">Evidencia: 
Frecuencia de aplicación: 
Responsable de aplicación: </v>
      </c>
    </row>
    <row r="340" spans="1:7" ht="15.75" customHeight="1">
      <c r="A340" s="162"/>
      <c r="B340" s="199" t="str">
        <f>IFERROR(VLOOKUP(A340,'2.Datos'!$B$3:$Z$5,6,FALSE),"La celda tiene formula")</f>
        <v>La celda tiene formula</v>
      </c>
      <c r="C340" s="162"/>
      <c r="D340" s="162"/>
      <c r="E340" s="162"/>
      <c r="F340" s="162"/>
      <c r="G340" s="201" t="str">
        <f t="shared" si="1"/>
        <v xml:space="preserve">Evidencia: 
Frecuencia de aplicación: 
Responsable de aplicación: </v>
      </c>
    </row>
    <row r="341" spans="1:7" ht="15.75" customHeight="1">
      <c r="A341" s="162"/>
      <c r="B341" s="199" t="str">
        <f>IFERROR(VLOOKUP(A341,'2.Datos'!$B$3:$Z$5,6,FALSE),"La celda tiene formula")</f>
        <v>La celda tiene formula</v>
      </c>
      <c r="C341" s="162"/>
      <c r="D341" s="162"/>
      <c r="E341" s="162"/>
      <c r="F341" s="162"/>
      <c r="G341" s="201" t="str">
        <f t="shared" si="1"/>
        <v xml:space="preserve">Evidencia: 
Frecuencia de aplicación: 
Responsable de aplicación: </v>
      </c>
    </row>
    <row r="342" spans="1:7" ht="15.75" customHeight="1">
      <c r="A342" s="162"/>
      <c r="B342" s="199" t="str">
        <f>IFERROR(VLOOKUP(A342,'2.Datos'!$B$3:$Z$5,6,FALSE),"La celda tiene formula")</f>
        <v>La celda tiene formula</v>
      </c>
      <c r="C342" s="162"/>
      <c r="D342" s="162"/>
      <c r="E342" s="162"/>
      <c r="F342" s="162"/>
      <c r="G342" s="201" t="str">
        <f t="shared" si="1"/>
        <v xml:space="preserve">Evidencia: 
Frecuencia de aplicación: 
Responsable de aplicación: </v>
      </c>
    </row>
    <row r="343" spans="1:7" ht="15.75" customHeight="1">
      <c r="A343" s="162"/>
      <c r="B343" s="199" t="str">
        <f>IFERROR(VLOOKUP(A343,'2.Datos'!$B$3:$Z$5,6,FALSE),"La celda tiene formula")</f>
        <v>La celda tiene formula</v>
      </c>
      <c r="C343" s="162"/>
      <c r="D343" s="162"/>
      <c r="E343" s="162"/>
      <c r="F343" s="162"/>
      <c r="G343" s="201" t="str">
        <f t="shared" si="1"/>
        <v xml:space="preserve">Evidencia: 
Frecuencia de aplicación: 
Responsable de aplicación: </v>
      </c>
    </row>
    <row r="344" spans="1:7" ht="15.75" customHeight="1">
      <c r="A344" s="162"/>
      <c r="B344" s="199" t="str">
        <f>IFERROR(VLOOKUP(A344,'2.Datos'!$B$3:$Z$5,6,FALSE),"La celda tiene formula")</f>
        <v>La celda tiene formula</v>
      </c>
      <c r="C344" s="162"/>
      <c r="D344" s="162"/>
      <c r="E344" s="162"/>
      <c r="F344" s="162"/>
      <c r="G344" s="201" t="str">
        <f t="shared" si="1"/>
        <v xml:space="preserve">Evidencia: 
Frecuencia de aplicación: 
Responsable de aplicación: </v>
      </c>
    </row>
    <row r="345" spans="1:7" ht="15.75" customHeight="1">
      <c r="A345" s="162"/>
      <c r="B345" s="199" t="str">
        <f>IFERROR(VLOOKUP(A345,'2.Datos'!$B$3:$Z$5,6,FALSE),"La celda tiene formula")</f>
        <v>La celda tiene formula</v>
      </c>
      <c r="C345" s="162"/>
      <c r="D345" s="162"/>
      <c r="E345" s="162"/>
      <c r="F345" s="162"/>
      <c r="G345" s="201" t="str">
        <f t="shared" si="1"/>
        <v xml:space="preserve">Evidencia: 
Frecuencia de aplicación: 
Responsable de aplicación: </v>
      </c>
    </row>
    <row r="346" spans="1:7" ht="15.75" customHeight="1">
      <c r="A346" s="162"/>
      <c r="B346" s="199" t="str">
        <f>IFERROR(VLOOKUP(A346,'2.Datos'!$B$3:$Z$5,6,FALSE),"La celda tiene formula")</f>
        <v>La celda tiene formula</v>
      </c>
      <c r="C346" s="162"/>
      <c r="D346" s="162"/>
      <c r="E346" s="162"/>
      <c r="F346" s="162"/>
      <c r="G346" s="201" t="str">
        <f t="shared" si="1"/>
        <v xml:space="preserve">Evidencia: 
Frecuencia de aplicación: 
Responsable de aplicación: </v>
      </c>
    </row>
    <row r="347" spans="1:7" ht="15.75" customHeight="1">
      <c r="A347" s="162"/>
      <c r="B347" s="199" t="str">
        <f>IFERROR(VLOOKUP(A347,'2.Datos'!$B$3:$Z$5,6,FALSE),"La celda tiene formula")</f>
        <v>La celda tiene formula</v>
      </c>
      <c r="C347" s="162"/>
      <c r="D347" s="162"/>
      <c r="E347" s="162"/>
      <c r="F347" s="162"/>
      <c r="G347" s="201" t="str">
        <f t="shared" si="1"/>
        <v xml:space="preserve">Evidencia: 
Frecuencia de aplicación: 
Responsable de aplicación: </v>
      </c>
    </row>
    <row r="348" spans="1:7" ht="15.75" customHeight="1">
      <c r="A348" s="162"/>
      <c r="B348" s="199" t="str">
        <f>IFERROR(VLOOKUP(A348,'2.Datos'!$B$3:$Z$5,6,FALSE),"La celda tiene formula")</f>
        <v>La celda tiene formula</v>
      </c>
      <c r="C348" s="162"/>
      <c r="D348" s="162"/>
      <c r="E348" s="162"/>
      <c r="F348" s="162"/>
      <c r="G348" s="201" t="str">
        <f t="shared" si="1"/>
        <v xml:space="preserve">Evidencia: 
Frecuencia de aplicación: 
Responsable de aplicación: </v>
      </c>
    </row>
    <row r="349" spans="1:7" ht="15.75" customHeight="1">
      <c r="A349" s="162"/>
      <c r="B349" s="199" t="str">
        <f>IFERROR(VLOOKUP(A349,'2.Datos'!$B$3:$Z$5,6,FALSE),"La celda tiene formula")</f>
        <v>La celda tiene formula</v>
      </c>
      <c r="C349" s="162"/>
      <c r="D349" s="162"/>
      <c r="E349" s="162"/>
      <c r="F349" s="162"/>
      <c r="G349" s="201" t="str">
        <f t="shared" si="1"/>
        <v xml:space="preserve">Evidencia: 
Frecuencia de aplicación: 
Responsable de aplicación: </v>
      </c>
    </row>
    <row r="350" spans="1:7" ht="15.75" customHeight="1">
      <c r="A350" s="162"/>
      <c r="B350" s="199" t="str">
        <f>IFERROR(VLOOKUP(A350,'2.Datos'!$B$3:$Z$5,6,FALSE),"La celda tiene formula")</f>
        <v>La celda tiene formula</v>
      </c>
      <c r="C350" s="162"/>
      <c r="D350" s="162"/>
      <c r="E350" s="162"/>
      <c r="F350" s="162"/>
      <c r="G350" s="201" t="str">
        <f t="shared" si="1"/>
        <v xml:space="preserve">Evidencia: 
Frecuencia de aplicación: 
Responsable de aplicación: </v>
      </c>
    </row>
    <row r="351" spans="1:7" ht="15.75" customHeight="1">
      <c r="A351" s="162"/>
      <c r="B351" s="199" t="str">
        <f>IFERROR(VLOOKUP(A351,'2.Datos'!$B$3:$Z$5,6,FALSE),"La celda tiene formula")</f>
        <v>La celda tiene formula</v>
      </c>
      <c r="C351" s="162"/>
      <c r="D351" s="162"/>
      <c r="E351" s="162"/>
      <c r="F351" s="162"/>
      <c r="G351" s="201" t="str">
        <f t="shared" si="1"/>
        <v xml:space="preserve">Evidencia: 
Frecuencia de aplicación: 
Responsable de aplicación: </v>
      </c>
    </row>
    <row r="352" spans="1:7" ht="15.75" customHeight="1">
      <c r="A352" s="162"/>
      <c r="B352" s="199" t="str">
        <f>IFERROR(VLOOKUP(A352,'2.Datos'!$B$3:$Z$5,6,FALSE),"La celda tiene formula")</f>
        <v>La celda tiene formula</v>
      </c>
      <c r="C352" s="162"/>
      <c r="D352" s="162"/>
      <c r="E352" s="162"/>
      <c r="F352" s="162"/>
      <c r="G352" s="201" t="str">
        <f t="shared" si="1"/>
        <v xml:space="preserve">Evidencia: 
Frecuencia de aplicación: 
Responsable de aplicación: </v>
      </c>
    </row>
    <row r="353" spans="1:7" ht="15.75" customHeight="1">
      <c r="A353" s="162"/>
      <c r="B353" s="199" t="str">
        <f>IFERROR(VLOOKUP(A353,'2.Datos'!$B$3:$Z$5,6,FALSE),"La celda tiene formula")</f>
        <v>La celda tiene formula</v>
      </c>
      <c r="C353" s="162"/>
      <c r="D353" s="162"/>
      <c r="E353" s="162"/>
      <c r="F353" s="162"/>
      <c r="G353" s="201" t="str">
        <f t="shared" si="1"/>
        <v xml:space="preserve">Evidencia: 
Frecuencia de aplicación: 
Responsable de aplicación: </v>
      </c>
    </row>
    <row r="354" spans="1:7" ht="15.75" customHeight="1">
      <c r="A354" s="162"/>
      <c r="B354" s="199" t="str">
        <f>IFERROR(VLOOKUP(A354,'2.Datos'!$B$3:$Z$5,6,FALSE),"La celda tiene formula")</f>
        <v>La celda tiene formula</v>
      </c>
      <c r="C354" s="162"/>
      <c r="D354" s="162"/>
      <c r="E354" s="162"/>
      <c r="F354" s="162"/>
      <c r="G354" s="201" t="str">
        <f t="shared" si="1"/>
        <v xml:space="preserve">Evidencia: 
Frecuencia de aplicación: 
Responsable de aplicación: </v>
      </c>
    </row>
    <row r="355" spans="1:7" ht="15.75" customHeight="1">
      <c r="A355" s="162"/>
      <c r="B355" s="199" t="str">
        <f>IFERROR(VLOOKUP(A355,'2.Datos'!$B$3:$Z$5,6,FALSE),"La celda tiene formula")</f>
        <v>La celda tiene formula</v>
      </c>
      <c r="C355" s="162"/>
      <c r="D355" s="162"/>
      <c r="E355" s="162"/>
      <c r="F355" s="162"/>
      <c r="G355" s="201" t="str">
        <f t="shared" si="1"/>
        <v xml:space="preserve">Evidencia: 
Frecuencia de aplicación: 
Responsable de aplicación: </v>
      </c>
    </row>
    <row r="356" spans="1:7" ht="15.75" customHeight="1">
      <c r="A356" s="162"/>
      <c r="B356" s="199" t="str">
        <f>IFERROR(VLOOKUP(A356,'2.Datos'!$B$3:$Z$5,6,FALSE),"La celda tiene formula")</f>
        <v>La celda tiene formula</v>
      </c>
      <c r="C356" s="162"/>
      <c r="D356" s="162"/>
      <c r="E356" s="162"/>
      <c r="F356" s="162"/>
      <c r="G356" s="201" t="str">
        <f t="shared" si="1"/>
        <v xml:space="preserve">Evidencia: 
Frecuencia de aplicación: 
Responsable de aplicación: </v>
      </c>
    </row>
    <row r="357" spans="1:7" ht="15.75" customHeight="1">
      <c r="A357" s="162"/>
      <c r="B357" s="199" t="str">
        <f>IFERROR(VLOOKUP(A357,'2.Datos'!$B$3:$Z$5,6,FALSE),"La celda tiene formula")</f>
        <v>La celda tiene formula</v>
      </c>
      <c r="C357" s="162"/>
      <c r="D357" s="162"/>
      <c r="E357" s="162"/>
      <c r="F357" s="162"/>
      <c r="G357" s="201" t="str">
        <f t="shared" si="1"/>
        <v xml:space="preserve">Evidencia: 
Frecuencia de aplicación: 
Responsable de aplicación: </v>
      </c>
    </row>
    <row r="358" spans="1:7" ht="15.75" customHeight="1">
      <c r="A358" s="162"/>
      <c r="B358" s="199" t="str">
        <f>IFERROR(VLOOKUP(A358,'2.Datos'!$B$3:$Z$5,6,FALSE),"La celda tiene formula")</f>
        <v>La celda tiene formula</v>
      </c>
      <c r="C358" s="162"/>
      <c r="D358" s="162"/>
      <c r="E358" s="162"/>
      <c r="F358" s="162"/>
      <c r="G358" s="201" t="str">
        <f t="shared" si="1"/>
        <v xml:space="preserve">Evidencia: 
Frecuencia de aplicación: 
Responsable de aplicación: </v>
      </c>
    </row>
    <row r="359" spans="1:7" ht="15.75" customHeight="1">
      <c r="A359" s="162"/>
      <c r="B359" s="199" t="str">
        <f>IFERROR(VLOOKUP(A359,'2.Datos'!$B$3:$Z$5,6,FALSE),"La celda tiene formula")</f>
        <v>La celda tiene formula</v>
      </c>
      <c r="C359" s="162"/>
      <c r="D359" s="162"/>
      <c r="E359" s="162"/>
      <c r="F359" s="162"/>
      <c r="G359" s="201" t="str">
        <f t="shared" si="1"/>
        <v xml:space="preserve">Evidencia: 
Frecuencia de aplicación: 
Responsable de aplicación: </v>
      </c>
    </row>
    <row r="360" spans="1:7" ht="15.75" customHeight="1">
      <c r="A360" s="162"/>
      <c r="B360" s="199" t="str">
        <f>IFERROR(VLOOKUP(A360,'2.Datos'!$B$3:$Z$5,6,FALSE),"La celda tiene formula")</f>
        <v>La celda tiene formula</v>
      </c>
      <c r="C360" s="162"/>
      <c r="D360" s="162"/>
      <c r="E360" s="162"/>
      <c r="F360" s="162"/>
      <c r="G360" s="201" t="str">
        <f t="shared" si="1"/>
        <v xml:space="preserve">Evidencia: 
Frecuencia de aplicación: 
Responsable de aplicación: </v>
      </c>
    </row>
    <row r="361" spans="1:7" ht="15.75" customHeight="1">
      <c r="A361" s="162"/>
      <c r="B361" s="199" t="str">
        <f>IFERROR(VLOOKUP(A361,'2.Datos'!$B$3:$Z$5,6,FALSE),"La celda tiene formula")</f>
        <v>La celda tiene formula</v>
      </c>
      <c r="C361" s="162"/>
      <c r="D361" s="162"/>
      <c r="E361" s="162"/>
      <c r="F361" s="162"/>
      <c r="G361" s="201" t="str">
        <f t="shared" si="1"/>
        <v xml:space="preserve">Evidencia: 
Frecuencia de aplicación: 
Responsable de aplicación: </v>
      </c>
    </row>
    <row r="362" spans="1:7" ht="15.75" customHeight="1">
      <c r="A362" s="162"/>
      <c r="B362" s="199" t="str">
        <f>IFERROR(VLOOKUP(A362,'2.Datos'!$B$3:$Z$5,6,FALSE),"La celda tiene formula")</f>
        <v>La celda tiene formula</v>
      </c>
      <c r="C362" s="162"/>
      <c r="D362" s="162"/>
      <c r="E362" s="162"/>
      <c r="F362" s="162"/>
      <c r="G362" s="201" t="str">
        <f t="shared" si="1"/>
        <v xml:space="preserve">Evidencia: 
Frecuencia de aplicación: 
Responsable de aplicación: </v>
      </c>
    </row>
    <row r="363" spans="1:7" ht="15.75" customHeight="1">
      <c r="A363" s="162"/>
      <c r="B363" s="199" t="str">
        <f>IFERROR(VLOOKUP(A363,'2.Datos'!$B$3:$Z$5,6,FALSE),"La celda tiene formula")</f>
        <v>La celda tiene formula</v>
      </c>
      <c r="C363" s="162"/>
      <c r="D363" s="162"/>
      <c r="E363" s="162"/>
      <c r="F363" s="162"/>
      <c r="G363" s="201" t="str">
        <f t="shared" si="1"/>
        <v xml:space="preserve">Evidencia: 
Frecuencia de aplicación: 
Responsable de aplicación: </v>
      </c>
    </row>
    <row r="364" spans="1:7" ht="15.75" customHeight="1">
      <c r="A364" s="162"/>
      <c r="B364" s="199" t="str">
        <f>IFERROR(VLOOKUP(A364,'2.Datos'!$B$3:$Z$5,6,FALSE),"La celda tiene formula")</f>
        <v>La celda tiene formula</v>
      </c>
      <c r="C364" s="162"/>
      <c r="D364" s="162"/>
      <c r="E364" s="162"/>
      <c r="F364" s="162"/>
      <c r="G364" s="201" t="str">
        <f t="shared" si="1"/>
        <v xml:space="preserve">Evidencia: 
Frecuencia de aplicación: 
Responsable de aplicación: </v>
      </c>
    </row>
    <row r="365" spans="1:7" ht="15.75" customHeight="1">
      <c r="A365" s="162"/>
      <c r="B365" s="199" t="str">
        <f>IFERROR(VLOOKUP(A365,'2.Datos'!$B$3:$Z$5,6,FALSE),"La celda tiene formula")</f>
        <v>La celda tiene formula</v>
      </c>
      <c r="C365" s="162"/>
      <c r="D365" s="162"/>
      <c r="E365" s="162"/>
      <c r="F365" s="162"/>
      <c r="G365" s="201" t="str">
        <f t="shared" si="1"/>
        <v xml:space="preserve">Evidencia: 
Frecuencia de aplicación: 
Responsable de aplicación: </v>
      </c>
    </row>
    <row r="366" spans="1:7" ht="15.75" customHeight="1">
      <c r="A366" s="162"/>
      <c r="B366" s="199" t="str">
        <f>IFERROR(VLOOKUP(A366,'2.Datos'!$B$3:$Z$5,6,FALSE),"La celda tiene formula")</f>
        <v>La celda tiene formula</v>
      </c>
      <c r="C366" s="162"/>
      <c r="D366" s="162"/>
      <c r="E366" s="162"/>
      <c r="F366" s="162"/>
      <c r="G366" s="201" t="str">
        <f t="shared" si="1"/>
        <v xml:space="preserve">Evidencia: 
Frecuencia de aplicación: 
Responsable de aplicación: </v>
      </c>
    </row>
    <row r="367" spans="1:7" ht="15.75" customHeight="1">
      <c r="A367" s="162"/>
      <c r="B367" s="199" t="str">
        <f>IFERROR(VLOOKUP(A367,'2.Datos'!$B$3:$Z$5,6,FALSE),"La celda tiene formula")</f>
        <v>La celda tiene formula</v>
      </c>
      <c r="C367" s="162"/>
      <c r="D367" s="162"/>
      <c r="E367" s="162"/>
      <c r="F367" s="162"/>
      <c r="G367" s="201" t="str">
        <f t="shared" si="1"/>
        <v xml:space="preserve">Evidencia: 
Frecuencia de aplicación: 
Responsable de aplicación: </v>
      </c>
    </row>
    <row r="368" spans="1:7" ht="15.75" customHeight="1">
      <c r="A368" s="162"/>
      <c r="B368" s="199" t="str">
        <f>IFERROR(VLOOKUP(A368,'2.Datos'!$B$3:$Z$5,6,FALSE),"La celda tiene formula")</f>
        <v>La celda tiene formula</v>
      </c>
      <c r="C368" s="162"/>
      <c r="D368" s="162"/>
      <c r="E368" s="162"/>
      <c r="F368" s="162"/>
      <c r="G368" s="201" t="str">
        <f t="shared" si="1"/>
        <v xml:space="preserve">Evidencia: 
Frecuencia de aplicación: 
Responsable de aplicación: </v>
      </c>
    </row>
    <row r="369" spans="1:7" ht="15.75" customHeight="1">
      <c r="A369" s="162"/>
      <c r="B369" s="199" t="str">
        <f>IFERROR(VLOOKUP(A369,'2.Datos'!$B$3:$Z$5,6,FALSE),"La celda tiene formula")</f>
        <v>La celda tiene formula</v>
      </c>
      <c r="C369" s="162"/>
      <c r="D369" s="162"/>
      <c r="E369" s="162"/>
      <c r="F369" s="162"/>
      <c r="G369" s="201" t="str">
        <f t="shared" si="1"/>
        <v xml:space="preserve">Evidencia: 
Frecuencia de aplicación: 
Responsable de aplicación: </v>
      </c>
    </row>
    <row r="370" spans="1:7" ht="15.75" customHeight="1">
      <c r="A370" s="162"/>
      <c r="B370" s="199" t="str">
        <f>IFERROR(VLOOKUP(A370,'2.Datos'!$B$3:$Z$5,6,FALSE),"La celda tiene formula")</f>
        <v>La celda tiene formula</v>
      </c>
      <c r="C370" s="162"/>
      <c r="D370" s="162"/>
      <c r="E370" s="162"/>
      <c r="F370" s="162"/>
      <c r="G370" s="201" t="str">
        <f t="shared" si="1"/>
        <v xml:space="preserve">Evidencia: 
Frecuencia de aplicación: 
Responsable de aplicación: </v>
      </c>
    </row>
    <row r="371" spans="1:7" ht="15.75" customHeight="1">
      <c r="A371" s="162"/>
      <c r="B371" s="199" t="str">
        <f>IFERROR(VLOOKUP(A371,'2.Datos'!$B$3:$Z$5,6,FALSE),"La celda tiene formula")</f>
        <v>La celda tiene formula</v>
      </c>
      <c r="C371" s="162"/>
      <c r="D371" s="162"/>
      <c r="E371" s="162"/>
      <c r="F371" s="162"/>
      <c r="G371" s="201" t="str">
        <f t="shared" si="1"/>
        <v xml:space="preserve">Evidencia: 
Frecuencia de aplicación: 
Responsable de aplicación: </v>
      </c>
    </row>
    <row r="372" spans="1:7" ht="15.75" customHeight="1">
      <c r="A372" s="162"/>
      <c r="B372" s="199" t="str">
        <f>IFERROR(VLOOKUP(A372,'2.Datos'!$B$3:$Z$5,6,FALSE),"La celda tiene formula")</f>
        <v>La celda tiene formula</v>
      </c>
      <c r="C372" s="162"/>
      <c r="D372" s="162"/>
      <c r="E372" s="162"/>
      <c r="F372" s="162"/>
      <c r="G372" s="201" t="str">
        <f t="shared" si="1"/>
        <v xml:space="preserve">Evidencia: 
Frecuencia de aplicación: 
Responsable de aplicación: </v>
      </c>
    </row>
    <row r="373" spans="1:7" ht="15.75" customHeight="1">
      <c r="A373" s="162"/>
      <c r="B373" s="199" t="str">
        <f>IFERROR(VLOOKUP(A373,'2.Datos'!$B$3:$Z$5,6,FALSE),"La celda tiene formula")</f>
        <v>La celda tiene formula</v>
      </c>
      <c r="C373" s="162"/>
      <c r="D373" s="162"/>
      <c r="E373" s="162"/>
      <c r="F373" s="162"/>
      <c r="G373" s="201" t="str">
        <f t="shared" si="1"/>
        <v xml:space="preserve">Evidencia: 
Frecuencia de aplicación: 
Responsable de aplicación: </v>
      </c>
    </row>
    <row r="374" spans="1:7" ht="15.75" customHeight="1">
      <c r="A374" s="162"/>
      <c r="B374" s="199" t="str">
        <f>IFERROR(VLOOKUP(A374,'2.Datos'!$B$3:$Z$5,6,FALSE),"La celda tiene formula")</f>
        <v>La celda tiene formula</v>
      </c>
      <c r="C374" s="162"/>
      <c r="D374" s="162"/>
      <c r="E374" s="162"/>
      <c r="F374" s="162"/>
      <c r="G374" s="201" t="str">
        <f t="shared" si="1"/>
        <v xml:space="preserve">Evidencia: 
Frecuencia de aplicación: 
Responsable de aplicación: </v>
      </c>
    </row>
    <row r="375" spans="1:7" ht="15.75" customHeight="1">
      <c r="A375" s="162"/>
      <c r="B375" s="199" t="str">
        <f>IFERROR(VLOOKUP(A375,'2.Datos'!$B$3:$Z$5,6,FALSE),"La celda tiene formula")</f>
        <v>La celda tiene formula</v>
      </c>
      <c r="C375" s="162"/>
      <c r="D375" s="162"/>
      <c r="E375" s="162"/>
      <c r="F375" s="162"/>
      <c r="G375" s="201" t="str">
        <f t="shared" si="1"/>
        <v xml:space="preserve">Evidencia: 
Frecuencia de aplicación: 
Responsable de aplicación: </v>
      </c>
    </row>
    <row r="376" spans="1:7" ht="15.75" customHeight="1">
      <c r="A376" s="162"/>
      <c r="B376" s="199" t="str">
        <f>IFERROR(VLOOKUP(A376,'2.Datos'!$B$3:$Z$5,6,FALSE),"La celda tiene formula")</f>
        <v>La celda tiene formula</v>
      </c>
      <c r="C376" s="162"/>
      <c r="D376" s="162"/>
      <c r="E376" s="162"/>
      <c r="F376" s="162"/>
      <c r="G376" s="201" t="str">
        <f t="shared" si="1"/>
        <v xml:space="preserve">Evidencia: 
Frecuencia de aplicación: 
Responsable de aplicación: </v>
      </c>
    </row>
    <row r="377" spans="1:7" ht="15.75" customHeight="1">
      <c r="A377" s="162"/>
      <c r="B377" s="199" t="str">
        <f>IFERROR(VLOOKUP(A377,'2.Datos'!$B$3:$Z$5,6,FALSE),"La celda tiene formula")</f>
        <v>La celda tiene formula</v>
      </c>
      <c r="C377" s="162"/>
      <c r="D377" s="162"/>
      <c r="E377" s="162"/>
      <c r="F377" s="162"/>
      <c r="G377" s="201" t="str">
        <f t="shared" si="1"/>
        <v xml:space="preserve">Evidencia: 
Frecuencia de aplicación: 
Responsable de aplicación: </v>
      </c>
    </row>
    <row r="378" spans="1:7" ht="15.75" customHeight="1">
      <c r="A378" s="162"/>
      <c r="B378" s="199" t="str">
        <f>IFERROR(VLOOKUP(A378,'2.Datos'!$B$3:$Z$5,6,FALSE),"La celda tiene formula")</f>
        <v>La celda tiene formula</v>
      </c>
      <c r="C378" s="162"/>
      <c r="D378" s="162"/>
      <c r="E378" s="162"/>
      <c r="F378" s="162"/>
      <c r="G378" s="201" t="str">
        <f t="shared" si="1"/>
        <v xml:space="preserve">Evidencia: 
Frecuencia de aplicación: 
Responsable de aplicación: </v>
      </c>
    </row>
    <row r="379" spans="1:7" ht="15.75" customHeight="1">
      <c r="A379" s="162"/>
      <c r="B379" s="199" t="str">
        <f>IFERROR(VLOOKUP(A379,'2.Datos'!$B$3:$Z$5,6,FALSE),"La celda tiene formula")</f>
        <v>La celda tiene formula</v>
      </c>
      <c r="C379" s="162"/>
      <c r="D379" s="162"/>
      <c r="E379" s="162"/>
      <c r="F379" s="162"/>
      <c r="G379" s="201" t="str">
        <f t="shared" si="1"/>
        <v xml:space="preserve">Evidencia: 
Frecuencia de aplicación: 
Responsable de aplicación: </v>
      </c>
    </row>
    <row r="380" spans="1:7" ht="15.75" customHeight="1">
      <c r="A380" s="162"/>
      <c r="B380" s="199" t="str">
        <f>IFERROR(VLOOKUP(A380,'2.Datos'!$B$3:$Z$5,6,FALSE),"La celda tiene formula")</f>
        <v>La celda tiene formula</v>
      </c>
      <c r="C380" s="162"/>
      <c r="D380" s="162"/>
      <c r="E380" s="162"/>
      <c r="F380" s="162"/>
      <c r="G380" s="201" t="str">
        <f t="shared" si="1"/>
        <v xml:space="preserve">Evidencia: 
Frecuencia de aplicación: 
Responsable de aplicación: </v>
      </c>
    </row>
    <row r="381" spans="1:7" ht="15.75" customHeight="1">
      <c r="A381" s="162"/>
      <c r="B381" s="199" t="str">
        <f>IFERROR(VLOOKUP(A381,'2.Datos'!$B$3:$Z$5,6,FALSE),"La celda tiene formula")</f>
        <v>La celda tiene formula</v>
      </c>
      <c r="C381" s="162"/>
      <c r="D381" s="162"/>
      <c r="E381" s="162"/>
      <c r="F381" s="162"/>
      <c r="G381" s="201" t="str">
        <f t="shared" si="1"/>
        <v xml:space="preserve">Evidencia: 
Frecuencia de aplicación: 
Responsable de aplicación: </v>
      </c>
    </row>
    <row r="382" spans="1:7" ht="15.75" customHeight="1">
      <c r="A382" s="162"/>
      <c r="B382" s="199" t="str">
        <f>IFERROR(VLOOKUP(A382,'2.Datos'!$B$3:$Z$5,6,FALSE),"La celda tiene formula")</f>
        <v>La celda tiene formula</v>
      </c>
      <c r="C382" s="162"/>
      <c r="D382" s="162"/>
      <c r="E382" s="162"/>
      <c r="F382" s="162"/>
      <c r="G382" s="201" t="str">
        <f t="shared" si="1"/>
        <v xml:space="preserve">Evidencia: 
Frecuencia de aplicación: 
Responsable de aplicación: </v>
      </c>
    </row>
    <row r="383" spans="1:7" ht="15.75" customHeight="1">
      <c r="A383" s="162"/>
      <c r="B383" s="199" t="str">
        <f>IFERROR(VLOOKUP(A383,'2.Datos'!$B$3:$Z$5,6,FALSE),"La celda tiene formula")</f>
        <v>La celda tiene formula</v>
      </c>
      <c r="C383" s="162"/>
      <c r="D383" s="162"/>
      <c r="E383" s="162"/>
      <c r="F383" s="162"/>
      <c r="G383" s="201" t="str">
        <f t="shared" si="1"/>
        <v xml:space="preserve">Evidencia: 
Frecuencia de aplicación: 
Responsable de aplicación: </v>
      </c>
    </row>
    <row r="384" spans="1:7" ht="15.75" customHeight="1">
      <c r="A384" s="162"/>
      <c r="B384" s="199" t="str">
        <f>IFERROR(VLOOKUP(A384,'2.Datos'!$B$3:$Z$5,6,FALSE),"La celda tiene formula")</f>
        <v>La celda tiene formula</v>
      </c>
      <c r="C384" s="162"/>
      <c r="D384" s="162"/>
      <c r="E384" s="162"/>
      <c r="F384" s="162"/>
      <c r="G384" s="201" t="str">
        <f t="shared" si="1"/>
        <v xml:space="preserve">Evidencia: 
Frecuencia de aplicación: 
Responsable de aplicación: </v>
      </c>
    </row>
    <row r="385" spans="1:7" ht="15.75" customHeight="1">
      <c r="A385" s="162"/>
      <c r="B385" s="199" t="str">
        <f>IFERROR(VLOOKUP(A385,'2.Datos'!$B$3:$Z$5,6,FALSE),"La celda tiene formula")</f>
        <v>La celda tiene formula</v>
      </c>
      <c r="C385" s="162"/>
      <c r="D385" s="162"/>
      <c r="E385" s="162"/>
      <c r="F385" s="162"/>
      <c r="G385" s="201" t="str">
        <f t="shared" si="1"/>
        <v xml:space="preserve">Evidencia: 
Frecuencia de aplicación: 
Responsable de aplicación: </v>
      </c>
    </row>
    <row r="386" spans="1:7" ht="15.75" customHeight="1">
      <c r="A386" s="162"/>
      <c r="B386" s="199" t="str">
        <f>IFERROR(VLOOKUP(A386,'2.Datos'!$B$3:$Z$5,6,FALSE),"La celda tiene formula")</f>
        <v>La celda tiene formula</v>
      </c>
      <c r="C386" s="162"/>
      <c r="D386" s="162"/>
      <c r="E386" s="162"/>
      <c r="F386" s="162"/>
      <c r="G386" s="201" t="str">
        <f t="shared" si="1"/>
        <v xml:space="preserve">Evidencia: 
Frecuencia de aplicación: 
Responsable de aplicación: </v>
      </c>
    </row>
    <row r="387" spans="1:7" ht="15.75" customHeight="1">
      <c r="A387" s="162"/>
      <c r="B387" s="199" t="str">
        <f>IFERROR(VLOOKUP(A387,'2.Datos'!$B$3:$Z$5,6,FALSE),"La celda tiene formula")</f>
        <v>La celda tiene formula</v>
      </c>
      <c r="C387" s="162"/>
      <c r="D387" s="162"/>
      <c r="E387" s="162"/>
      <c r="F387" s="162"/>
      <c r="G387" s="201" t="str">
        <f t="shared" si="1"/>
        <v xml:space="preserve">Evidencia: 
Frecuencia de aplicación: 
Responsable de aplicación: </v>
      </c>
    </row>
    <row r="388" spans="1:7" ht="15.75" customHeight="1">
      <c r="A388" s="162"/>
      <c r="B388" s="199" t="str">
        <f>IFERROR(VLOOKUP(A388,'2.Datos'!$B$3:$Z$5,6,FALSE),"La celda tiene formula")</f>
        <v>La celda tiene formula</v>
      </c>
      <c r="C388" s="162"/>
      <c r="D388" s="162"/>
      <c r="E388" s="162"/>
      <c r="F388" s="162"/>
      <c r="G388" s="201" t="str">
        <f t="shared" si="1"/>
        <v xml:space="preserve">Evidencia: 
Frecuencia de aplicación: 
Responsable de aplicación: </v>
      </c>
    </row>
    <row r="389" spans="1:7" ht="15.75" customHeight="1">
      <c r="A389" s="162"/>
      <c r="B389" s="199" t="str">
        <f>IFERROR(VLOOKUP(A389,'2.Datos'!$B$3:$Z$5,6,FALSE),"La celda tiene formula")</f>
        <v>La celda tiene formula</v>
      </c>
      <c r="C389" s="162"/>
      <c r="D389" s="162"/>
      <c r="E389" s="162"/>
      <c r="F389" s="162"/>
      <c r="G389" s="201" t="str">
        <f t="shared" si="1"/>
        <v xml:space="preserve">Evidencia: 
Frecuencia de aplicación: 
Responsable de aplicación: </v>
      </c>
    </row>
    <row r="390" spans="1:7" ht="15.75" customHeight="1">
      <c r="A390" s="162"/>
      <c r="B390" s="199" t="str">
        <f>IFERROR(VLOOKUP(A390,'2.Datos'!$B$3:$Z$5,6,FALSE),"La celda tiene formula")</f>
        <v>La celda tiene formula</v>
      </c>
      <c r="C390" s="162"/>
      <c r="D390" s="162"/>
      <c r="E390" s="162"/>
      <c r="F390" s="162"/>
      <c r="G390" s="201" t="str">
        <f t="shared" si="1"/>
        <v xml:space="preserve">Evidencia: 
Frecuencia de aplicación: 
Responsable de aplicación: </v>
      </c>
    </row>
    <row r="391" spans="1:7" ht="15.75" customHeight="1">
      <c r="A391" s="162"/>
      <c r="B391" s="199" t="str">
        <f>IFERROR(VLOOKUP(A391,'2.Datos'!$B$3:$Z$5,6,FALSE),"La celda tiene formula")</f>
        <v>La celda tiene formula</v>
      </c>
      <c r="C391" s="162"/>
      <c r="D391" s="162"/>
      <c r="E391" s="162"/>
      <c r="F391" s="162"/>
      <c r="G391" s="201" t="str">
        <f t="shared" si="1"/>
        <v xml:space="preserve">Evidencia: 
Frecuencia de aplicación: 
Responsable de aplicación: </v>
      </c>
    </row>
    <row r="392" spans="1:7" ht="15.75" customHeight="1">
      <c r="A392" s="162"/>
      <c r="B392" s="199" t="str">
        <f>IFERROR(VLOOKUP(A392,'2.Datos'!$B$3:$Z$5,6,FALSE),"La celda tiene formula")</f>
        <v>La celda tiene formula</v>
      </c>
      <c r="C392" s="162"/>
      <c r="D392" s="162"/>
      <c r="E392" s="162"/>
      <c r="F392" s="162"/>
      <c r="G392" s="201" t="str">
        <f t="shared" si="1"/>
        <v xml:space="preserve">Evidencia: 
Frecuencia de aplicación: 
Responsable de aplicación: </v>
      </c>
    </row>
    <row r="393" spans="1:7" ht="15.75" customHeight="1">
      <c r="A393" s="162"/>
      <c r="B393" s="199" t="str">
        <f>IFERROR(VLOOKUP(A393,'2.Datos'!$B$3:$Z$5,6,FALSE),"La celda tiene formula")</f>
        <v>La celda tiene formula</v>
      </c>
      <c r="C393" s="162"/>
      <c r="D393" s="162"/>
      <c r="E393" s="162"/>
      <c r="F393" s="162"/>
      <c r="G393" s="201" t="str">
        <f t="shared" si="1"/>
        <v xml:space="preserve">Evidencia: 
Frecuencia de aplicación: 
Responsable de aplicación: </v>
      </c>
    </row>
    <row r="394" spans="1:7" ht="15.75" customHeight="1">
      <c r="A394" s="162"/>
      <c r="B394" s="199" t="str">
        <f>IFERROR(VLOOKUP(A394,'2.Datos'!$B$3:$Z$5,6,FALSE),"La celda tiene formula")</f>
        <v>La celda tiene formula</v>
      </c>
      <c r="C394" s="162"/>
      <c r="D394" s="162"/>
      <c r="E394" s="162"/>
      <c r="F394" s="162"/>
      <c r="G394" s="201" t="str">
        <f t="shared" si="1"/>
        <v xml:space="preserve">Evidencia: 
Frecuencia de aplicación: 
Responsable de aplicación: </v>
      </c>
    </row>
    <row r="395" spans="1:7" ht="15.75" customHeight="1">
      <c r="A395" s="162"/>
      <c r="B395" s="199" t="str">
        <f>IFERROR(VLOOKUP(A395,'2.Datos'!$B$3:$Z$5,6,FALSE),"La celda tiene formula")</f>
        <v>La celda tiene formula</v>
      </c>
      <c r="C395" s="162"/>
      <c r="D395" s="162"/>
      <c r="E395" s="162"/>
      <c r="F395" s="162"/>
      <c r="G395" s="201" t="str">
        <f t="shared" si="1"/>
        <v xml:space="preserve">Evidencia: 
Frecuencia de aplicación: 
Responsable de aplicación: </v>
      </c>
    </row>
    <row r="396" spans="1:7" ht="15.75" customHeight="1">
      <c r="A396" s="162"/>
      <c r="B396" s="199" t="str">
        <f>IFERROR(VLOOKUP(A396,'2.Datos'!$B$3:$Z$5,6,FALSE),"La celda tiene formula")</f>
        <v>La celda tiene formula</v>
      </c>
      <c r="C396" s="162"/>
      <c r="D396" s="162"/>
      <c r="E396" s="162"/>
      <c r="F396" s="162"/>
      <c r="G396" s="201" t="str">
        <f t="shared" si="1"/>
        <v xml:space="preserve">Evidencia: 
Frecuencia de aplicación: 
Responsable de aplicación: </v>
      </c>
    </row>
    <row r="397" spans="1:7" ht="15.75" customHeight="1">
      <c r="A397" s="162"/>
      <c r="B397" s="199" t="str">
        <f>IFERROR(VLOOKUP(A397,'2.Datos'!$B$3:$Z$5,6,FALSE),"La celda tiene formula")</f>
        <v>La celda tiene formula</v>
      </c>
      <c r="C397" s="162"/>
      <c r="D397" s="162"/>
      <c r="E397" s="162"/>
      <c r="F397" s="162"/>
      <c r="G397" s="201" t="str">
        <f t="shared" si="1"/>
        <v xml:space="preserve">Evidencia: 
Frecuencia de aplicación: 
Responsable de aplicación: </v>
      </c>
    </row>
    <row r="398" spans="1:7" ht="15.75" customHeight="1">
      <c r="A398" s="162"/>
      <c r="B398" s="199" t="str">
        <f>IFERROR(VLOOKUP(A398,'2.Datos'!$B$3:$Z$5,6,FALSE),"La celda tiene formula")</f>
        <v>La celda tiene formula</v>
      </c>
      <c r="C398" s="162"/>
      <c r="D398" s="162"/>
      <c r="E398" s="162"/>
      <c r="F398" s="162"/>
      <c r="G398" s="201" t="str">
        <f t="shared" si="1"/>
        <v xml:space="preserve">Evidencia: 
Frecuencia de aplicación: 
Responsable de aplicación: </v>
      </c>
    </row>
    <row r="399" spans="1:7" ht="15.75" customHeight="1">
      <c r="A399" s="162"/>
      <c r="B399" s="199" t="str">
        <f>IFERROR(VLOOKUP(A399,'2.Datos'!$B$3:$Z$5,6,FALSE),"La celda tiene formula")</f>
        <v>La celda tiene formula</v>
      </c>
      <c r="C399" s="162"/>
      <c r="D399" s="162"/>
      <c r="E399" s="162"/>
      <c r="F399" s="162"/>
      <c r="G399" s="201" t="str">
        <f t="shared" si="1"/>
        <v xml:space="preserve">Evidencia: 
Frecuencia de aplicación: 
Responsable de aplicación: </v>
      </c>
    </row>
    <row r="400" spans="1:7" ht="15.75" customHeight="1">
      <c r="A400" s="162"/>
      <c r="B400" s="199" t="str">
        <f>IFERROR(VLOOKUP(A400,'2.Datos'!$B$3:$Z$5,6,FALSE),"La celda tiene formula")</f>
        <v>La celda tiene formula</v>
      </c>
      <c r="C400" s="162"/>
      <c r="D400" s="162"/>
      <c r="E400" s="162"/>
      <c r="F400" s="162"/>
      <c r="G400" s="201" t="str">
        <f t="shared" si="1"/>
        <v xml:space="preserve">Evidencia: 
Frecuencia de aplicación: 
Responsable de aplicación: </v>
      </c>
    </row>
    <row r="401" spans="1:7" ht="15.75" customHeight="1">
      <c r="A401" s="162"/>
      <c r="B401" s="199" t="str">
        <f>IFERROR(VLOOKUP(A401,'2.Datos'!$B$3:$Z$5,6,FALSE),"La celda tiene formula")</f>
        <v>La celda tiene formula</v>
      </c>
      <c r="C401" s="162"/>
      <c r="D401" s="162"/>
      <c r="E401" s="162"/>
      <c r="F401" s="162"/>
      <c r="G401" s="201" t="str">
        <f t="shared" si="1"/>
        <v xml:space="preserve">Evidencia: 
Frecuencia de aplicación: 
Responsable de aplicación: </v>
      </c>
    </row>
    <row r="402" spans="1:7" ht="15.75" customHeight="1">
      <c r="A402" s="162"/>
      <c r="B402" s="199" t="str">
        <f>IFERROR(VLOOKUP(A402,'2.Datos'!$B$3:$Z$5,6,FALSE),"La celda tiene formula")</f>
        <v>La celda tiene formula</v>
      </c>
      <c r="C402" s="162"/>
      <c r="D402" s="162"/>
      <c r="E402" s="162"/>
      <c r="F402" s="162"/>
      <c r="G402" s="201" t="str">
        <f t="shared" si="1"/>
        <v xml:space="preserve">Evidencia: 
Frecuencia de aplicación: 
Responsable de aplicación: </v>
      </c>
    </row>
    <row r="403" spans="1:7" ht="15.75" customHeight="1">
      <c r="A403" s="162"/>
      <c r="B403" s="199" t="str">
        <f>IFERROR(VLOOKUP(A403,'2.Datos'!$B$3:$Z$5,6,FALSE),"La celda tiene formula")</f>
        <v>La celda tiene formula</v>
      </c>
      <c r="C403" s="162"/>
      <c r="D403" s="162"/>
      <c r="E403" s="162"/>
      <c r="F403" s="162"/>
      <c r="G403" s="201" t="str">
        <f t="shared" si="1"/>
        <v xml:space="preserve">Evidencia: 
Frecuencia de aplicación: 
Responsable de aplicación: </v>
      </c>
    </row>
    <row r="404" spans="1:7" ht="15.75" customHeight="1">
      <c r="A404" s="162"/>
      <c r="B404" s="199" t="str">
        <f>IFERROR(VLOOKUP(A404,'2.Datos'!$B$3:$Z$5,6,FALSE),"La celda tiene formula")</f>
        <v>La celda tiene formula</v>
      </c>
      <c r="C404" s="162"/>
      <c r="D404" s="162"/>
      <c r="E404" s="162"/>
      <c r="F404" s="162"/>
      <c r="G404" s="201" t="str">
        <f t="shared" si="1"/>
        <v xml:space="preserve">Evidencia: 
Frecuencia de aplicación: 
Responsable de aplicación: </v>
      </c>
    </row>
    <row r="405" spans="1:7" ht="15.75" customHeight="1">
      <c r="A405" s="162"/>
      <c r="B405" s="199" t="str">
        <f>IFERROR(VLOOKUP(A405,'2.Datos'!$B$3:$Z$5,6,FALSE),"La celda tiene formula")</f>
        <v>La celda tiene formula</v>
      </c>
      <c r="C405" s="162"/>
      <c r="D405" s="162"/>
      <c r="E405" s="162"/>
      <c r="F405" s="162"/>
      <c r="G405" s="201" t="str">
        <f t="shared" si="1"/>
        <v xml:space="preserve">Evidencia: 
Frecuencia de aplicación: 
Responsable de aplicación: </v>
      </c>
    </row>
    <row r="406" spans="1:7" ht="15.75" customHeight="1">
      <c r="A406" s="162"/>
      <c r="B406" s="199" t="str">
        <f>IFERROR(VLOOKUP(A406,'2.Datos'!$B$3:$Z$5,6,FALSE),"La celda tiene formula")</f>
        <v>La celda tiene formula</v>
      </c>
      <c r="C406" s="162"/>
      <c r="D406" s="162"/>
      <c r="E406" s="162"/>
      <c r="F406" s="162"/>
      <c r="G406" s="201" t="str">
        <f t="shared" si="1"/>
        <v xml:space="preserve">Evidencia: 
Frecuencia de aplicación: 
Responsable de aplicación: </v>
      </c>
    </row>
    <row r="407" spans="1:7" ht="15.75" customHeight="1">
      <c r="A407" s="162"/>
      <c r="B407" s="199" t="str">
        <f>IFERROR(VLOOKUP(A407,'2.Datos'!$B$3:$Z$5,6,FALSE),"La celda tiene formula")</f>
        <v>La celda tiene formula</v>
      </c>
      <c r="C407" s="162"/>
      <c r="D407" s="162"/>
      <c r="E407" s="162"/>
      <c r="F407" s="162"/>
      <c r="G407" s="201" t="str">
        <f t="shared" si="1"/>
        <v xml:space="preserve">Evidencia: 
Frecuencia de aplicación: 
Responsable de aplicación: </v>
      </c>
    </row>
    <row r="408" spans="1:7" ht="15.75" customHeight="1">
      <c r="A408" s="162"/>
      <c r="B408" s="199" t="str">
        <f>IFERROR(VLOOKUP(A408,'2.Datos'!$B$3:$Z$5,6,FALSE),"La celda tiene formula")</f>
        <v>La celda tiene formula</v>
      </c>
      <c r="C408" s="162"/>
      <c r="D408" s="162"/>
      <c r="E408" s="162"/>
      <c r="F408" s="162"/>
      <c r="G408" s="201" t="str">
        <f t="shared" si="1"/>
        <v xml:space="preserve">Evidencia: 
Frecuencia de aplicación: 
Responsable de aplicación: </v>
      </c>
    </row>
    <row r="409" spans="1:7" ht="15.75" customHeight="1">
      <c r="A409" s="162"/>
      <c r="B409" s="199" t="str">
        <f>IFERROR(VLOOKUP(A409,'2.Datos'!$B$3:$Z$5,6,FALSE),"La celda tiene formula")</f>
        <v>La celda tiene formula</v>
      </c>
      <c r="C409" s="162"/>
      <c r="D409" s="162"/>
      <c r="E409" s="162"/>
      <c r="F409" s="162"/>
      <c r="G409" s="201" t="str">
        <f t="shared" si="1"/>
        <v xml:space="preserve">Evidencia: 
Frecuencia de aplicación: 
Responsable de aplicación: </v>
      </c>
    </row>
    <row r="410" spans="1:7" ht="15.75" customHeight="1">
      <c r="A410" s="162"/>
      <c r="B410" s="199" t="str">
        <f>IFERROR(VLOOKUP(A410,'2.Datos'!$B$3:$Z$5,6,FALSE),"La celda tiene formula")</f>
        <v>La celda tiene formula</v>
      </c>
      <c r="C410" s="162"/>
      <c r="D410" s="162"/>
      <c r="E410" s="162"/>
      <c r="F410" s="162"/>
      <c r="G410" s="201" t="str">
        <f t="shared" si="1"/>
        <v xml:space="preserve">Evidencia: 
Frecuencia de aplicación: 
Responsable de aplicación: </v>
      </c>
    </row>
    <row r="411" spans="1:7" ht="15.75" customHeight="1">
      <c r="A411" s="162"/>
      <c r="B411" s="199" t="str">
        <f>IFERROR(VLOOKUP(A411,'2.Datos'!$B$3:$Z$5,6,FALSE),"La celda tiene formula")</f>
        <v>La celda tiene formula</v>
      </c>
      <c r="C411" s="162"/>
      <c r="D411" s="162"/>
      <c r="E411" s="162"/>
      <c r="F411" s="162"/>
      <c r="G411" s="201" t="str">
        <f t="shared" si="1"/>
        <v xml:space="preserve">Evidencia: 
Frecuencia de aplicación: 
Responsable de aplicación: </v>
      </c>
    </row>
    <row r="412" spans="1:7" ht="15.75" customHeight="1">
      <c r="A412" s="162"/>
      <c r="B412" s="199" t="str">
        <f>IFERROR(VLOOKUP(A412,'2.Datos'!$B$3:$Z$5,6,FALSE),"La celda tiene formula")</f>
        <v>La celda tiene formula</v>
      </c>
      <c r="C412" s="162"/>
      <c r="D412" s="162"/>
      <c r="E412" s="162"/>
      <c r="F412" s="162"/>
      <c r="G412" s="201" t="str">
        <f t="shared" si="1"/>
        <v xml:space="preserve">Evidencia: 
Frecuencia de aplicación: 
Responsable de aplicación: </v>
      </c>
    </row>
    <row r="413" spans="1:7" ht="15.75" customHeight="1">
      <c r="A413" s="162"/>
      <c r="B413" s="199" t="str">
        <f>IFERROR(VLOOKUP(A413,'2.Datos'!$B$3:$Z$5,6,FALSE),"La celda tiene formula")</f>
        <v>La celda tiene formula</v>
      </c>
      <c r="C413" s="162"/>
      <c r="D413" s="162"/>
      <c r="E413" s="162"/>
      <c r="F413" s="162"/>
      <c r="G413" s="201" t="str">
        <f t="shared" si="1"/>
        <v xml:space="preserve">Evidencia: 
Frecuencia de aplicación: 
Responsable de aplicación: </v>
      </c>
    </row>
    <row r="414" spans="1:7" ht="15.75" customHeight="1">
      <c r="A414" s="162"/>
      <c r="B414" s="199" t="str">
        <f>IFERROR(VLOOKUP(A414,'2.Datos'!$B$3:$Z$5,6,FALSE),"La celda tiene formula")</f>
        <v>La celda tiene formula</v>
      </c>
      <c r="C414" s="162"/>
      <c r="D414" s="162"/>
      <c r="E414" s="162"/>
      <c r="F414" s="162"/>
      <c r="G414" s="201" t="str">
        <f t="shared" si="1"/>
        <v xml:space="preserve">Evidencia: 
Frecuencia de aplicación: 
Responsable de aplicación: </v>
      </c>
    </row>
    <row r="415" spans="1:7" ht="15.75" customHeight="1">
      <c r="A415" s="162"/>
      <c r="B415" s="199" t="str">
        <f>IFERROR(VLOOKUP(A415,'2.Datos'!$B$3:$Z$5,6,FALSE),"La celda tiene formula")</f>
        <v>La celda tiene formula</v>
      </c>
      <c r="C415" s="162"/>
      <c r="D415" s="162"/>
      <c r="E415" s="162"/>
      <c r="F415" s="162"/>
      <c r="G415" s="201" t="str">
        <f t="shared" si="1"/>
        <v xml:space="preserve">Evidencia: 
Frecuencia de aplicación: 
Responsable de aplicación: </v>
      </c>
    </row>
    <row r="416" spans="1:7" ht="15.75" customHeight="1">
      <c r="A416" s="162"/>
      <c r="B416" s="199" t="str">
        <f>IFERROR(VLOOKUP(A416,'2.Datos'!$B$3:$Z$5,6,FALSE),"La celda tiene formula")</f>
        <v>La celda tiene formula</v>
      </c>
      <c r="C416" s="162"/>
      <c r="D416" s="162"/>
      <c r="E416" s="162"/>
      <c r="F416" s="162"/>
      <c r="G416" s="201" t="str">
        <f t="shared" si="1"/>
        <v xml:space="preserve">Evidencia: 
Frecuencia de aplicación: 
Responsable de aplicación: </v>
      </c>
    </row>
    <row r="417" spans="1:7" ht="15.75" customHeight="1">
      <c r="A417" s="162"/>
      <c r="B417" s="199" t="str">
        <f>IFERROR(VLOOKUP(A417,'2.Datos'!$B$3:$Z$5,6,FALSE),"La celda tiene formula")</f>
        <v>La celda tiene formula</v>
      </c>
      <c r="C417" s="162"/>
      <c r="D417" s="162"/>
      <c r="E417" s="162"/>
      <c r="F417" s="162"/>
      <c r="G417" s="201" t="str">
        <f t="shared" si="1"/>
        <v xml:space="preserve">Evidencia: 
Frecuencia de aplicación: 
Responsable de aplicación: </v>
      </c>
    </row>
    <row r="418" spans="1:7" ht="15.75" customHeight="1">
      <c r="A418" s="162"/>
      <c r="B418" s="199" t="str">
        <f>IFERROR(VLOOKUP(A418,'2.Datos'!$B$3:$Z$5,6,FALSE),"La celda tiene formula")</f>
        <v>La celda tiene formula</v>
      </c>
      <c r="C418" s="162"/>
      <c r="D418" s="162"/>
      <c r="E418" s="162"/>
      <c r="F418" s="162"/>
      <c r="G418" s="201" t="str">
        <f t="shared" si="1"/>
        <v xml:space="preserve">Evidencia: 
Frecuencia de aplicación: 
Responsable de aplicación: </v>
      </c>
    </row>
    <row r="419" spans="1:7" ht="15.75" customHeight="1">
      <c r="A419" s="162"/>
      <c r="B419" s="199" t="str">
        <f>IFERROR(VLOOKUP(A419,'2.Datos'!$B$3:$Z$5,6,FALSE),"La celda tiene formula")</f>
        <v>La celda tiene formula</v>
      </c>
      <c r="C419" s="162"/>
      <c r="D419" s="162"/>
      <c r="E419" s="162"/>
      <c r="F419" s="162"/>
      <c r="G419" s="201" t="str">
        <f t="shared" si="1"/>
        <v xml:space="preserve">Evidencia: 
Frecuencia de aplicación: 
Responsable de aplicación: </v>
      </c>
    </row>
    <row r="420" spans="1:7" ht="15.75" customHeight="1">
      <c r="A420" s="162"/>
      <c r="B420" s="199" t="str">
        <f>IFERROR(VLOOKUP(A420,'2.Datos'!$B$3:$Z$5,6,FALSE),"La celda tiene formula")</f>
        <v>La celda tiene formula</v>
      </c>
      <c r="C420" s="162"/>
      <c r="D420" s="162"/>
      <c r="E420" s="162"/>
      <c r="F420" s="162"/>
      <c r="G420" s="201" t="str">
        <f t="shared" si="1"/>
        <v xml:space="preserve">Evidencia: 
Frecuencia de aplicación: 
Responsable de aplicación: </v>
      </c>
    </row>
    <row r="421" spans="1:7" ht="15.75" customHeight="1">
      <c r="A421" s="162"/>
      <c r="B421" s="199" t="str">
        <f>IFERROR(VLOOKUP(A421,'2.Datos'!$B$3:$Z$5,6,FALSE),"La celda tiene formula")</f>
        <v>La celda tiene formula</v>
      </c>
      <c r="C421" s="162"/>
      <c r="D421" s="162"/>
      <c r="E421" s="162"/>
      <c r="F421" s="162"/>
      <c r="G421" s="201" t="str">
        <f t="shared" si="1"/>
        <v xml:space="preserve">Evidencia: 
Frecuencia de aplicación: 
Responsable de aplicación: </v>
      </c>
    </row>
    <row r="422" spans="1:7" ht="15.75" customHeight="1">
      <c r="A422" s="162"/>
      <c r="B422" s="199" t="str">
        <f>IFERROR(VLOOKUP(A422,'2.Datos'!$B$3:$Z$5,6,FALSE),"La celda tiene formula")</f>
        <v>La celda tiene formula</v>
      </c>
      <c r="C422" s="162"/>
      <c r="D422" s="162"/>
      <c r="E422" s="162"/>
      <c r="F422" s="162"/>
      <c r="G422" s="201" t="str">
        <f t="shared" si="1"/>
        <v xml:space="preserve">Evidencia: 
Frecuencia de aplicación: 
Responsable de aplicación: </v>
      </c>
    </row>
    <row r="423" spans="1:7" ht="15.75" customHeight="1">
      <c r="A423" s="162"/>
      <c r="B423" s="199" t="str">
        <f>IFERROR(VLOOKUP(A423,'2.Datos'!$B$3:$Z$5,6,FALSE),"La celda tiene formula")</f>
        <v>La celda tiene formula</v>
      </c>
      <c r="C423" s="162"/>
      <c r="D423" s="162"/>
      <c r="E423" s="162"/>
      <c r="F423" s="162"/>
      <c r="G423" s="201" t="str">
        <f t="shared" si="1"/>
        <v xml:space="preserve">Evidencia: 
Frecuencia de aplicación: 
Responsable de aplicación: </v>
      </c>
    </row>
    <row r="424" spans="1:7" ht="15.75" customHeight="1">
      <c r="A424" s="162"/>
      <c r="B424" s="199" t="str">
        <f>IFERROR(VLOOKUP(A424,'2.Datos'!$B$3:$Z$5,6,FALSE),"La celda tiene formula")</f>
        <v>La celda tiene formula</v>
      </c>
      <c r="C424" s="162"/>
      <c r="D424" s="162"/>
      <c r="E424" s="162"/>
      <c r="F424" s="162"/>
      <c r="G424" s="201" t="str">
        <f t="shared" si="1"/>
        <v xml:space="preserve">Evidencia: 
Frecuencia de aplicación: 
Responsable de aplicación: </v>
      </c>
    </row>
    <row r="425" spans="1:7" ht="15.75" customHeight="1">
      <c r="A425" s="162"/>
      <c r="B425" s="199" t="str">
        <f>IFERROR(VLOOKUP(A425,'2.Datos'!$B$3:$Z$5,6,FALSE),"La celda tiene formula")</f>
        <v>La celda tiene formula</v>
      </c>
      <c r="C425" s="162"/>
      <c r="D425" s="162"/>
      <c r="E425" s="162"/>
      <c r="F425" s="162"/>
      <c r="G425" s="201" t="str">
        <f t="shared" si="1"/>
        <v xml:space="preserve">Evidencia: 
Frecuencia de aplicación: 
Responsable de aplicación: </v>
      </c>
    </row>
    <row r="426" spans="1:7" ht="15.75" customHeight="1">
      <c r="A426" s="162"/>
      <c r="B426" s="199" t="str">
        <f>IFERROR(VLOOKUP(A426,'2.Datos'!$B$3:$Z$5,6,FALSE),"La celda tiene formula")</f>
        <v>La celda tiene formula</v>
      </c>
      <c r="C426" s="162"/>
      <c r="D426" s="162"/>
      <c r="E426" s="162"/>
      <c r="F426" s="162"/>
      <c r="G426" s="201" t="str">
        <f t="shared" si="1"/>
        <v xml:space="preserve">Evidencia: 
Frecuencia de aplicación: 
Responsable de aplicación: </v>
      </c>
    </row>
    <row r="427" spans="1:7" ht="15.75" customHeight="1">
      <c r="A427" s="162"/>
      <c r="B427" s="199" t="str">
        <f>IFERROR(VLOOKUP(A427,'2.Datos'!$B$3:$Z$5,6,FALSE),"La celda tiene formula")</f>
        <v>La celda tiene formula</v>
      </c>
      <c r="C427" s="162"/>
      <c r="D427" s="162"/>
      <c r="E427" s="162"/>
      <c r="F427" s="162"/>
      <c r="G427" s="201" t="str">
        <f t="shared" si="1"/>
        <v xml:space="preserve">Evidencia: 
Frecuencia de aplicación: 
Responsable de aplicación: </v>
      </c>
    </row>
    <row r="428" spans="1:7" ht="15.75" customHeight="1">
      <c r="A428" s="162"/>
      <c r="B428" s="199" t="str">
        <f>IFERROR(VLOOKUP(A428,'2.Datos'!$B$3:$Z$5,6,FALSE),"La celda tiene formula")</f>
        <v>La celda tiene formula</v>
      </c>
      <c r="C428" s="162"/>
      <c r="D428" s="162"/>
      <c r="E428" s="162"/>
      <c r="F428" s="162"/>
      <c r="G428" s="201" t="str">
        <f t="shared" si="1"/>
        <v xml:space="preserve">Evidencia: 
Frecuencia de aplicación: 
Responsable de aplicación: </v>
      </c>
    </row>
    <row r="429" spans="1:7" ht="15.75" customHeight="1">
      <c r="A429" s="162"/>
      <c r="B429" s="199" t="str">
        <f>IFERROR(VLOOKUP(A429,'2.Datos'!$B$3:$Z$5,6,FALSE),"La celda tiene formula")</f>
        <v>La celda tiene formula</v>
      </c>
      <c r="C429" s="162"/>
      <c r="D429" s="162"/>
      <c r="E429" s="162"/>
      <c r="F429" s="162"/>
      <c r="G429" s="201" t="str">
        <f t="shared" si="1"/>
        <v xml:space="preserve">Evidencia: 
Frecuencia de aplicación: 
Responsable de aplicación: </v>
      </c>
    </row>
    <row r="430" spans="1:7" ht="15.75" customHeight="1">
      <c r="A430" s="162"/>
      <c r="B430" s="199" t="str">
        <f>IFERROR(VLOOKUP(A430,'2.Datos'!$B$3:$Z$5,6,FALSE),"La celda tiene formula")</f>
        <v>La celda tiene formula</v>
      </c>
      <c r="C430" s="162"/>
      <c r="D430" s="162"/>
      <c r="E430" s="162"/>
      <c r="F430" s="162"/>
      <c r="G430" s="201" t="str">
        <f t="shared" si="1"/>
        <v xml:space="preserve">Evidencia: 
Frecuencia de aplicación: 
Responsable de aplicación: </v>
      </c>
    </row>
    <row r="431" spans="1:7" ht="15.75" customHeight="1">
      <c r="A431" s="162"/>
      <c r="B431" s="199" t="str">
        <f>IFERROR(VLOOKUP(A431,'2.Datos'!$B$3:$Z$5,6,FALSE),"La celda tiene formula")</f>
        <v>La celda tiene formula</v>
      </c>
      <c r="C431" s="162"/>
      <c r="D431" s="162"/>
      <c r="E431" s="162"/>
      <c r="F431" s="162"/>
      <c r="G431" s="201" t="str">
        <f t="shared" si="1"/>
        <v xml:space="preserve">Evidencia: 
Frecuencia de aplicación: 
Responsable de aplicación: </v>
      </c>
    </row>
    <row r="432" spans="1:7" ht="15.75" customHeight="1">
      <c r="A432" s="162"/>
      <c r="B432" s="199" t="str">
        <f>IFERROR(VLOOKUP(A432,'2.Datos'!$B$3:$Z$5,6,FALSE),"La celda tiene formula")</f>
        <v>La celda tiene formula</v>
      </c>
      <c r="C432" s="162"/>
      <c r="D432" s="162"/>
      <c r="E432" s="162"/>
      <c r="F432" s="162"/>
      <c r="G432" s="201" t="str">
        <f t="shared" si="1"/>
        <v xml:space="preserve">Evidencia: 
Frecuencia de aplicación: 
Responsable de aplicación: </v>
      </c>
    </row>
    <row r="433" spans="1:7" ht="15.75" customHeight="1">
      <c r="A433" s="162"/>
      <c r="B433" s="199" t="str">
        <f>IFERROR(VLOOKUP(A433,'2.Datos'!$B$3:$Z$5,6,FALSE),"La celda tiene formula")</f>
        <v>La celda tiene formula</v>
      </c>
      <c r="C433" s="162"/>
      <c r="D433" s="162"/>
      <c r="E433" s="162"/>
      <c r="F433" s="162"/>
      <c r="G433" s="201" t="str">
        <f t="shared" si="1"/>
        <v xml:space="preserve">Evidencia: 
Frecuencia de aplicación: 
Responsable de aplicación: </v>
      </c>
    </row>
    <row r="434" spans="1:7" ht="15.75" customHeight="1">
      <c r="A434" s="162"/>
      <c r="B434" s="199" t="str">
        <f>IFERROR(VLOOKUP(A434,'2.Datos'!$B$3:$Z$5,6,FALSE),"La celda tiene formula")</f>
        <v>La celda tiene formula</v>
      </c>
      <c r="C434" s="162"/>
      <c r="D434" s="162"/>
      <c r="E434" s="162"/>
      <c r="F434" s="162"/>
      <c r="G434" s="201" t="str">
        <f t="shared" si="1"/>
        <v xml:space="preserve">Evidencia: 
Frecuencia de aplicación: 
Responsable de aplicación: </v>
      </c>
    </row>
    <row r="435" spans="1:7" ht="15.75" customHeight="1">
      <c r="A435" s="162"/>
      <c r="B435" s="199" t="str">
        <f>IFERROR(VLOOKUP(A435,'2.Datos'!$B$3:$Z$5,6,FALSE),"La celda tiene formula")</f>
        <v>La celda tiene formula</v>
      </c>
      <c r="C435" s="162"/>
      <c r="D435" s="162"/>
      <c r="E435" s="162"/>
      <c r="F435" s="162"/>
      <c r="G435" s="201" t="str">
        <f t="shared" si="1"/>
        <v xml:space="preserve">Evidencia: 
Frecuencia de aplicación: 
Responsable de aplicación: </v>
      </c>
    </row>
    <row r="436" spans="1:7" ht="15.75" customHeight="1">
      <c r="A436" s="162"/>
      <c r="B436" s="199" t="str">
        <f>IFERROR(VLOOKUP(A436,'2.Datos'!$B$3:$Z$5,6,FALSE),"La celda tiene formula")</f>
        <v>La celda tiene formula</v>
      </c>
      <c r="C436" s="162"/>
      <c r="D436" s="162"/>
      <c r="E436" s="162"/>
      <c r="F436" s="162"/>
      <c r="G436" s="201" t="str">
        <f t="shared" si="1"/>
        <v xml:space="preserve">Evidencia: 
Frecuencia de aplicación: 
Responsable de aplicación: </v>
      </c>
    </row>
    <row r="437" spans="1:7" ht="15.75" customHeight="1">
      <c r="A437" s="162"/>
      <c r="B437" s="199" t="str">
        <f>IFERROR(VLOOKUP(A437,'2.Datos'!$B$3:$Z$5,6,FALSE),"La celda tiene formula")</f>
        <v>La celda tiene formula</v>
      </c>
      <c r="C437" s="162"/>
      <c r="D437" s="162"/>
      <c r="E437" s="162"/>
      <c r="F437" s="162"/>
      <c r="G437" s="201" t="str">
        <f t="shared" si="1"/>
        <v xml:space="preserve">Evidencia: 
Frecuencia de aplicación: 
Responsable de aplicación: </v>
      </c>
    </row>
    <row r="438" spans="1:7" ht="15.75" customHeight="1">
      <c r="A438" s="162"/>
      <c r="B438" s="199" t="str">
        <f>IFERROR(VLOOKUP(A438,'2.Datos'!$B$3:$Z$5,6,FALSE),"La celda tiene formula")</f>
        <v>La celda tiene formula</v>
      </c>
      <c r="C438" s="162"/>
      <c r="D438" s="162"/>
      <c r="E438" s="162"/>
      <c r="F438" s="162"/>
      <c r="G438" s="201" t="str">
        <f t="shared" si="1"/>
        <v xml:space="preserve">Evidencia: 
Frecuencia de aplicación: 
Responsable de aplicación: </v>
      </c>
    </row>
    <row r="439" spans="1:7" ht="15.75" customHeight="1">
      <c r="A439" s="162"/>
      <c r="B439" s="199" t="str">
        <f>IFERROR(VLOOKUP(A439,'2.Datos'!$B$3:$Z$5,6,FALSE),"La celda tiene formula")</f>
        <v>La celda tiene formula</v>
      </c>
      <c r="C439" s="162"/>
      <c r="D439" s="162"/>
      <c r="E439" s="162"/>
      <c r="F439" s="162"/>
      <c r="G439" s="201" t="str">
        <f t="shared" si="1"/>
        <v xml:space="preserve">Evidencia: 
Frecuencia de aplicación: 
Responsable de aplicación: </v>
      </c>
    </row>
    <row r="440" spans="1:7" ht="15.75" customHeight="1">
      <c r="A440" s="162"/>
      <c r="B440" s="199" t="str">
        <f>IFERROR(VLOOKUP(A440,'2.Datos'!$B$3:$Z$5,6,FALSE),"La celda tiene formula")</f>
        <v>La celda tiene formula</v>
      </c>
      <c r="C440" s="162"/>
      <c r="D440" s="162"/>
      <c r="E440" s="162"/>
      <c r="F440" s="162"/>
      <c r="G440" s="201" t="str">
        <f t="shared" si="1"/>
        <v xml:space="preserve">Evidencia: 
Frecuencia de aplicación: 
Responsable de aplicación: </v>
      </c>
    </row>
    <row r="441" spans="1:7" ht="15.75" customHeight="1">
      <c r="A441" s="162"/>
      <c r="B441" s="199" t="str">
        <f>IFERROR(VLOOKUP(A441,'2.Datos'!$B$3:$Z$5,6,FALSE),"La celda tiene formula")</f>
        <v>La celda tiene formula</v>
      </c>
      <c r="C441" s="162"/>
      <c r="D441" s="162"/>
      <c r="E441" s="162"/>
      <c r="F441" s="162"/>
      <c r="G441" s="201" t="str">
        <f t="shared" si="1"/>
        <v xml:space="preserve">Evidencia: 
Frecuencia de aplicación: 
Responsable de aplicación: </v>
      </c>
    </row>
    <row r="442" spans="1:7" ht="15.75" customHeight="1">
      <c r="A442" s="162"/>
      <c r="B442" s="199" t="str">
        <f>IFERROR(VLOOKUP(A442,'2.Datos'!$B$3:$Z$5,6,FALSE),"La celda tiene formula")</f>
        <v>La celda tiene formula</v>
      </c>
      <c r="C442" s="162"/>
      <c r="D442" s="162"/>
      <c r="E442" s="162"/>
      <c r="F442" s="162"/>
      <c r="G442" s="201" t="str">
        <f t="shared" si="1"/>
        <v xml:space="preserve">Evidencia: 
Frecuencia de aplicación: 
Responsable de aplicación: </v>
      </c>
    </row>
    <row r="443" spans="1:7" ht="15.75" customHeight="1">
      <c r="A443" s="162"/>
      <c r="B443" s="199" t="str">
        <f>IFERROR(VLOOKUP(A443,'2.Datos'!$B$3:$Z$5,6,FALSE),"La celda tiene formula")</f>
        <v>La celda tiene formula</v>
      </c>
      <c r="C443" s="162"/>
      <c r="D443" s="162"/>
      <c r="E443" s="162"/>
      <c r="F443" s="162"/>
      <c r="G443" s="201" t="str">
        <f t="shared" si="1"/>
        <v xml:space="preserve">Evidencia: 
Frecuencia de aplicación: 
Responsable de aplicación: </v>
      </c>
    </row>
    <row r="444" spans="1:7" ht="15.75" customHeight="1">
      <c r="A444" s="162"/>
      <c r="B444" s="199" t="str">
        <f>IFERROR(VLOOKUP(A444,'2.Datos'!$B$3:$Z$5,6,FALSE),"La celda tiene formula")</f>
        <v>La celda tiene formula</v>
      </c>
      <c r="C444" s="162"/>
      <c r="D444" s="162"/>
      <c r="E444" s="162"/>
      <c r="F444" s="162"/>
      <c r="G444" s="201" t="str">
        <f t="shared" si="1"/>
        <v xml:space="preserve">Evidencia: 
Frecuencia de aplicación: 
Responsable de aplicación: </v>
      </c>
    </row>
    <row r="445" spans="1:7" ht="15.75" customHeight="1">
      <c r="A445" s="162"/>
      <c r="B445" s="199" t="str">
        <f>IFERROR(VLOOKUP(A445,'2.Datos'!$B$3:$Z$5,6,FALSE),"La celda tiene formula")</f>
        <v>La celda tiene formula</v>
      </c>
      <c r="C445" s="162"/>
      <c r="D445" s="162"/>
      <c r="E445" s="162"/>
      <c r="F445" s="162"/>
      <c r="G445" s="201" t="str">
        <f t="shared" si="1"/>
        <v xml:space="preserve">Evidencia: 
Frecuencia de aplicación: 
Responsable de aplicación: </v>
      </c>
    </row>
    <row r="446" spans="1:7" ht="15.75" customHeight="1">
      <c r="A446" s="162"/>
      <c r="B446" s="199" t="str">
        <f>IFERROR(VLOOKUP(A446,'2.Datos'!$B$3:$Z$5,6,FALSE),"La celda tiene formula")</f>
        <v>La celda tiene formula</v>
      </c>
      <c r="C446" s="162"/>
      <c r="D446" s="162"/>
      <c r="E446" s="162"/>
      <c r="F446" s="162"/>
      <c r="G446" s="201" t="str">
        <f t="shared" si="1"/>
        <v xml:space="preserve">Evidencia: 
Frecuencia de aplicación: 
Responsable de aplicación: </v>
      </c>
    </row>
    <row r="447" spans="1:7" ht="15.75" customHeight="1">
      <c r="A447" s="162"/>
      <c r="B447" s="199" t="str">
        <f>IFERROR(VLOOKUP(A447,'2.Datos'!$B$3:$Z$5,6,FALSE),"La celda tiene formula")</f>
        <v>La celda tiene formula</v>
      </c>
      <c r="C447" s="162"/>
      <c r="D447" s="162"/>
      <c r="E447" s="162"/>
      <c r="F447" s="162"/>
      <c r="G447" s="201" t="str">
        <f t="shared" si="1"/>
        <v xml:space="preserve">Evidencia: 
Frecuencia de aplicación: 
Responsable de aplicación: </v>
      </c>
    </row>
    <row r="448" spans="1:7" ht="15.75" customHeight="1">
      <c r="A448" s="162"/>
      <c r="B448" s="199" t="str">
        <f>IFERROR(VLOOKUP(A448,'2.Datos'!$B$3:$Z$5,6,FALSE),"La celda tiene formula")</f>
        <v>La celda tiene formula</v>
      </c>
      <c r="C448" s="162"/>
      <c r="D448" s="162"/>
      <c r="E448" s="162"/>
      <c r="F448" s="162"/>
      <c r="G448" s="201" t="str">
        <f t="shared" si="1"/>
        <v xml:space="preserve">Evidencia: 
Frecuencia de aplicación: 
Responsable de aplicación: </v>
      </c>
    </row>
    <row r="449" spans="1:7" ht="15.75" customHeight="1">
      <c r="A449" s="162"/>
      <c r="B449" s="199" t="str">
        <f>IFERROR(VLOOKUP(A449,'2.Datos'!$B$3:$Z$5,6,FALSE),"La celda tiene formula")</f>
        <v>La celda tiene formula</v>
      </c>
      <c r="C449" s="162"/>
      <c r="D449" s="162"/>
      <c r="E449" s="162"/>
      <c r="F449" s="162"/>
      <c r="G449" s="201" t="str">
        <f t="shared" si="1"/>
        <v xml:space="preserve">Evidencia: 
Frecuencia de aplicación: 
Responsable de aplicación: </v>
      </c>
    </row>
    <row r="450" spans="1:7" ht="15.75" customHeight="1">
      <c r="A450" s="162"/>
      <c r="B450" s="199" t="str">
        <f>IFERROR(VLOOKUP(A450,'2.Datos'!$B$3:$Z$5,6,FALSE),"La celda tiene formula")</f>
        <v>La celda tiene formula</v>
      </c>
      <c r="C450" s="162"/>
      <c r="D450" s="162"/>
      <c r="E450" s="162"/>
      <c r="F450" s="162"/>
      <c r="G450" s="201" t="str">
        <f t="shared" si="1"/>
        <v xml:space="preserve">Evidencia: 
Frecuencia de aplicación: 
Responsable de aplicación: </v>
      </c>
    </row>
    <row r="451" spans="1:7" ht="15.75" customHeight="1">
      <c r="A451" s="162"/>
      <c r="B451" s="199" t="str">
        <f>IFERROR(VLOOKUP(A451,'2.Datos'!$B$3:$Z$5,6,FALSE),"La celda tiene formula")</f>
        <v>La celda tiene formula</v>
      </c>
      <c r="C451" s="162"/>
      <c r="D451" s="162"/>
      <c r="E451" s="162"/>
      <c r="F451" s="162"/>
      <c r="G451" s="201" t="str">
        <f t="shared" si="1"/>
        <v xml:space="preserve">Evidencia: 
Frecuencia de aplicación: 
Responsable de aplicación: </v>
      </c>
    </row>
    <row r="452" spans="1:7" ht="15.75" customHeight="1">
      <c r="A452" s="162"/>
      <c r="B452" s="199" t="str">
        <f>IFERROR(VLOOKUP(A452,'2.Datos'!$B$3:$Z$5,6,FALSE),"La celda tiene formula")</f>
        <v>La celda tiene formula</v>
      </c>
      <c r="C452" s="162"/>
      <c r="D452" s="162"/>
      <c r="E452" s="162"/>
      <c r="F452" s="162"/>
      <c r="G452" s="201" t="str">
        <f t="shared" si="1"/>
        <v xml:space="preserve">Evidencia: 
Frecuencia de aplicación: 
Responsable de aplicación: </v>
      </c>
    </row>
    <row r="453" spans="1:7" ht="15.75" customHeight="1">
      <c r="A453" s="162"/>
      <c r="B453" s="199" t="str">
        <f>IFERROR(VLOOKUP(A453,'2.Datos'!$B$3:$Z$5,6,FALSE),"La celda tiene formula")</f>
        <v>La celda tiene formula</v>
      </c>
      <c r="C453" s="162"/>
      <c r="D453" s="162"/>
      <c r="E453" s="162"/>
      <c r="F453" s="162"/>
      <c r="G453" s="201" t="str">
        <f t="shared" si="1"/>
        <v xml:space="preserve">Evidencia: 
Frecuencia de aplicación: 
Responsable de aplicación: </v>
      </c>
    </row>
    <row r="454" spans="1:7" ht="15.75" customHeight="1">
      <c r="A454" s="162"/>
      <c r="B454" s="199" t="str">
        <f>IFERROR(VLOOKUP(A454,'2.Datos'!$B$3:$Z$5,6,FALSE),"La celda tiene formula")</f>
        <v>La celda tiene formula</v>
      </c>
      <c r="C454" s="162"/>
      <c r="D454" s="162"/>
      <c r="E454" s="162"/>
      <c r="F454" s="162"/>
      <c r="G454" s="201" t="str">
        <f t="shared" si="1"/>
        <v xml:space="preserve">Evidencia: 
Frecuencia de aplicación: 
Responsable de aplicación: </v>
      </c>
    </row>
    <row r="455" spans="1:7" ht="15.75" customHeight="1">
      <c r="A455" s="162"/>
      <c r="B455" s="199" t="str">
        <f>IFERROR(VLOOKUP(A455,'2.Datos'!$B$3:$Z$5,6,FALSE),"La celda tiene formula")</f>
        <v>La celda tiene formula</v>
      </c>
      <c r="C455" s="162"/>
      <c r="D455" s="162"/>
      <c r="E455" s="162"/>
      <c r="F455" s="162"/>
      <c r="G455" s="201" t="str">
        <f t="shared" si="1"/>
        <v xml:space="preserve">Evidencia: 
Frecuencia de aplicación: 
Responsable de aplicación: </v>
      </c>
    </row>
    <row r="456" spans="1:7" ht="15.75" customHeight="1">
      <c r="A456" s="162"/>
      <c r="B456" s="199" t="str">
        <f>IFERROR(VLOOKUP(A456,'2.Datos'!$B$3:$Z$5,6,FALSE),"La celda tiene formula")</f>
        <v>La celda tiene formula</v>
      </c>
      <c r="C456" s="162"/>
      <c r="D456" s="162"/>
      <c r="E456" s="162"/>
      <c r="F456" s="162"/>
      <c r="G456" s="201" t="str">
        <f t="shared" si="1"/>
        <v xml:space="preserve">Evidencia: 
Frecuencia de aplicación: 
Responsable de aplicación: </v>
      </c>
    </row>
    <row r="457" spans="1:7" ht="15.75" customHeight="1">
      <c r="A457" s="162"/>
      <c r="B457" s="199" t="str">
        <f>IFERROR(VLOOKUP(A457,'2.Datos'!$B$3:$Z$5,6,FALSE),"La celda tiene formula")</f>
        <v>La celda tiene formula</v>
      </c>
      <c r="C457" s="162"/>
      <c r="D457" s="162"/>
      <c r="E457" s="162"/>
      <c r="F457" s="162"/>
      <c r="G457" s="201" t="str">
        <f t="shared" si="1"/>
        <v xml:space="preserve">Evidencia: 
Frecuencia de aplicación: 
Responsable de aplicación: </v>
      </c>
    </row>
    <row r="458" spans="1:7" ht="15.75" customHeight="1">
      <c r="A458" s="162"/>
      <c r="B458" s="199" t="str">
        <f>IFERROR(VLOOKUP(A458,'2.Datos'!$B$3:$Z$5,6,FALSE),"La celda tiene formula")</f>
        <v>La celda tiene formula</v>
      </c>
      <c r="C458" s="162"/>
      <c r="D458" s="162"/>
      <c r="E458" s="162"/>
      <c r="F458" s="162"/>
      <c r="G458" s="201" t="str">
        <f t="shared" si="1"/>
        <v xml:space="preserve">Evidencia: 
Frecuencia de aplicación: 
Responsable de aplicación: </v>
      </c>
    </row>
    <row r="459" spans="1:7" ht="15.75" customHeight="1">
      <c r="A459" s="162"/>
      <c r="B459" s="199" t="str">
        <f>IFERROR(VLOOKUP(A459,'2.Datos'!$B$3:$Z$5,6,FALSE),"La celda tiene formula")</f>
        <v>La celda tiene formula</v>
      </c>
      <c r="C459" s="162"/>
      <c r="D459" s="162"/>
      <c r="E459" s="162"/>
      <c r="F459" s="162"/>
      <c r="G459" s="201" t="str">
        <f t="shared" si="1"/>
        <v xml:space="preserve">Evidencia: 
Frecuencia de aplicación: 
Responsable de aplicación: </v>
      </c>
    </row>
    <row r="460" spans="1:7" ht="15.75" customHeight="1">
      <c r="A460" s="162"/>
      <c r="B460" s="199" t="str">
        <f>IFERROR(VLOOKUP(A460,'2.Datos'!$B$3:$Z$5,6,FALSE),"La celda tiene formula")</f>
        <v>La celda tiene formula</v>
      </c>
      <c r="C460" s="162"/>
      <c r="D460" s="162"/>
      <c r="E460" s="162"/>
      <c r="F460" s="162"/>
      <c r="G460" s="201" t="str">
        <f t="shared" si="1"/>
        <v xml:space="preserve">Evidencia: 
Frecuencia de aplicación: 
Responsable de aplicación: </v>
      </c>
    </row>
    <row r="461" spans="1:7" ht="15.75" customHeight="1">
      <c r="A461" s="162"/>
      <c r="B461" s="199" t="str">
        <f>IFERROR(VLOOKUP(A461,'2.Datos'!$B$3:$Z$5,6,FALSE),"La celda tiene formula")</f>
        <v>La celda tiene formula</v>
      </c>
      <c r="C461" s="162"/>
      <c r="D461" s="162"/>
      <c r="E461" s="162"/>
      <c r="F461" s="162"/>
      <c r="G461" s="201" t="str">
        <f t="shared" si="1"/>
        <v xml:space="preserve">Evidencia: 
Frecuencia de aplicación: 
Responsable de aplicación: </v>
      </c>
    </row>
    <row r="462" spans="1:7" ht="15.75" customHeight="1">
      <c r="A462" s="162"/>
      <c r="B462" s="199" t="str">
        <f>IFERROR(VLOOKUP(A462,'2.Datos'!$B$3:$Z$5,6,FALSE),"La celda tiene formula")</f>
        <v>La celda tiene formula</v>
      </c>
      <c r="C462" s="162"/>
      <c r="D462" s="162"/>
      <c r="E462" s="162"/>
      <c r="F462" s="162"/>
      <c r="G462" s="201" t="str">
        <f t="shared" si="1"/>
        <v xml:space="preserve">Evidencia: 
Frecuencia de aplicación: 
Responsable de aplicación: </v>
      </c>
    </row>
    <row r="463" spans="1:7" ht="15.75" customHeight="1">
      <c r="A463" s="162"/>
      <c r="B463" s="199" t="str">
        <f>IFERROR(VLOOKUP(A463,'2.Datos'!$B$3:$Z$5,6,FALSE),"La celda tiene formula")</f>
        <v>La celda tiene formula</v>
      </c>
      <c r="C463" s="162"/>
      <c r="D463" s="162"/>
      <c r="E463" s="162"/>
      <c r="F463" s="162"/>
      <c r="G463" s="201" t="str">
        <f t="shared" si="1"/>
        <v xml:space="preserve">Evidencia: 
Frecuencia de aplicación: 
Responsable de aplicación: </v>
      </c>
    </row>
    <row r="464" spans="1:7" ht="15.75" customHeight="1">
      <c r="A464" s="162"/>
      <c r="B464" s="199" t="str">
        <f>IFERROR(VLOOKUP(A464,'2.Datos'!$B$3:$Z$5,6,FALSE),"La celda tiene formula")</f>
        <v>La celda tiene formula</v>
      </c>
      <c r="C464" s="162"/>
      <c r="D464" s="162"/>
      <c r="E464" s="162"/>
      <c r="F464" s="162"/>
      <c r="G464" s="201" t="str">
        <f t="shared" si="1"/>
        <v xml:space="preserve">Evidencia: 
Frecuencia de aplicación: 
Responsable de aplicación: </v>
      </c>
    </row>
    <row r="465" spans="1:7" ht="15.75" customHeight="1">
      <c r="A465" s="162"/>
      <c r="B465" s="199" t="str">
        <f>IFERROR(VLOOKUP(A465,'2.Datos'!$B$3:$Z$5,6,FALSE),"La celda tiene formula")</f>
        <v>La celda tiene formula</v>
      </c>
      <c r="C465" s="162"/>
      <c r="D465" s="162"/>
      <c r="E465" s="162"/>
      <c r="F465" s="162"/>
      <c r="G465" s="201" t="str">
        <f t="shared" si="1"/>
        <v xml:space="preserve">Evidencia: 
Frecuencia de aplicación: 
Responsable de aplicación: </v>
      </c>
    </row>
    <row r="466" spans="1:7" ht="15.75" customHeight="1">
      <c r="A466" s="162"/>
      <c r="B466" s="199" t="str">
        <f>IFERROR(VLOOKUP(A466,'2.Datos'!$B$3:$Z$5,6,FALSE),"La celda tiene formula")</f>
        <v>La celda tiene formula</v>
      </c>
      <c r="C466" s="162"/>
      <c r="D466" s="162"/>
      <c r="E466" s="162"/>
      <c r="F466" s="162"/>
      <c r="G466" s="201" t="str">
        <f t="shared" si="1"/>
        <v xml:space="preserve">Evidencia: 
Frecuencia de aplicación: 
Responsable de aplicación: </v>
      </c>
    </row>
    <row r="467" spans="1:7" ht="15.75" customHeight="1">
      <c r="A467" s="162"/>
      <c r="B467" s="199" t="str">
        <f>IFERROR(VLOOKUP(A467,'2.Datos'!$B$3:$Z$5,6,FALSE),"La celda tiene formula")</f>
        <v>La celda tiene formula</v>
      </c>
      <c r="C467" s="162"/>
      <c r="D467" s="162"/>
      <c r="E467" s="162"/>
      <c r="F467" s="162"/>
      <c r="G467" s="201" t="str">
        <f t="shared" si="1"/>
        <v xml:space="preserve">Evidencia: 
Frecuencia de aplicación: 
Responsable de aplicación: </v>
      </c>
    </row>
    <row r="468" spans="1:7" ht="15.75" customHeight="1">
      <c r="A468" s="162"/>
      <c r="B468" s="199" t="str">
        <f>IFERROR(VLOOKUP(A468,'2.Datos'!$B$3:$Z$5,6,FALSE),"La celda tiene formula")</f>
        <v>La celda tiene formula</v>
      </c>
      <c r="C468" s="162"/>
      <c r="D468" s="162"/>
      <c r="E468" s="162"/>
      <c r="F468" s="162"/>
      <c r="G468" s="201" t="str">
        <f t="shared" si="1"/>
        <v xml:space="preserve">Evidencia: 
Frecuencia de aplicación: 
Responsable de aplicación: </v>
      </c>
    </row>
    <row r="469" spans="1:7" ht="15.75" customHeight="1">
      <c r="A469" s="162"/>
      <c r="B469" s="199" t="str">
        <f>IFERROR(VLOOKUP(A469,'2.Datos'!$B$3:$Z$5,6,FALSE),"La celda tiene formula")</f>
        <v>La celda tiene formula</v>
      </c>
      <c r="C469" s="162"/>
      <c r="D469" s="162"/>
      <c r="E469" s="162"/>
      <c r="F469" s="162"/>
      <c r="G469" s="201" t="str">
        <f t="shared" si="1"/>
        <v xml:space="preserve">Evidencia: 
Frecuencia de aplicación: 
Responsable de aplicación: </v>
      </c>
    </row>
    <row r="470" spans="1:7" ht="15.75" customHeight="1">
      <c r="A470" s="162"/>
      <c r="B470" s="199" t="str">
        <f>IFERROR(VLOOKUP(A470,'2.Datos'!$B$3:$Z$5,6,FALSE),"La celda tiene formula")</f>
        <v>La celda tiene formula</v>
      </c>
      <c r="C470" s="162"/>
      <c r="D470" s="162"/>
      <c r="E470" s="162"/>
      <c r="F470" s="162"/>
      <c r="G470" s="201" t="str">
        <f t="shared" si="1"/>
        <v xml:space="preserve">Evidencia: 
Frecuencia de aplicación: 
Responsable de aplicación: </v>
      </c>
    </row>
    <row r="471" spans="1:7" ht="15.75" customHeight="1">
      <c r="A471" s="162"/>
      <c r="B471" s="199" t="str">
        <f>IFERROR(VLOOKUP(A471,'2.Datos'!$B$3:$Z$5,6,FALSE),"La celda tiene formula")</f>
        <v>La celda tiene formula</v>
      </c>
      <c r="C471" s="162"/>
      <c r="D471" s="162"/>
      <c r="E471" s="162"/>
      <c r="F471" s="162"/>
      <c r="G471" s="201" t="str">
        <f t="shared" si="1"/>
        <v xml:space="preserve">Evidencia: 
Frecuencia de aplicación: 
Responsable de aplicación: </v>
      </c>
    </row>
    <row r="472" spans="1:7" ht="15.75" customHeight="1">
      <c r="A472" s="162"/>
      <c r="B472" s="199" t="str">
        <f>IFERROR(VLOOKUP(A472,'2.Datos'!$B$3:$Z$5,6,FALSE),"La celda tiene formula")</f>
        <v>La celda tiene formula</v>
      </c>
      <c r="C472" s="162"/>
      <c r="D472" s="162"/>
      <c r="E472" s="162"/>
      <c r="F472" s="162"/>
      <c r="G472" s="201" t="str">
        <f t="shared" si="1"/>
        <v xml:space="preserve">Evidencia: 
Frecuencia de aplicación: 
Responsable de aplicación: </v>
      </c>
    </row>
    <row r="473" spans="1:7" ht="15.75" customHeight="1">
      <c r="A473" s="162"/>
      <c r="B473" s="199" t="str">
        <f>IFERROR(VLOOKUP(A473,'2.Datos'!$B$3:$Z$5,6,FALSE),"La celda tiene formula")</f>
        <v>La celda tiene formula</v>
      </c>
      <c r="C473" s="162"/>
      <c r="D473" s="162"/>
      <c r="E473" s="162"/>
      <c r="F473" s="162"/>
      <c r="G473" s="201" t="str">
        <f t="shared" si="1"/>
        <v xml:space="preserve">Evidencia: 
Frecuencia de aplicación: 
Responsable de aplicación: </v>
      </c>
    </row>
    <row r="474" spans="1:7" ht="15.75" customHeight="1">
      <c r="A474" s="162"/>
      <c r="B474" s="199" t="str">
        <f>IFERROR(VLOOKUP(A474,'2.Datos'!$B$3:$Z$5,6,FALSE),"La celda tiene formula")</f>
        <v>La celda tiene formula</v>
      </c>
      <c r="C474" s="162"/>
      <c r="D474" s="162"/>
      <c r="E474" s="162"/>
      <c r="F474" s="162"/>
      <c r="G474" s="201" t="str">
        <f t="shared" si="1"/>
        <v xml:space="preserve">Evidencia: 
Frecuencia de aplicación: 
Responsable de aplicación: </v>
      </c>
    </row>
    <row r="475" spans="1:7" ht="15.75" customHeight="1">
      <c r="A475" s="162"/>
      <c r="B475" s="199" t="str">
        <f>IFERROR(VLOOKUP(A475,'2.Datos'!$B$3:$Z$5,6,FALSE),"La celda tiene formula")</f>
        <v>La celda tiene formula</v>
      </c>
      <c r="C475" s="162"/>
      <c r="D475" s="162"/>
      <c r="E475" s="162"/>
      <c r="F475" s="162"/>
      <c r="G475" s="201" t="str">
        <f t="shared" si="1"/>
        <v xml:space="preserve">Evidencia: 
Frecuencia de aplicación: 
Responsable de aplicación: </v>
      </c>
    </row>
    <row r="476" spans="1:7" ht="15.75" customHeight="1">
      <c r="A476" s="162"/>
      <c r="B476" s="199" t="str">
        <f>IFERROR(VLOOKUP(A476,'2.Datos'!$B$3:$Z$5,6,FALSE),"La celda tiene formula")</f>
        <v>La celda tiene formula</v>
      </c>
      <c r="C476" s="162"/>
      <c r="D476" s="162"/>
      <c r="E476" s="162"/>
      <c r="F476" s="162"/>
      <c r="G476" s="201" t="str">
        <f t="shared" si="1"/>
        <v xml:space="preserve">Evidencia: 
Frecuencia de aplicación: 
Responsable de aplicación: </v>
      </c>
    </row>
    <row r="477" spans="1:7" ht="15.75" customHeight="1">
      <c r="A477" s="162"/>
      <c r="B477" s="199" t="str">
        <f>IFERROR(VLOOKUP(A477,'2.Datos'!$B$3:$Z$5,6,FALSE),"La celda tiene formula")</f>
        <v>La celda tiene formula</v>
      </c>
      <c r="C477" s="162"/>
      <c r="D477" s="162"/>
      <c r="E477" s="162"/>
      <c r="F477" s="162"/>
      <c r="G477" s="201" t="str">
        <f t="shared" si="1"/>
        <v xml:space="preserve">Evidencia: 
Frecuencia de aplicación: 
Responsable de aplicación: </v>
      </c>
    </row>
    <row r="478" spans="1:7" ht="15.75" customHeight="1">
      <c r="A478" s="162"/>
      <c r="B478" s="199" t="str">
        <f>IFERROR(VLOOKUP(A478,'2.Datos'!$B$3:$Z$5,6,FALSE),"La celda tiene formula")</f>
        <v>La celda tiene formula</v>
      </c>
      <c r="C478" s="162"/>
      <c r="D478" s="162"/>
      <c r="E478" s="162"/>
      <c r="F478" s="162"/>
      <c r="G478" s="201" t="str">
        <f t="shared" si="1"/>
        <v xml:space="preserve">Evidencia: 
Frecuencia de aplicación: 
Responsable de aplicación: </v>
      </c>
    </row>
    <row r="479" spans="1:7" ht="15.75" customHeight="1">
      <c r="A479" s="162"/>
      <c r="B479" s="199" t="str">
        <f>IFERROR(VLOOKUP(A479,'2.Datos'!$B$3:$Z$5,6,FALSE),"La celda tiene formula")</f>
        <v>La celda tiene formula</v>
      </c>
      <c r="C479" s="162"/>
      <c r="D479" s="162"/>
      <c r="E479" s="162"/>
      <c r="F479" s="162"/>
      <c r="G479" s="201" t="str">
        <f t="shared" si="1"/>
        <v xml:space="preserve">Evidencia: 
Frecuencia de aplicación: 
Responsable de aplicación: </v>
      </c>
    </row>
    <row r="480" spans="1:7" ht="15.75" customHeight="1">
      <c r="A480" s="162"/>
      <c r="B480" s="199" t="str">
        <f>IFERROR(VLOOKUP(A480,'2.Datos'!$B$3:$Z$5,6,FALSE),"La celda tiene formula")</f>
        <v>La celda tiene formula</v>
      </c>
      <c r="C480" s="162"/>
      <c r="D480" s="162"/>
      <c r="E480" s="162"/>
      <c r="F480" s="162"/>
      <c r="G480" s="201" t="str">
        <f t="shared" si="1"/>
        <v xml:space="preserve">Evidencia: 
Frecuencia de aplicación: 
Responsable de aplicación: </v>
      </c>
    </row>
    <row r="481" spans="1:7" ht="15.75" customHeight="1">
      <c r="A481" s="162"/>
      <c r="B481" s="199" t="str">
        <f>IFERROR(VLOOKUP(A481,'2.Datos'!$B$3:$Z$5,6,FALSE),"La celda tiene formula")</f>
        <v>La celda tiene formula</v>
      </c>
      <c r="C481" s="162"/>
      <c r="D481" s="162"/>
      <c r="E481" s="162"/>
      <c r="F481" s="162"/>
      <c r="G481" s="201" t="str">
        <f t="shared" si="1"/>
        <v xml:space="preserve">Evidencia: 
Frecuencia de aplicación: 
Responsable de aplicación: </v>
      </c>
    </row>
    <row r="482" spans="1:7" ht="15.75" customHeight="1">
      <c r="A482" s="162"/>
      <c r="B482" s="199" t="str">
        <f>IFERROR(VLOOKUP(A482,'2.Datos'!$B$3:$Z$5,6,FALSE),"La celda tiene formula")</f>
        <v>La celda tiene formula</v>
      </c>
      <c r="C482" s="162"/>
      <c r="D482" s="162"/>
      <c r="E482" s="162"/>
      <c r="F482" s="162"/>
      <c r="G482" s="201" t="str">
        <f t="shared" si="1"/>
        <v xml:space="preserve">Evidencia: 
Frecuencia de aplicación: 
Responsable de aplicación: </v>
      </c>
    </row>
    <row r="483" spans="1:7" ht="15.75" customHeight="1">
      <c r="A483" s="162"/>
      <c r="B483" s="199" t="str">
        <f>IFERROR(VLOOKUP(A483,'2.Datos'!$B$3:$Z$5,6,FALSE),"La celda tiene formula")</f>
        <v>La celda tiene formula</v>
      </c>
      <c r="C483" s="162"/>
      <c r="D483" s="162"/>
      <c r="E483" s="162"/>
      <c r="F483" s="162"/>
      <c r="G483" s="201" t="str">
        <f t="shared" si="1"/>
        <v xml:space="preserve">Evidencia: 
Frecuencia de aplicación: 
Responsable de aplicación: </v>
      </c>
    </row>
    <row r="484" spans="1:7" ht="15.75" customHeight="1">
      <c r="A484" s="162"/>
      <c r="B484" s="199" t="str">
        <f>IFERROR(VLOOKUP(A484,'2.Datos'!$B$3:$Z$5,6,FALSE),"La celda tiene formula")</f>
        <v>La celda tiene formula</v>
      </c>
      <c r="C484" s="162"/>
      <c r="D484" s="162"/>
      <c r="E484" s="162"/>
      <c r="F484" s="162"/>
      <c r="G484" s="201" t="str">
        <f t="shared" si="1"/>
        <v xml:space="preserve">Evidencia: 
Frecuencia de aplicación: 
Responsable de aplicación: </v>
      </c>
    </row>
    <row r="485" spans="1:7" ht="15.75" customHeight="1">
      <c r="A485" s="162"/>
      <c r="B485" s="199" t="str">
        <f>IFERROR(VLOOKUP(A485,'2.Datos'!$B$3:$Z$5,6,FALSE),"La celda tiene formula")</f>
        <v>La celda tiene formula</v>
      </c>
      <c r="C485" s="162"/>
      <c r="D485" s="162"/>
      <c r="E485" s="162"/>
      <c r="F485" s="162"/>
      <c r="G485" s="201" t="str">
        <f t="shared" si="1"/>
        <v xml:space="preserve">Evidencia: 
Frecuencia de aplicación: 
Responsable de aplicación: </v>
      </c>
    </row>
    <row r="486" spans="1:7" ht="15.75" customHeight="1">
      <c r="A486" s="162"/>
      <c r="B486" s="199" t="str">
        <f>IFERROR(VLOOKUP(A486,'2.Datos'!$B$3:$Z$5,6,FALSE),"La celda tiene formula")</f>
        <v>La celda tiene formula</v>
      </c>
      <c r="C486" s="162"/>
      <c r="D486" s="162"/>
      <c r="E486" s="162"/>
      <c r="F486" s="162"/>
      <c r="G486" s="201" t="str">
        <f t="shared" si="1"/>
        <v xml:space="preserve">Evidencia: 
Frecuencia de aplicación: 
Responsable de aplicación: </v>
      </c>
    </row>
    <row r="487" spans="1:7" ht="15.75" customHeight="1">
      <c r="A487" s="162"/>
      <c r="B487" s="199" t="str">
        <f>IFERROR(VLOOKUP(A487,'2.Datos'!$B$3:$Z$5,6,FALSE),"La celda tiene formula")</f>
        <v>La celda tiene formula</v>
      </c>
      <c r="C487" s="162"/>
      <c r="D487" s="162"/>
      <c r="E487" s="162"/>
      <c r="F487" s="162"/>
      <c r="G487" s="201" t="str">
        <f t="shared" si="1"/>
        <v xml:space="preserve">Evidencia: 
Frecuencia de aplicación: 
Responsable de aplicación: </v>
      </c>
    </row>
    <row r="488" spans="1:7" ht="15.75" customHeight="1">
      <c r="A488" s="162"/>
      <c r="B488" s="199" t="str">
        <f>IFERROR(VLOOKUP(A488,'2.Datos'!$B$3:$Z$5,6,FALSE),"La celda tiene formula")</f>
        <v>La celda tiene formula</v>
      </c>
      <c r="C488" s="162"/>
      <c r="D488" s="162"/>
      <c r="E488" s="162"/>
      <c r="F488" s="162"/>
      <c r="G488" s="201" t="str">
        <f t="shared" si="1"/>
        <v xml:space="preserve">Evidencia: 
Frecuencia de aplicación: 
Responsable de aplicación: </v>
      </c>
    </row>
    <row r="489" spans="1:7" ht="15.75" customHeight="1">
      <c r="A489" s="162"/>
      <c r="B489" s="199" t="str">
        <f>IFERROR(VLOOKUP(A489,'2.Datos'!$B$3:$Z$5,6,FALSE),"La celda tiene formula")</f>
        <v>La celda tiene formula</v>
      </c>
      <c r="C489" s="162"/>
      <c r="D489" s="162"/>
      <c r="E489" s="162"/>
      <c r="F489" s="162"/>
      <c r="G489" s="201" t="str">
        <f t="shared" si="1"/>
        <v xml:space="preserve">Evidencia: 
Frecuencia de aplicación: 
Responsable de aplicación: </v>
      </c>
    </row>
    <row r="490" spans="1:7" ht="15.75" customHeight="1">
      <c r="A490" s="162"/>
      <c r="B490" s="199" t="str">
        <f>IFERROR(VLOOKUP(A490,'2.Datos'!$B$3:$Z$5,6,FALSE),"La celda tiene formula")</f>
        <v>La celda tiene formula</v>
      </c>
      <c r="C490" s="162"/>
      <c r="D490" s="162"/>
      <c r="E490" s="162"/>
      <c r="F490" s="162"/>
      <c r="G490" s="201" t="str">
        <f t="shared" si="1"/>
        <v xml:space="preserve">Evidencia: 
Frecuencia de aplicación: 
Responsable de aplicación: </v>
      </c>
    </row>
    <row r="491" spans="1:7" ht="15.75" customHeight="1">
      <c r="A491" s="162"/>
      <c r="B491" s="199" t="str">
        <f>IFERROR(VLOOKUP(A491,'2.Datos'!$B$3:$Z$5,6,FALSE),"La celda tiene formula")</f>
        <v>La celda tiene formula</v>
      </c>
      <c r="C491" s="162"/>
      <c r="D491" s="162"/>
      <c r="E491" s="162"/>
      <c r="F491" s="162"/>
      <c r="G491" s="201" t="str">
        <f t="shared" si="1"/>
        <v xml:space="preserve">Evidencia: 
Frecuencia de aplicación: 
Responsable de aplicación: </v>
      </c>
    </row>
    <row r="492" spans="1:7" ht="15.75" customHeight="1">
      <c r="A492" s="162"/>
      <c r="B492" s="199" t="str">
        <f>IFERROR(VLOOKUP(A492,'2.Datos'!$B$3:$Z$5,6,FALSE),"La celda tiene formula")</f>
        <v>La celda tiene formula</v>
      </c>
      <c r="C492" s="162"/>
      <c r="D492" s="162"/>
      <c r="E492" s="162"/>
      <c r="F492" s="162"/>
      <c r="G492" s="201" t="str">
        <f t="shared" si="1"/>
        <v xml:space="preserve">Evidencia: 
Frecuencia de aplicación: 
Responsable de aplicación: </v>
      </c>
    </row>
    <row r="493" spans="1:7" ht="15.75" customHeight="1">
      <c r="A493" s="162"/>
      <c r="B493" s="199" t="str">
        <f>IFERROR(VLOOKUP(A493,'2.Datos'!$B$3:$Z$5,6,FALSE),"La celda tiene formula")</f>
        <v>La celda tiene formula</v>
      </c>
      <c r="C493" s="162"/>
      <c r="D493" s="162"/>
      <c r="E493" s="162"/>
      <c r="F493" s="162"/>
      <c r="G493" s="201" t="str">
        <f t="shared" si="1"/>
        <v xml:space="preserve">Evidencia: 
Frecuencia de aplicación: 
Responsable de aplicación: </v>
      </c>
    </row>
    <row r="494" spans="1:7" ht="15.75" customHeight="1">
      <c r="A494" s="162"/>
      <c r="B494" s="199" t="str">
        <f>IFERROR(VLOOKUP(A494,'2.Datos'!$B$3:$Z$5,6,FALSE),"La celda tiene formula")</f>
        <v>La celda tiene formula</v>
      </c>
      <c r="C494" s="162"/>
      <c r="D494" s="162"/>
      <c r="E494" s="162"/>
      <c r="F494" s="162"/>
      <c r="G494" s="201" t="str">
        <f t="shared" si="1"/>
        <v xml:space="preserve">Evidencia: 
Frecuencia de aplicación: 
Responsable de aplicación: </v>
      </c>
    </row>
    <row r="495" spans="1:7" ht="15.75" customHeight="1">
      <c r="A495" s="162"/>
      <c r="B495" s="199" t="str">
        <f>IFERROR(VLOOKUP(A495,'2.Datos'!$B$3:$Z$5,6,FALSE),"La celda tiene formula")</f>
        <v>La celda tiene formula</v>
      </c>
      <c r="C495" s="162"/>
      <c r="D495" s="162"/>
      <c r="E495" s="162"/>
      <c r="F495" s="162"/>
      <c r="G495" s="201" t="str">
        <f t="shared" si="1"/>
        <v xml:space="preserve">Evidencia: 
Frecuencia de aplicación: 
Responsable de aplicación: </v>
      </c>
    </row>
    <row r="496" spans="1:7" ht="15.75" customHeight="1">
      <c r="A496" s="162"/>
      <c r="B496" s="199" t="str">
        <f>IFERROR(VLOOKUP(A496,'2.Datos'!$B$3:$Z$5,6,FALSE),"La celda tiene formula")</f>
        <v>La celda tiene formula</v>
      </c>
      <c r="C496" s="162"/>
      <c r="D496" s="162"/>
      <c r="E496" s="162"/>
      <c r="F496" s="162"/>
      <c r="G496" s="201" t="str">
        <f t="shared" si="1"/>
        <v xml:space="preserve">Evidencia: 
Frecuencia de aplicación: 
Responsable de aplicación: </v>
      </c>
    </row>
    <row r="497" spans="1:7" ht="15.75" customHeight="1">
      <c r="A497" s="162"/>
      <c r="B497" s="199" t="str">
        <f>IFERROR(VLOOKUP(A497,'2.Datos'!$B$3:$Z$5,6,FALSE),"La celda tiene formula")</f>
        <v>La celda tiene formula</v>
      </c>
      <c r="C497" s="162"/>
      <c r="D497" s="162"/>
      <c r="E497" s="162"/>
      <c r="F497" s="162"/>
      <c r="G497" s="201" t="str">
        <f t="shared" si="1"/>
        <v xml:space="preserve">Evidencia: 
Frecuencia de aplicación: 
Responsable de aplicación: </v>
      </c>
    </row>
    <row r="498" spans="1:7" ht="15.75" customHeight="1">
      <c r="A498" s="162"/>
      <c r="B498" s="199" t="str">
        <f>IFERROR(VLOOKUP(A498,'2.Datos'!$B$3:$Z$5,6,FALSE),"La celda tiene formula")</f>
        <v>La celda tiene formula</v>
      </c>
      <c r="C498" s="162"/>
      <c r="D498" s="162"/>
      <c r="E498" s="162"/>
      <c r="F498" s="162"/>
      <c r="G498" s="201" t="str">
        <f t="shared" si="1"/>
        <v xml:space="preserve">Evidencia: 
Frecuencia de aplicación: 
Responsable de aplicación: </v>
      </c>
    </row>
    <row r="499" spans="1:7" ht="15.75" customHeight="1">
      <c r="A499" s="162"/>
      <c r="B499" s="199" t="str">
        <f>IFERROR(VLOOKUP(A499,'2.Datos'!$B$3:$Z$5,6,FALSE),"La celda tiene formula")</f>
        <v>La celda tiene formula</v>
      </c>
      <c r="C499" s="162"/>
      <c r="D499" s="162"/>
      <c r="E499" s="162"/>
      <c r="F499" s="162"/>
      <c r="G499" s="201" t="str">
        <f t="shared" si="1"/>
        <v xml:space="preserve">Evidencia: 
Frecuencia de aplicación: 
Responsable de aplicación: </v>
      </c>
    </row>
    <row r="500" spans="1:7" ht="15.75" customHeight="1">
      <c r="A500" s="162"/>
      <c r="B500" s="199" t="str">
        <f>IFERROR(VLOOKUP(A500,'2.Datos'!$B$3:$Z$5,6,FALSE),"La celda tiene formula")</f>
        <v>La celda tiene formula</v>
      </c>
      <c r="C500" s="162"/>
      <c r="D500" s="162"/>
      <c r="E500" s="162"/>
      <c r="F500" s="162"/>
      <c r="G500" s="201" t="str">
        <f t="shared" si="1"/>
        <v xml:space="preserve">Evidencia: 
Frecuencia de aplicación: 
Responsable de aplicación: </v>
      </c>
    </row>
    <row r="501" spans="1:7" ht="15.75" customHeight="1">
      <c r="A501" s="162"/>
      <c r="B501" s="199" t="str">
        <f>IFERROR(VLOOKUP(A501,'2.Datos'!$B$3:$Z$5,6,FALSE),"La celda tiene formula")</f>
        <v>La celda tiene formula</v>
      </c>
      <c r="C501" s="162"/>
      <c r="D501" s="162"/>
      <c r="E501" s="162"/>
      <c r="F501" s="162"/>
      <c r="G501" s="201" t="str">
        <f t="shared" si="1"/>
        <v xml:space="preserve">Evidencia: 
Frecuencia de aplicación: 
Responsable de aplicación: </v>
      </c>
    </row>
    <row r="502" spans="1:7" ht="15.75" customHeight="1">
      <c r="A502" s="162"/>
      <c r="B502" s="199" t="str">
        <f>IFERROR(VLOOKUP(A502,'2.Datos'!$B$3:$Z$5,6,FALSE),"La celda tiene formula")</f>
        <v>La celda tiene formula</v>
      </c>
      <c r="C502" s="162"/>
      <c r="D502" s="162"/>
      <c r="E502" s="162"/>
      <c r="F502" s="162"/>
      <c r="G502" s="201" t="str">
        <f t="shared" si="1"/>
        <v xml:space="preserve">Evidencia: 
Frecuencia de aplicación: 
Responsable de aplicación: </v>
      </c>
    </row>
    <row r="503" spans="1:7" ht="15.75" customHeight="1">
      <c r="A503" s="162"/>
      <c r="B503" s="199" t="str">
        <f>IFERROR(VLOOKUP(A503,'2.Datos'!$B$3:$Z$5,6,FALSE),"La celda tiene formula")</f>
        <v>La celda tiene formula</v>
      </c>
      <c r="C503" s="162"/>
      <c r="D503" s="162"/>
      <c r="E503" s="162"/>
      <c r="F503" s="162"/>
      <c r="G503" s="201" t="str">
        <f t="shared" si="1"/>
        <v xml:space="preserve">Evidencia: 
Frecuencia de aplicación: 
Responsable de aplicación: </v>
      </c>
    </row>
    <row r="504" spans="1:7" ht="15.75" customHeight="1">
      <c r="A504" s="162"/>
      <c r="B504" s="199" t="str">
        <f>IFERROR(VLOOKUP(A504,'2.Datos'!$B$3:$Z$5,6,FALSE),"La celda tiene formula")</f>
        <v>La celda tiene formula</v>
      </c>
      <c r="C504" s="162"/>
      <c r="D504" s="162"/>
      <c r="E504" s="162"/>
      <c r="F504" s="162"/>
      <c r="G504" s="201" t="str">
        <f t="shared" si="1"/>
        <v xml:space="preserve">Evidencia: 
Frecuencia de aplicación: 
Responsable de aplicación: </v>
      </c>
    </row>
    <row r="505" spans="1:7" ht="15.75" customHeight="1">
      <c r="A505" s="162"/>
      <c r="B505" s="199" t="str">
        <f>IFERROR(VLOOKUP(A505,'2.Datos'!$B$3:$Z$5,6,FALSE),"La celda tiene formula")</f>
        <v>La celda tiene formula</v>
      </c>
      <c r="C505" s="162"/>
      <c r="D505" s="162"/>
      <c r="E505" s="162"/>
      <c r="F505" s="162"/>
      <c r="G505" s="201" t="str">
        <f t="shared" si="1"/>
        <v xml:space="preserve">Evidencia: 
Frecuencia de aplicación: 
Responsable de aplicación: </v>
      </c>
    </row>
    <row r="506" spans="1:7" ht="15.75" customHeight="1">
      <c r="A506" s="162"/>
      <c r="B506" s="199" t="str">
        <f>IFERROR(VLOOKUP(A506,'2.Datos'!$B$3:$Z$5,6,FALSE),"La celda tiene formula")</f>
        <v>La celda tiene formula</v>
      </c>
      <c r="C506" s="162"/>
      <c r="D506" s="162"/>
      <c r="E506" s="162"/>
      <c r="F506" s="162"/>
      <c r="G506" s="201" t="str">
        <f t="shared" si="1"/>
        <v xml:space="preserve">Evidencia: 
Frecuencia de aplicación: 
Responsable de aplicación: </v>
      </c>
    </row>
    <row r="507" spans="1:7" ht="15.75" customHeight="1">
      <c r="A507" s="162"/>
      <c r="B507" s="199" t="str">
        <f>IFERROR(VLOOKUP(A507,'2.Datos'!$B$3:$Z$5,6,FALSE),"La celda tiene formula")</f>
        <v>La celda tiene formula</v>
      </c>
      <c r="C507" s="162"/>
      <c r="D507" s="162"/>
      <c r="E507" s="162"/>
      <c r="F507" s="162"/>
      <c r="G507" s="201" t="str">
        <f t="shared" si="1"/>
        <v xml:space="preserve">Evidencia: 
Frecuencia de aplicación: 
Responsable de aplicación: </v>
      </c>
    </row>
    <row r="508" spans="1:7" ht="15.75" customHeight="1">
      <c r="A508" s="162"/>
      <c r="B508" s="199" t="str">
        <f>IFERROR(VLOOKUP(A508,'2.Datos'!$B$3:$Z$5,6,FALSE),"La celda tiene formula")</f>
        <v>La celda tiene formula</v>
      </c>
      <c r="C508" s="162"/>
      <c r="D508" s="162"/>
      <c r="E508" s="162"/>
      <c r="F508" s="162"/>
      <c r="G508" s="201" t="str">
        <f t="shared" si="1"/>
        <v xml:space="preserve">Evidencia: 
Frecuencia de aplicación: 
Responsable de aplicación: </v>
      </c>
    </row>
    <row r="509" spans="1:7" ht="15.75" customHeight="1">
      <c r="A509" s="162"/>
      <c r="B509" s="199" t="str">
        <f>IFERROR(VLOOKUP(A509,'2.Datos'!$B$3:$Z$5,6,FALSE),"La celda tiene formula")</f>
        <v>La celda tiene formula</v>
      </c>
      <c r="C509" s="162"/>
      <c r="D509" s="162"/>
      <c r="E509" s="162"/>
      <c r="F509" s="162"/>
      <c r="G509" s="201" t="str">
        <f t="shared" si="1"/>
        <v xml:space="preserve">Evidencia: 
Frecuencia de aplicación: 
Responsable de aplicación: </v>
      </c>
    </row>
    <row r="510" spans="1:7" ht="15.75" customHeight="1">
      <c r="A510" s="162"/>
      <c r="B510" s="199" t="str">
        <f>IFERROR(VLOOKUP(A510,'2.Datos'!$B$3:$Z$5,6,FALSE),"La celda tiene formula")</f>
        <v>La celda tiene formula</v>
      </c>
      <c r="C510" s="162"/>
      <c r="D510" s="162"/>
      <c r="E510" s="162"/>
      <c r="F510" s="162"/>
      <c r="G510" s="201" t="str">
        <f t="shared" si="1"/>
        <v xml:space="preserve">Evidencia: 
Frecuencia de aplicación: 
Responsable de aplicación: </v>
      </c>
    </row>
    <row r="511" spans="1:7" ht="15.75" customHeight="1">
      <c r="A511" s="162"/>
      <c r="B511" s="199" t="str">
        <f>IFERROR(VLOOKUP(A511,'2.Datos'!$B$3:$Z$5,6,FALSE),"La celda tiene formula")</f>
        <v>La celda tiene formula</v>
      </c>
      <c r="C511" s="162"/>
      <c r="D511" s="162"/>
      <c r="E511" s="162"/>
      <c r="F511" s="162"/>
      <c r="G511" s="201" t="str">
        <f t="shared" si="1"/>
        <v xml:space="preserve">Evidencia: 
Frecuencia de aplicación: 
Responsable de aplicación: </v>
      </c>
    </row>
    <row r="512" spans="1:7" ht="15.75" customHeight="1">
      <c r="A512" s="162"/>
      <c r="B512" s="199" t="str">
        <f>IFERROR(VLOOKUP(A512,'2.Datos'!$B$3:$Z$5,6,FALSE),"La celda tiene formula")</f>
        <v>La celda tiene formula</v>
      </c>
      <c r="C512" s="162"/>
      <c r="D512" s="162"/>
      <c r="E512" s="162"/>
      <c r="F512" s="162"/>
      <c r="G512" s="201" t="str">
        <f t="shared" ref="G512:G549" si="2">CONCATENATE($D$1,": ",D512,CHAR(10),$E$1,": ",E512,CHAR(10),$F$1,": ",F512)</f>
        <v xml:space="preserve">Evidencia: 
Frecuencia de aplicación: 
Responsable de aplicación: </v>
      </c>
    </row>
    <row r="513" spans="1:7" ht="15.75" customHeight="1">
      <c r="A513" s="162"/>
      <c r="B513" s="199" t="str">
        <f>IFERROR(VLOOKUP(A513,'2.Datos'!$B$3:$Z$5,6,FALSE),"La celda tiene formula")</f>
        <v>La celda tiene formula</v>
      </c>
      <c r="C513" s="162"/>
      <c r="D513" s="162"/>
      <c r="E513" s="162"/>
      <c r="F513" s="162"/>
      <c r="G513" s="201" t="str">
        <f t="shared" si="2"/>
        <v xml:space="preserve">Evidencia: 
Frecuencia de aplicación: 
Responsable de aplicación: </v>
      </c>
    </row>
    <row r="514" spans="1:7" ht="15.75" customHeight="1">
      <c r="A514" s="162"/>
      <c r="B514" s="199" t="str">
        <f>IFERROR(VLOOKUP(A514,'2.Datos'!$B$3:$Z$5,6,FALSE),"La celda tiene formula")</f>
        <v>La celda tiene formula</v>
      </c>
      <c r="C514" s="162"/>
      <c r="D514" s="162"/>
      <c r="E514" s="162"/>
      <c r="F514" s="162"/>
      <c r="G514" s="201" t="str">
        <f t="shared" si="2"/>
        <v xml:space="preserve">Evidencia: 
Frecuencia de aplicación: 
Responsable de aplicación: </v>
      </c>
    </row>
    <row r="515" spans="1:7" ht="15.75" customHeight="1">
      <c r="A515" s="162"/>
      <c r="B515" s="199" t="str">
        <f>IFERROR(VLOOKUP(A515,'2.Datos'!$B$3:$Z$5,6,FALSE),"La celda tiene formula")</f>
        <v>La celda tiene formula</v>
      </c>
      <c r="C515" s="162"/>
      <c r="D515" s="162"/>
      <c r="E515" s="162"/>
      <c r="F515" s="162"/>
      <c r="G515" s="201" t="str">
        <f t="shared" si="2"/>
        <v xml:space="preserve">Evidencia: 
Frecuencia de aplicación: 
Responsable de aplicación: </v>
      </c>
    </row>
    <row r="516" spans="1:7" ht="15.75" customHeight="1">
      <c r="A516" s="162"/>
      <c r="B516" s="199" t="str">
        <f>IFERROR(VLOOKUP(A516,'2.Datos'!$B$3:$Z$5,6,FALSE),"La celda tiene formula")</f>
        <v>La celda tiene formula</v>
      </c>
      <c r="C516" s="162"/>
      <c r="D516" s="162"/>
      <c r="E516" s="162"/>
      <c r="F516" s="162"/>
      <c r="G516" s="201" t="str">
        <f t="shared" si="2"/>
        <v xml:space="preserve">Evidencia: 
Frecuencia de aplicación: 
Responsable de aplicación: </v>
      </c>
    </row>
    <row r="517" spans="1:7" ht="15.75" customHeight="1">
      <c r="A517" s="162"/>
      <c r="B517" s="199" t="str">
        <f>IFERROR(VLOOKUP(A517,'2.Datos'!$B$3:$Z$5,6,FALSE),"La celda tiene formula")</f>
        <v>La celda tiene formula</v>
      </c>
      <c r="C517" s="162"/>
      <c r="D517" s="162"/>
      <c r="E517" s="162"/>
      <c r="F517" s="162"/>
      <c r="G517" s="201" t="str">
        <f t="shared" si="2"/>
        <v xml:space="preserve">Evidencia: 
Frecuencia de aplicación: 
Responsable de aplicación: </v>
      </c>
    </row>
    <row r="518" spans="1:7" ht="15.75" customHeight="1">
      <c r="A518" s="162"/>
      <c r="B518" s="199" t="str">
        <f>IFERROR(VLOOKUP(A518,'2.Datos'!$B$3:$Z$5,6,FALSE),"La celda tiene formula")</f>
        <v>La celda tiene formula</v>
      </c>
      <c r="C518" s="162"/>
      <c r="D518" s="162"/>
      <c r="E518" s="162"/>
      <c r="F518" s="162"/>
      <c r="G518" s="201" t="str">
        <f t="shared" si="2"/>
        <v xml:space="preserve">Evidencia: 
Frecuencia de aplicación: 
Responsable de aplicación: </v>
      </c>
    </row>
    <row r="519" spans="1:7" ht="15.75" customHeight="1">
      <c r="A519" s="162"/>
      <c r="B519" s="199" t="str">
        <f>IFERROR(VLOOKUP(A519,'2.Datos'!$B$3:$Z$5,6,FALSE),"La celda tiene formula")</f>
        <v>La celda tiene formula</v>
      </c>
      <c r="C519" s="162"/>
      <c r="D519" s="162"/>
      <c r="E519" s="162"/>
      <c r="F519" s="162"/>
      <c r="G519" s="201" t="str">
        <f t="shared" si="2"/>
        <v xml:space="preserve">Evidencia: 
Frecuencia de aplicación: 
Responsable de aplicación: </v>
      </c>
    </row>
    <row r="520" spans="1:7" ht="15.75" customHeight="1">
      <c r="A520" s="162"/>
      <c r="B520" s="199" t="str">
        <f>IFERROR(VLOOKUP(A520,'2.Datos'!$B$3:$Z$5,6,FALSE),"La celda tiene formula")</f>
        <v>La celda tiene formula</v>
      </c>
      <c r="C520" s="162"/>
      <c r="D520" s="162"/>
      <c r="E520" s="162"/>
      <c r="F520" s="162"/>
      <c r="G520" s="201" t="str">
        <f t="shared" si="2"/>
        <v xml:space="preserve">Evidencia: 
Frecuencia de aplicación: 
Responsable de aplicación: </v>
      </c>
    </row>
    <row r="521" spans="1:7" ht="15.75" customHeight="1">
      <c r="A521" s="162"/>
      <c r="B521" s="199" t="str">
        <f>IFERROR(VLOOKUP(A521,'2.Datos'!$B$3:$Z$5,6,FALSE),"La celda tiene formula")</f>
        <v>La celda tiene formula</v>
      </c>
      <c r="C521" s="162"/>
      <c r="D521" s="162"/>
      <c r="E521" s="162"/>
      <c r="F521" s="162"/>
      <c r="G521" s="201" t="str">
        <f t="shared" si="2"/>
        <v xml:space="preserve">Evidencia: 
Frecuencia de aplicación: 
Responsable de aplicación: </v>
      </c>
    </row>
    <row r="522" spans="1:7" ht="15.75" customHeight="1">
      <c r="A522" s="162"/>
      <c r="B522" s="199" t="str">
        <f>IFERROR(VLOOKUP(A522,'2.Datos'!$B$3:$Z$5,6,FALSE),"La celda tiene formula")</f>
        <v>La celda tiene formula</v>
      </c>
      <c r="C522" s="162"/>
      <c r="D522" s="162"/>
      <c r="E522" s="162"/>
      <c r="F522" s="162"/>
      <c r="G522" s="201" t="str">
        <f t="shared" si="2"/>
        <v xml:space="preserve">Evidencia: 
Frecuencia de aplicación: 
Responsable de aplicación: </v>
      </c>
    </row>
    <row r="523" spans="1:7" ht="15.75" customHeight="1">
      <c r="A523" s="162"/>
      <c r="B523" s="199" t="str">
        <f>IFERROR(VLOOKUP(A523,'2.Datos'!$B$3:$Z$5,6,FALSE),"La celda tiene formula")</f>
        <v>La celda tiene formula</v>
      </c>
      <c r="C523" s="162"/>
      <c r="D523" s="162"/>
      <c r="E523" s="162"/>
      <c r="F523" s="162"/>
      <c r="G523" s="201" t="str">
        <f t="shared" si="2"/>
        <v xml:space="preserve">Evidencia: 
Frecuencia de aplicación: 
Responsable de aplicación: </v>
      </c>
    </row>
    <row r="524" spans="1:7" ht="15.75" customHeight="1">
      <c r="A524" s="162"/>
      <c r="B524" s="199" t="str">
        <f>IFERROR(VLOOKUP(A524,'2.Datos'!$B$3:$Z$5,6,FALSE),"La celda tiene formula")</f>
        <v>La celda tiene formula</v>
      </c>
      <c r="C524" s="162"/>
      <c r="D524" s="162"/>
      <c r="E524" s="162"/>
      <c r="F524" s="162"/>
      <c r="G524" s="201" t="str">
        <f t="shared" si="2"/>
        <v xml:space="preserve">Evidencia: 
Frecuencia de aplicación: 
Responsable de aplicación: </v>
      </c>
    </row>
    <row r="525" spans="1:7" ht="15.75" customHeight="1">
      <c r="A525" s="162"/>
      <c r="B525" s="199" t="str">
        <f>IFERROR(VLOOKUP(A525,'2.Datos'!$B$3:$Z$5,6,FALSE),"La celda tiene formula")</f>
        <v>La celda tiene formula</v>
      </c>
      <c r="C525" s="162"/>
      <c r="D525" s="162"/>
      <c r="E525" s="162"/>
      <c r="F525" s="162"/>
      <c r="G525" s="201" t="str">
        <f t="shared" si="2"/>
        <v xml:space="preserve">Evidencia: 
Frecuencia de aplicación: 
Responsable de aplicación: </v>
      </c>
    </row>
    <row r="526" spans="1:7" ht="15.75" customHeight="1">
      <c r="A526" s="162"/>
      <c r="B526" s="199" t="str">
        <f>IFERROR(VLOOKUP(A526,'2.Datos'!$B$3:$Z$5,6,FALSE),"La celda tiene formula")</f>
        <v>La celda tiene formula</v>
      </c>
      <c r="C526" s="162"/>
      <c r="D526" s="162"/>
      <c r="E526" s="162"/>
      <c r="F526" s="162"/>
      <c r="G526" s="201" t="str">
        <f t="shared" si="2"/>
        <v xml:space="preserve">Evidencia: 
Frecuencia de aplicación: 
Responsable de aplicación: </v>
      </c>
    </row>
    <row r="527" spans="1:7" ht="15.75" customHeight="1">
      <c r="A527" s="162"/>
      <c r="B527" s="199" t="str">
        <f>IFERROR(VLOOKUP(A527,'2.Datos'!$B$3:$Z$5,6,FALSE),"La celda tiene formula")</f>
        <v>La celda tiene formula</v>
      </c>
      <c r="C527" s="162"/>
      <c r="D527" s="162"/>
      <c r="E527" s="162"/>
      <c r="F527" s="162"/>
      <c r="G527" s="201" t="str">
        <f t="shared" si="2"/>
        <v xml:space="preserve">Evidencia: 
Frecuencia de aplicación: 
Responsable de aplicación: </v>
      </c>
    </row>
    <row r="528" spans="1:7" ht="15.75" customHeight="1">
      <c r="A528" s="162"/>
      <c r="B528" s="199" t="str">
        <f>IFERROR(VLOOKUP(A528,'2.Datos'!$B$3:$Z$5,6,FALSE),"La celda tiene formula")</f>
        <v>La celda tiene formula</v>
      </c>
      <c r="C528" s="162"/>
      <c r="D528" s="162"/>
      <c r="E528" s="162"/>
      <c r="F528" s="162"/>
      <c r="G528" s="201" t="str">
        <f t="shared" si="2"/>
        <v xml:space="preserve">Evidencia: 
Frecuencia de aplicación: 
Responsable de aplicación: </v>
      </c>
    </row>
    <row r="529" spans="1:7" ht="15.75" customHeight="1">
      <c r="A529" s="162"/>
      <c r="B529" s="199" t="str">
        <f>IFERROR(VLOOKUP(A529,'2.Datos'!$B$3:$Z$5,6,FALSE),"La celda tiene formula")</f>
        <v>La celda tiene formula</v>
      </c>
      <c r="C529" s="162"/>
      <c r="D529" s="162"/>
      <c r="E529" s="162"/>
      <c r="F529" s="162"/>
      <c r="G529" s="201" t="str">
        <f t="shared" si="2"/>
        <v xml:space="preserve">Evidencia: 
Frecuencia de aplicación: 
Responsable de aplicación: </v>
      </c>
    </row>
    <row r="530" spans="1:7" ht="15.75" customHeight="1">
      <c r="A530" s="162"/>
      <c r="B530" s="199" t="str">
        <f>IFERROR(VLOOKUP(A530,'2.Datos'!$B$3:$Z$5,6,FALSE),"La celda tiene formula")</f>
        <v>La celda tiene formula</v>
      </c>
      <c r="C530" s="162"/>
      <c r="D530" s="162"/>
      <c r="E530" s="162"/>
      <c r="F530" s="162"/>
      <c r="G530" s="201" t="str">
        <f t="shared" si="2"/>
        <v xml:space="preserve">Evidencia: 
Frecuencia de aplicación: 
Responsable de aplicación: </v>
      </c>
    </row>
    <row r="531" spans="1:7" ht="15.75" customHeight="1">
      <c r="A531" s="162"/>
      <c r="B531" s="199" t="str">
        <f>IFERROR(VLOOKUP(A531,'2.Datos'!$B$3:$Z$5,6,FALSE),"La celda tiene formula")</f>
        <v>La celda tiene formula</v>
      </c>
      <c r="C531" s="162"/>
      <c r="D531" s="162"/>
      <c r="E531" s="162"/>
      <c r="F531" s="162"/>
      <c r="G531" s="201" t="str">
        <f t="shared" si="2"/>
        <v xml:space="preserve">Evidencia: 
Frecuencia de aplicación: 
Responsable de aplicación: </v>
      </c>
    </row>
    <row r="532" spans="1:7" ht="15.75" customHeight="1">
      <c r="A532" s="162"/>
      <c r="B532" s="199" t="str">
        <f>IFERROR(VLOOKUP(A532,'2.Datos'!$B$3:$Z$5,6,FALSE),"La celda tiene formula")</f>
        <v>La celda tiene formula</v>
      </c>
      <c r="C532" s="162"/>
      <c r="D532" s="162"/>
      <c r="E532" s="162"/>
      <c r="F532" s="162"/>
      <c r="G532" s="201" t="str">
        <f t="shared" si="2"/>
        <v xml:space="preserve">Evidencia: 
Frecuencia de aplicación: 
Responsable de aplicación: </v>
      </c>
    </row>
    <row r="533" spans="1:7" ht="15.75" customHeight="1">
      <c r="A533" s="162"/>
      <c r="B533" s="199" t="str">
        <f>IFERROR(VLOOKUP(A533,'2.Datos'!$B$3:$Z$5,6,FALSE),"La celda tiene formula")</f>
        <v>La celda tiene formula</v>
      </c>
      <c r="C533" s="162"/>
      <c r="D533" s="162"/>
      <c r="E533" s="162"/>
      <c r="F533" s="162"/>
      <c r="G533" s="201" t="str">
        <f t="shared" si="2"/>
        <v xml:space="preserve">Evidencia: 
Frecuencia de aplicación: 
Responsable de aplicación: </v>
      </c>
    </row>
    <row r="534" spans="1:7" ht="15.75" customHeight="1">
      <c r="A534" s="162"/>
      <c r="B534" s="199" t="str">
        <f>IFERROR(VLOOKUP(A534,'2.Datos'!$B$3:$Z$5,6,FALSE),"La celda tiene formula")</f>
        <v>La celda tiene formula</v>
      </c>
      <c r="C534" s="162"/>
      <c r="D534" s="162"/>
      <c r="E534" s="162"/>
      <c r="F534" s="162"/>
      <c r="G534" s="201" t="str">
        <f t="shared" si="2"/>
        <v xml:space="preserve">Evidencia: 
Frecuencia de aplicación: 
Responsable de aplicación: </v>
      </c>
    </row>
    <row r="535" spans="1:7" ht="15.75" customHeight="1">
      <c r="A535" s="162"/>
      <c r="B535" s="199" t="str">
        <f>IFERROR(VLOOKUP(A535,'2.Datos'!$B$3:$Z$5,6,FALSE),"La celda tiene formula")</f>
        <v>La celda tiene formula</v>
      </c>
      <c r="C535" s="162"/>
      <c r="D535" s="162"/>
      <c r="E535" s="162"/>
      <c r="F535" s="162"/>
      <c r="G535" s="201" t="str">
        <f t="shared" si="2"/>
        <v xml:space="preserve">Evidencia: 
Frecuencia de aplicación: 
Responsable de aplicación: </v>
      </c>
    </row>
    <row r="536" spans="1:7" ht="15.75" customHeight="1">
      <c r="A536" s="162"/>
      <c r="B536" s="199" t="str">
        <f>IFERROR(VLOOKUP(A536,'2.Datos'!$B$3:$Z$5,6,FALSE),"La celda tiene formula")</f>
        <v>La celda tiene formula</v>
      </c>
      <c r="C536" s="162"/>
      <c r="D536" s="162"/>
      <c r="E536" s="162"/>
      <c r="F536" s="162"/>
      <c r="G536" s="201" t="str">
        <f t="shared" si="2"/>
        <v xml:space="preserve">Evidencia: 
Frecuencia de aplicación: 
Responsable de aplicación: </v>
      </c>
    </row>
    <row r="537" spans="1:7" ht="15.75" customHeight="1">
      <c r="A537" s="162"/>
      <c r="B537" s="199" t="str">
        <f>IFERROR(VLOOKUP(A537,'2.Datos'!$B$3:$Z$5,6,FALSE),"La celda tiene formula")</f>
        <v>La celda tiene formula</v>
      </c>
      <c r="C537" s="162"/>
      <c r="D537" s="162"/>
      <c r="E537" s="162"/>
      <c r="F537" s="162"/>
      <c r="G537" s="201" t="str">
        <f t="shared" si="2"/>
        <v xml:space="preserve">Evidencia: 
Frecuencia de aplicación: 
Responsable de aplicación: </v>
      </c>
    </row>
    <row r="538" spans="1:7" ht="15.75" customHeight="1">
      <c r="A538" s="162"/>
      <c r="B538" s="199" t="str">
        <f>IFERROR(VLOOKUP(A538,'2.Datos'!$B$3:$Z$5,6,FALSE),"La celda tiene formula")</f>
        <v>La celda tiene formula</v>
      </c>
      <c r="C538" s="162"/>
      <c r="D538" s="162"/>
      <c r="E538" s="162"/>
      <c r="F538" s="162"/>
      <c r="G538" s="201" t="str">
        <f t="shared" si="2"/>
        <v xml:space="preserve">Evidencia: 
Frecuencia de aplicación: 
Responsable de aplicación: </v>
      </c>
    </row>
    <row r="539" spans="1:7" ht="15.75" customHeight="1">
      <c r="A539" s="162"/>
      <c r="B539" s="199" t="str">
        <f>IFERROR(VLOOKUP(A539,'2.Datos'!$B$3:$Z$5,6,FALSE),"La celda tiene formula")</f>
        <v>La celda tiene formula</v>
      </c>
      <c r="C539" s="162"/>
      <c r="D539" s="162"/>
      <c r="E539" s="162"/>
      <c r="F539" s="162"/>
      <c r="G539" s="201" t="str">
        <f t="shared" si="2"/>
        <v xml:space="preserve">Evidencia: 
Frecuencia de aplicación: 
Responsable de aplicación: </v>
      </c>
    </row>
    <row r="540" spans="1:7" ht="15.75" customHeight="1">
      <c r="A540" s="162"/>
      <c r="B540" s="199" t="str">
        <f>IFERROR(VLOOKUP(A540,'2.Datos'!$B$3:$Z$5,6,FALSE),"La celda tiene formula")</f>
        <v>La celda tiene formula</v>
      </c>
      <c r="C540" s="162"/>
      <c r="D540" s="162"/>
      <c r="E540" s="162"/>
      <c r="F540" s="162"/>
      <c r="G540" s="201" t="str">
        <f t="shared" si="2"/>
        <v xml:space="preserve">Evidencia: 
Frecuencia de aplicación: 
Responsable de aplicación: </v>
      </c>
    </row>
    <row r="541" spans="1:7" ht="15.75" customHeight="1">
      <c r="A541" s="162"/>
      <c r="B541" s="199" t="str">
        <f>IFERROR(VLOOKUP(A541,'2.Datos'!$B$3:$Z$5,6,FALSE),"La celda tiene formula")</f>
        <v>La celda tiene formula</v>
      </c>
      <c r="C541" s="162"/>
      <c r="D541" s="162"/>
      <c r="E541" s="162"/>
      <c r="F541" s="162"/>
      <c r="G541" s="201" t="str">
        <f t="shared" si="2"/>
        <v xml:space="preserve">Evidencia: 
Frecuencia de aplicación: 
Responsable de aplicación: </v>
      </c>
    </row>
    <row r="542" spans="1:7" ht="15.75" customHeight="1">
      <c r="A542" s="162"/>
      <c r="B542" s="199" t="str">
        <f>IFERROR(VLOOKUP(A542,'2.Datos'!$B$3:$Z$5,6,FALSE),"La celda tiene formula")</f>
        <v>La celda tiene formula</v>
      </c>
      <c r="C542" s="162"/>
      <c r="D542" s="162"/>
      <c r="E542" s="162"/>
      <c r="F542" s="162"/>
      <c r="G542" s="201" t="str">
        <f t="shared" si="2"/>
        <v xml:space="preserve">Evidencia: 
Frecuencia de aplicación: 
Responsable de aplicación: </v>
      </c>
    </row>
    <row r="543" spans="1:7" ht="15.75" customHeight="1">
      <c r="A543" s="162"/>
      <c r="B543" s="199" t="str">
        <f>IFERROR(VLOOKUP(A543,'2.Datos'!$B$3:$Z$5,6,FALSE),"La celda tiene formula")</f>
        <v>La celda tiene formula</v>
      </c>
      <c r="C543" s="162"/>
      <c r="D543" s="162"/>
      <c r="E543" s="162"/>
      <c r="F543" s="162"/>
      <c r="G543" s="201" t="str">
        <f t="shared" si="2"/>
        <v xml:space="preserve">Evidencia: 
Frecuencia de aplicación: 
Responsable de aplicación: </v>
      </c>
    </row>
    <row r="544" spans="1:7" ht="15.75" customHeight="1">
      <c r="A544" s="162"/>
      <c r="B544" s="199" t="str">
        <f>IFERROR(VLOOKUP(A544,'2.Datos'!$B$3:$Z$5,6,FALSE),"La celda tiene formula")</f>
        <v>La celda tiene formula</v>
      </c>
      <c r="C544" s="162"/>
      <c r="D544" s="162"/>
      <c r="E544" s="162"/>
      <c r="F544" s="162"/>
      <c r="G544" s="201" t="str">
        <f t="shared" si="2"/>
        <v xml:space="preserve">Evidencia: 
Frecuencia de aplicación: 
Responsable de aplicación: </v>
      </c>
    </row>
    <row r="545" spans="1:7" ht="15.75" customHeight="1">
      <c r="A545" s="162"/>
      <c r="B545" s="199" t="str">
        <f>IFERROR(VLOOKUP(A545,'2.Datos'!$B$3:$Z$5,6,FALSE),"La celda tiene formula")</f>
        <v>La celda tiene formula</v>
      </c>
      <c r="C545" s="162"/>
      <c r="D545" s="162"/>
      <c r="E545" s="162"/>
      <c r="F545" s="162"/>
      <c r="G545" s="201" t="str">
        <f t="shared" si="2"/>
        <v xml:space="preserve">Evidencia: 
Frecuencia de aplicación: 
Responsable de aplicación: </v>
      </c>
    </row>
    <row r="546" spans="1:7" ht="15.75" customHeight="1">
      <c r="A546" s="162"/>
      <c r="B546" s="199" t="str">
        <f>IFERROR(VLOOKUP(A546,'2.Datos'!$B$3:$Z$5,6,FALSE),"La celda tiene formula")</f>
        <v>La celda tiene formula</v>
      </c>
      <c r="C546" s="162"/>
      <c r="D546" s="162"/>
      <c r="E546" s="162"/>
      <c r="F546" s="162"/>
      <c r="G546" s="201" t="str">
        <f t="shared" si="2"/>
        <v xml:space="preserve">Evidencia: 
Frecuencia de aplicación: 
Responsable de aplicación: </v>
      </c>
    </row>
    <row r="547" spans="1:7" ht="15.75" customHeight="1">
      <c r="A547" s="162"/>
      <c r="B547" s="199" t="str">
        <f>IFERROR(VLOOKUP(A547,'2.Datos'!$B$3:$Z$5,6,FALSE),"La celda tiene formula")</f>
        <v>La celda tiene formula</v>
      </c>
      <c r="C547" s="162"/>
      <c r="D547" s="162"/>
      <c r="E547" s="162"/>
      <c r="F547" s="162"/>
      <c r="G547" s="201" t="str">
        <f t="shared" si="2"/>
        <v xml:space="preserve">Evidencia: 
Frecuencia de aplicación: 
Responsable de aplicación: </v>
      </c>
    </row>
    <row r="548" spans="1:7" ht="15.75" customHeight="1">
      <c r="A548" s="162"/>
      <c r="B548" s="199" t="str">
        <f>IFERROR(VLOOKUP(A548,'2.Datos'!$B$3:$Z$5,6,FALSE),"La celda tiene formula")</f>
        <v>La celda tiene formula</v>
      </c>
      <c r="C548" s="162"/>
      <c r="D548" s="162"/>
      <c r="E548" s="162"/>
      <c r="F548" s="162"/>
      <c r="G548" s="201" t="str">
        <f t="shared" si="2"/>
        <v xml:space="preserve">Evidencia: 
Frecuencia de aplicación: 
Responsable de aplicación: </v>
      </c>
    </row>
    <row r="549" spans="1:7" ht="15.75" customHeight="1">
      <c r="A549" s="162"/>
      <c r="B549" s="199" t="str">
        <f>IFERROR(VLOOKUP(A549,'2.Datos'!$B$3:$Z$5,6,FALSE),"La celda tiene formula")</f>
        <v>La celda tiene formula</v>
      </c>
      <c r="C549" s="162"/>
      <c r="D549" s="162"/>
      <c r="E549" s="162"/>
      <c r="F549" s="162"/>
      <c r="G549" s="201" t="str">
        <f t="shared" si="2"/>
        <v xml:space="preserve">Evidencia: 
Frecuencia de aplicación: 
Responsable de aplicación: </v>
      </c>
    </row>
    <row r="550" spans="1:7" ht="15.75" customHeight="1">
      <c r="A550" s="203"/>
      <c r="B550" s="203"/>
      <c r="C550" s="203"/>
      <c r="D550" s="203"/>
      <c r="E550" s="203"/>
      <c r="F550" s="203"/>
      <c r="G550" s="203"/>
    </row>
    <row r="551" spans="1:7" ht="15.75" customHeight="1"/>
    <row r="552" spans="1:7" ht="15.75" customHeight="1"/>
    <row r="553" spans="1:7" ht="15.75" customHeight="1"/>
    <row r="554" spans="1:7" ht="15.75" customHeight="1"/>
    <row r="555" spans="1:7" ht="15.75" customHeight="1"/>
    <row r="556" spans="1:7" ht="15.75" customHeight="1"/>
    <row r="557" spans="1:7" ht="15.75" customHeight="1"/>
    <row r="558" spans="1:7" ht="15.75" customHeight="1"/>
    <row r="559" spans="1:7" ht="15.75" customHeight="1"/>
    <row r="560" spans="1:7"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B2:B549">
    <cfRule type="cellIs" dxfId="5" priority="1" operator="equal">
      <formula>"La celda tiene formula"</formula>
    </cfRule>
  </conditionalFormatting>
  <conditionalFormatting sqref="B11">
    <cfRule type="cellIs" dxfId="4" priority="2" operator="equal">
      <formula>"La celda tiene formula"</formula>
    </cfRule>
  </conditionalFormatting>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FF00"/>
  </sheetPr>
  <dimension ref="A1:Z1000"/>
  <sheetViews>
    <sheetView showGridLines="0" workbookViewId="0"/>
  </sheetViews>
  <sheetFormatPr baseColWidth="10" defaultColWidth="14.42578125" defaultRowHeight="15" customHeight="1"/>
  <cols>
    <col min="1" max="1" width="2.7109375" customWidth="1"/>
    <col min="2" max="2" width="7.7109375" customWidth="1"/>
    <col min="3" max="3" width="13" customWidth="1"/>
    <col min="4" max="4" width="16.7109375" customWidth="1"/>
    <col min="5" max="5" width="88.7109375" customWidth="1"/>
    <col min="6" max="6" width="5.7109375" customWidth="1"/>
    <col min="7" max="7" width="13.7109375" customWidth="1"/>
    <col min="8" max="8" width="59.28515625" customWidth="1"/>
    <col min="9" max="26" width="11.42578125" customWidth="1"/>
  </cols>
  <sheetData>
    <row r="1" spans="1:26" ht="9.7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row>
    <row r="2" spans="1:26" ht="18.75">
      <c r="A2" s="204"/>
      <c r="B2" s="2" t="s">
        <v>748</v>
      </c>
      <c r="C2" s="205"/>
      <c r="D2" s="204"/>
      <c r="E2" s="204"/>
      <c r="F2" s="204"/>
      <c r="G2" s="204"/>
      <c r="H2" s="204"/>
      <c r="I2" s="204"/>
      <c r="J2" s="204"/>
      <c r="K2" s="204"/>
      <c r="L2" s="204"/>
      <c r="M2" s="204"/>
      <c r="N2" s="204"/>
      <c r="O2" s="204"/>
      <c r="P2" s="204"/>
      <c r="Q2" s="204"/>
      <c r="R2" s="204"/>
      <c r="S2" s="204"/>
      <c r="T2" s="204"/>
      <c r="U2" s="204"/>
      <c r="V2" s="204"/>
      <c r="W2" s="204"/>
      <c r="X2" s="204"/>
      <c r="Y2" s="204"/>
      <c r="Z2" s="204"/>
    </row>
    <row r="3" spans="1:26">
      <c r="A3" s="204"/>
      <c r="B3" s="204"/>
      <c r="C3" s="204"/>
      <c r="D3" s="204"/>
      <c r="E3" s="204"/>
      <c r="F3" s="204"/>
      <c r="G3" s="204"/>
      <c r="H3" s="204"/>
      <c r="I3" s="204"/>
      <c r="J3" s="204"/>
      <c r="K3" s="204"/>
      <c r="L3" s="204"/>
      <c r="M3" s="204"/>
      <c r="N3" s="204"/>
      <c r="O3" s="204"/>
      <c r="P3" s="204"/>
      <c r="Q3" s="204"/>
      <c r="R3" s="204"/>
      <c r="S3" s="204"/>
      <c r="T3" s="204"/>
      <c r="U3" s="204"/>
      <c r="V3" s="204"/>
      <c r="W3" s="204"/>
      <c r="X3" s="204"/>
      <c r="Y3" s="204"/>
      <c r="Z3" s="204"/>
    </row>
    <row r="4" spans="1:26">
      <c r="A4" s="204"/>
      <c r="B4" s="380" t="s">
        <v>749</v>
      </c>
      <c r="C4" s="381"/>
      <c r="D4" s="381"/>
      <c r="E4" s="382"/>
      <c r="F4" s="204"/>
      <c r="G4" s="401" t="s">
        <v>750</v>
      </c>
      <c r="H4" s="382"/>
      <c r="I4" s="204"/>
      <c r="J4" s="204"/>
      <c r="K4" s="204"/>
      <c r="L4" s="204"/>
      <c r="M4" s="204"/>
      <c r="N4" s="204"/>
      <c r="O4" s="204"/>
      <c r="P4" s="204"/>
      <c r="Q4" s="204"/>
      <c r="R4" s="204"/>
      <c r="S4" s="204"/>
      <c r="T4" s="204"/>
      <c r="U4" s="204"/>
      <c r="V4" s="204"/>
      <c r="W4" s="204"/>
      <c r="X4" s="204"/>
      <c r="Y4" s="204"/>
      <c r="Z4" s="204"/>
    </row>
    <row r="5" spans="1:26" ht="30">
      <c r="A5" s="204"/>
      <c r="B5" s="397">
        <v>1</v>
      </c>
      <c r="C5" s="400" t="s">
        <v>751</v>
      </c>
      <c r="D5" s="206" t="s">
        <v>752</v>
      </c>
      <c r="E5" s="207" t="s">
        <v>753</v>
      </c>
      <c r="F5" s="204"/>
      <c r="G5" s="402" t="s">
        <v>754</v>
      </c>
      <c r="H5" s="382"/>
      <c r="I5" s="204"/>
      <c r="J5" s="204"/>
      <c r="K5" s="204"/>
      <c r="L5" s="204"/>
      <c r="M5" s="204"/>
      <c r="N5" s="204"/>
      <c r="O5" s="204"/>
      <c r="P5" s="204"/>
      <c r="Q5" s="204"/>
      <c r="R5" s="204"/>
      <c r="S5" s="204"/>
      <c r="T5" s="204"/>
      <c r="U5" s="204"/>
      <c r="V5" s="204"/>
      <c r="W5" s="204"/>
      <c r="X5" s="204"/>
      <c r="Y5" s="204"/>
      <c r="Z5" s="204"/>
    </row>
    <row r="6" spans="1:26" ht="30">
      <c r="A6" s="204"/>
      <c r="B6" s="398"/>
      <c r="C6" s="398"/>
      <c r="D6" s="208"/>
      <c r="E6" s="209" t="s">
        <v>755</v>
      </c>
      <c r="F6" s="204"/>
      <c r="G6" s="210" t="s">
        <v>756</v>
      </c>
      <c r="H6" s="210" t="s">
        <v>757</v>
      </c>
      <c r="I6" s="204"/>
      <c r="J6" s="204"/>
      <c r="K6" s="204"/>
      <c r="L6" s="204"/>
      <c r="M6" s="204"/>
      <c r="N6" s="204"/>
      <c r="O6" s="204"/>
      <c r="P6" s="204"/>
      <c r="Q6" s="204"/>
      <c r="R6" s="204"/>
      <c r="S6" s="204"/>
      <c r="T6" s="204"/>
      <c r="U6" s="204"/>
      <c r="V6" s="204"/>
      <c r="W6" s="204"/>
      <c r="X6" s="204"/>
      <c r="Y6" s="204"/>
      <c r="Z6" s="204"/>
    </row>
    <row r="7" spans="1:26" ht="45">
      <c r="A7" s="204"/>
      <c r="B7" s="398"/>
      <c r="C7" s="398"/>
      <c r="D7" s="208"/>
      <c r="E7" s="209" t="s">
        <v>758</v>
      </c>
      <c r="F7" s="204"/>
      <c r="G7" s="210" t="s">
        <v>759</v>
      </c>
      <c r="H7" s="210" t="s">
        <v>760</v>
      </c>
      <c r="I7" s="204"/>
      <c r="J7" s="204"/>
      <c r="K7" s="204"/>
      <c r="L7" s="204"/>
      <c r="M7" s="204"/>
      <c r="N7" s="204"/>
      <c r="O7" s="204"/>
      <c r="P7" s="204"/>
      <c r="Q7" s="204"/>
      <c r="R7" s="204"/>
      <c r="S7" s="204"/>
      <c r="T7" s="204"/>
      <c r="U7" s="204"/>
      <c r="V7" s="204"/>
      <c r="W7" s="204"/>
      <c r="X7" s="204"/>
      <c r="Y7" s="204"/>
      <c r="Z7" s="204"/>
    </row>
    <row r="8" spans="1:26">
      <c r="A8" s="204"/>
      <c r="B8" s="398"/>
      <c r="C8" s="398"/>
      <c r="D8" s="208"/>
      <c r="E8" s="208" t="s">
        <v>761</v>
      </c>
      <c r="F8" s="204"/>
      <c r="G8" s="204"/>
      <c r="H8" s="204"/>
      <c r="I8" s="204"/>
      <c r="J8" s="204"/>
      <c r="K8" s="204"/>
      <c r="L8" s="204"/>
      <c r="M8" s="204"/>
      <c r="N8" s="204"/>
      <c r="O8" s="204"/>
      <c r="P8" s="204"/>
      <c r="Q8" s="204"/>
      <c r="R8" s="204"/>
      <c r="S8" s="204"/>
      <c r="T8" s="204"/>
      <c r="U8" s="204"/>
      <c r="V8" s="204"/>
      <c r="W8" s="204"/>
      <c r="X8" s="204"/>
      <c r="Y8" s="204"/>
      <c r="Z8" s="204"/>
    </row>
    <row r="9" spans="1:26">
      <c r="A9" s="204"/>
      <c r="B9" s="398"/>
      <c r="C9" s="398"/>
      <c r="D9" s="208" t="s">
        <v>756</v>
      </c>
      <c r="E9" s="208" t="s">
        <v>762</v>
      </c>
      <c r="F9" s="204"/>
      <c r="G9" s="204"/>
      <c r="H9" s="204"/>
      <c r="I9" s="204"/>
      <c r="J9" s="204"/>
      <c r="K9" s="204"/>
      <c r="L9" s="204"/>
      <c r="M9" s="204"/>
      <c r="N9" s="204"/>
      <c r="O9" s="204"/>
      <c r="P9" s="204"/>
      <c r="Q9" s="204"/>
      <c r="R9" s="204"/>
      <c r="S9" s="204"/>
      <c r="T9" s="204"/>
      <c r="U9" s="204"/>
      <c r="V9" s="204"/>
      <c r="W9" s="204"/>
      <c r="X9" s="204"/>
      <c r="Y9" s="204"/>
      <c r="Z9" s="204"/>
    </row>
    <row r="10" spans="1:26">
      <c r="A10" s="204"/>
      <c r="B10" s="399"/>
      <c r="C10" s="399"/>
      <c r="D10" s="211" t="s">
        <v>759</v>
      </c>
      <c r="E10" s="211" t="s">
        <v>763</v>
      </c>
      <c r="F10" s="204"/>
      <c r="G10" s="204"/>
      <c r="H10" s="204"/>
      <c r="I10" s="204"/>
      <c r="J10" s="204"/>
      <c r="K10" s="204"/>
      <c r="L10" s="204"/>
      <c r="M10" s="204"/>
      <c r="N10" s="204"/>
      <c r="O10" s="204"/>
      <c r="P10" s="204"/>
      <c r="Q10" s="204"/>
      <c r="R10" s="204"/>
      <c r="S10" s="204"/>
      <c r="T10" s="204"/>
      <c r="U10" s="204"/>
      <c r="V10" s="204"/>
      <c r="W10" s="204"/>
      <c r="X10" s="204"/>
      <c r="Y10" s="204"/>
      <c r="Z10" s="204"/>
    </row>
    <row r="11" spans="1:26" ht="45">
      <c r="A11" s="204"/>
      <c r="B11" s="397">
        <v>2</v>
      </c>
      <c r="C11" s="400" t="s">
        <v>119</v>
      </c>
      <c r="D11" s="206" t="s">
        <v>752</v>
      </c>
      <c r="E11" s="206" t="s">
        <v>764</v>
      </c>
      <c r="F11" s="204"/>
      <c r="G11" s="204"/>
      <c r="H11" s="204"/>
      <c r="I11" s="204"/>
      <c r="J11" s="204"/>
      <c r="K11" s="204"/>
      <c r="L11" s="204"/>
      <c r="M11" s="204"/>
      <c r="N11" s="204"/>
      <c r="O11" s="204"/>
      <c r="P11" s="204"/>
      <c r="Q11" s="204"/>
      <c r="R11" s="204"/>
      <c r="S11" s="204"/>
      <c r="T11" s="204"/>
      <c r="U11" s="204"/>
      <c r="V11" s="204"/>
      <c r="W11" s="204"/>
      <c r="X11" s="204"/>
      <c r="Y11" s="204"/>
      <c r="Z11" s="204"/>
    </row>
    <row r="12" spans="1:26" ht="19.5" customHeight="1">
      <c r="A12" s="204"/>
      <c r="B12" s="398"/>
      <c r="C12" s="398"/>
      <c r="D12" s="208"/>
      <c r="E12" s="208" t="s">
        <v>765</v>
      </c>
      <c r="F12" s="204"/>
      <c r="G12" s="204"/>
      <c r="H12" s="204"/>
      <c r="I12" s="204"/>
      <c r="J12" s="204"/>
      <c r="K12" s="204"/>
      <c r="L12" s="204"/>
      <c r="M12" s="204"/>
      <c r="N12" s="204"/>
      <c r="O12" s="204"/>
      <c r="P12" s="204"/>
      <c r="Q12" s="204"/>
      <c r="R12" s="204"/>
      <c r="S12" s="204"/>
      <c r="T12" s="204"/>
      <c r="U12" s="204"/>
      <c r="V12" s="204"/>
      <c r="W12" s="204"/>
      <c r="X12" s="204"/>
      <c r="Y12" s="204"/>
      <c r="Z12" s="204"/>
    </row>
    <row r="13" spans="1:26">
      <c r="A13" s="204"/>
      <c r="B13" s="398"/>
      <c r="C13" s="398"/>
      <c r="D13" s="208"/>
      <c r="E13" s="208" t="s">
        <v>766</v>
      </c>
      <c r="F13" s="204"/>
      <c r="G13" s="204"/>
      <c r="H13" s="204"/>
      <c r="I13" s="204"/>
      <c r="J13" s="204"/>
      <c r="K13" s="204"/>
      <c r="L13" s="204"/>
      <c r="M13" s="204"/>
      <c r="N13" s="204"/>
      <c r="O13" s="204"/>
      <c r="P13" s="204"/>
      <c r="Q13" s="204"/>
      <c r="R13" s="204"/>
      <c r="S13" s="204"/>
      <c r="T13" s="204"/>
      <c r="U13" s="204"/>
      <c r="V13" s="204"/>
      <c r="W13" s="204"/>
      <c r="X13" s="204"/>
      <c r="Y13" s="204"/>
      <c r="Z13" s="204"/>
    </row>
    <row r="14" spans="1:26">
      <c r="A14" s="204"/>
      <c r="B14" s="398"/>
      <c r="C14" s="398"/>
      <c r="D14" s="208"/>
      <c r="E14" s="208" t="s">
        <v>767</v>
      </c>
      <c r="F14" s="204"/>
      <c r="G14" s="204"/>
      <c r="H14" s="204"/>
      <c r="I14" s="204"/>
      <c r="J14" s="204"/>
      <c r="K14" s="204"/>
      <c r="L14" s="204"/>
      <c r="M14" s="204"/>
      <c r="N14" s="204"/>
      <c r="O14" s="204"/>
      <c r="P14" s="204"/>
      <c r="Q14" s="204"/>
      <c r="R14" s="204"/>
      <c r="S14" s="204"/>
      <c r="T14" s="204"/>
      <c r="U14" s="204"/>
      <c r="V14" s="204"/>
      <c r="W14" s="204"/>
      <c r="X14" s="204"/>
      <c r="Y14" s="204"/>
      <c r="Z14" s="204"/>
    </row>
    <row r="15" spans="1:26">
      <c r="A15" s="204"/>
      <c r="B15" s="398"/>
      <c r="C15" s="398"/>
      <c r="D15" s="208" t="s">
        <v>756</v>
      </c>
      <c r="E15" s="208" t="s">
        <v>768</v>
      </c>
      <c r="F15" s="204"/>
      <c r="G15" s="204"/>
      <c r="H15" s="204"/>
      <c r="I15" s="204"/>
      <c r="J15" s="204"/>
      <c r="K15" s="204"/>
      <c r="L15" s="204"/>
      <c r="M15" s="204"/>
      <c r="N15" s="204"/>
      <c r="O15" s="204"/>
      <c r="P15" s="204"/>
      <c r="Q15" s="204"/>
      <c r="R15" s="204"/>
      <c r="S15" s="204"/>
      <c r="T15" s="204"/>
      <c r="U15" s="204"/>
      <c r="V15" s="204"/>
      <c r="W15" s="204"/>
      <c r="X15" s="204"/>
      <c r="Y15" s="204"/>
      <c r="Z15" s="204"/>
    </row>
    <row r="16" spans="1:26">
      <c r="A16" s="204"/>
      <c r="B16" s="399"/>
      <c r="C16" s="399"/>
      <c r="D16" s="211" t="s">
        <v>759</v>
      </c>
      <c r="E16" s="211" t="s">
        <v>769</v>
      </c>
      <c r="F16" s="204"/>
      <c r="G16" s="204"/>
      <c r="H16" s="204"/>
      <c r="I16" s="204"/>
      <c r="J16" s="204"/>
      <c r="K16" s="204"/>
      <c r="L16" s="204"/>
      <c r="M16" s="204"/>
      <c r="N16" s="204"/>
      <c r="O16" s="204"/>
      <c r="P16" s="204"/>
      <c r="Q16" s="204"/>
      <c r="R16" s="204"/>
      <c r="S16" s="204"/>
      <c r="T16" s="204"/>
      <c r="U16" s="204"/>
      <c r="V16" s="204"/>
      <c r="W16" s="204"/>
      <c r="X16" s="204"/>
      <c r="Y16" s="204"/>
      <c r="Z16" s="204"/>
    </row>
    <row r="17" spans="1:26" ht="45">
      <c r="A17" s="204"/>
      <c r="B17" s="397">
        <v>3</v>
      </c>
      <c r="C17" s="400" t="s">
        <v>158</v>
      </c>
      <c r="D17" s="212" t="s">
        <v>752</v>
      </c>
      <c r="E17" s="206" t="s">
        <v>770</v>
      </c>
      <c r="F17" s="204"/>
      <c r="G17" s="204"/>
      <c r="H17" s="204"/>
      <c r="I17" s="204"/>
      <c r="J17" s="204"/>
      <c r="K17" s="204"/>
      <c r="L17" s="204"/>
      <c r="M17" s="204"/>
      <c r="N17" s="204"/>
      <c r="O17" s="204"/>
      <c r="P17" s="204"/>
      <c r="Q17" s="204"/>
      <c r="R17" s="204"/>
      <c r="S17" s="204"/>
      <c r="T17" s="204"/>
      <c r="U17" s="204"/>
      <c r="V17" s="204"/>
      <c r="W17" s="204"/>
      <c r="X17" s="204"/>
      <c r="Y17" s="204"/>
      <c r="Z17" s="204"/>
    </row>
    <row r="18" spans="1:26">
      <c r="A18" s="204"/>
      <c r="B18" s="398"/>
      <c r="C18" s="398"/>
      <c r="D18" s="212"/>
      <c r="E18" s="208" t="s">
        <v>771</v>
      </c>
      <c r="F18" s="204"/>
      <c r="G18" s="204"/>
      <c r="H18" s="204"/>
      <c r="I18" s="204"/>
      <c r="J18" s="204"/>
      <c r="K18" s="204"/>
      <c r="L18" s="204"/>
      <c r="M18" s="204"/>
      <c r="N18" s="204"/>
      <c r="O18" s="204"/>
      <c r="P18" s="204"/>
      <c r="Q18" s="204"/>
      <c r="R18" s="204"/>
      <c r="S18" s="204"/>
      <c r="T18" s="204"/>
      <c r="U18" s="204"/>
      <c r="V18" s="204"/>
      <c r="W18" s="204"/>
      <c r="X18" s="204"/>
      <c r="Y18" s="204"/>
      <c r="Z18" s="204"/>
    </row>
    <row r="19" spans="1:26">
      <c r="A19" s="204"/>
      <c r="B19" s="398"/>
      <c r="C19" s="398"/>
      <c r="D19" s="212"/>
      <c r="E19" s="208" t="s">
        <v>772</v>
      </c>
      <c r="F19" s="204"/>
      <c r="G19" s="204"/>
      <c r="H19" s="204"/>
      <c r="I19" s="204"/>
      <c r="J19" s="204"/>
      <c r="K19" s="204"/>
      <c r="L19" s="204"/>
      <c r="M19" s="204"/>
      <c r="N19" s="204"/>
      <c r="O19" s="204"/>
      <c r="P19" s="204"/>
      <c r="Q19" s="204"/>
      <c r="R19" s="204"/>
      <c r="S19" s="204"/>
      <c r="T19" s="204"/>
      <c r="U19" s="204"/>
      <c r="V19" s="204"/>
      <c r="W19" s="204"/>
      <c r="X19" s="204"/>
      <c r="Y19" s="204"/>
      <c r="Z19" s="204"/>
    </row>
    <row r="20" spans="1:26">
      <c r="A20" s="204"/>
      <c r="B20" s="398"/>
      <c r="C20" s="398"/>
      <c r="D20" s="212"/>
      <c r="E20" s="208" t="s">
        <v>773</v>
      </c>
      <c r="F20" s="204"/>
      <c r="G20" s="204"/>
      <c r="H20" s="204"/>
      <c r="I20" s="204"/>
      <c r="J20" s="204"/>
      <c r="K20" s="204"/>
      <c r="L20" s="204"/>
      <c r="M20" s="204"/>
      <c r="N20" s="204"/>
      <c r="O20" s="204"/>
      <c r="P20" s="204"/>
      <c r="Q20" s="204"/>
      <c r="R20" s="204"/>
      <c r="S20" s="204"/>
      <c r="T20" s="204"/>
      <c r="U20" s="204"/>
      <c r="V20" s="204"/>
      <c r="W20" s="204"/>
      <c r="X20" s="204"/>
      <c r="Y20" s="204"/>
      <c r="Z20" s="204"/>
    </row>
    <row r="21" spans="1:26" ht="15.75" customHeight="1">
      <c r="A21" s="204"/>
      <c r="B21" s="398"/>
      <c r="C21" s="398"/>
      <c r="D21" s="212" t="s">
        <v>756</v>
      </c>
      <c r="E21" s="208" t="s">
        <v>774</v>
      </c>
      <c r="F21" s="204"/>
      <c r="G21" s="204"/>
      <c r="H21" s="204"/>
      <c r="I21" s="204"/>
      <c r="J21" s="204"/>
      <c r="K21" s="204"/>
      <c r="L21" s="204"/>
      <c r="M21" s="204"/>
      <c r="N21" s="204"/>
      <c r="O21" s="204"/>
      <c r="P21" s="204"/>
      <c r="Q21" s="204"/>
      <c r="R21" s="204"/>
      <c r="S21" s="204"/>
      <c r="T21" s="204"/>
      <c r="U21" s="204"/>
      <c r="V21" s="204"/>
      <c r="W21" s="204"/>
      <c r="X21" s="204"/>
      <c r="Y21" s="204"/>
      <c r="Z21" s="204"/>
    </row>
    <row r="22" spans="1:26" ht="15.75" customHeight="1">
      <c r="A22" s="204"/>
      <c r="B22" s="399"/>
      <c r="C22" s="399"/>
      <c r="D22" s="212" t="s">
        <v>759</v>
      </c>
      <c r="E22" s="211" t="s">
        <v>775</v>
      </c>
      <c r="F22" s="204"/>
      <c r="G22" s="204"/>
      <c r="H22" s="204"/>
      <c r="I22" s="204"/>
      <c r="J22" s="204"/>
      <c r="K22" s="204"/>
      <c r="L22" s="204"/>
      <c r="M22" s="204"/>
      <c r="N22" s="204"/>
      <c r="O22" s="204"/>
      <c r="P22" s="204"/>
      <c r="Q22" s="204"/>
      <c r="R22" s="204"/>
      <c r="S22" s="204"/>
      <c r="T22" s="204"/>
      <c r="U22" s="204"/>
      <c r="V22" s="204"/>
      <c r="W22" s="204"/>
      <c r="X22" s="204"/>
      <c r="Y22" s="204"/>
      <c r="Z22" s="204"/>
    </row>
    <row r="23" spans="1:26" ht="15.75" customHeight="1">
      <c r="A23" s="204"/>
      <c r="B23" s="397">
        <v>4</v>
      </c>
      <c r="C23" s="400" t="s">
        <v>98</v>
      </c>
      <c r="D23" s="206" t="s">
        <v>752</v>
      </c>
      <c r="E23" s="206" t="s">
        <v>776</v>
      </c>
      <c r="F23" s="204"/>
      <c r="G23" s="204"/>
      <c r="H23" s="204"/>
      <c r="I23" s="204"/>
      <c r="J23" s="204"/>
      <c r="K23" s="204"/>
      <c r="L23" s="204"/>
      <c r="M23" s="204"/>
      <c r="N23" s="204"/>
      <c r="O23" s="204"/>
      <c r="P23" s="204"/>
      <c r="Q23" s="204"/>
      <c r="R23" s="204"/>
      <c r="S23" s="204"/>
      <c r="T23" s="204"/>
      <c r="U23" s="204"/>
      <c r="V23" s="204"/>
      <c r="W23" s="204"/>
      <c r="X23" s="204"/>
      <c r="Y23" s="204"/>
      <c r="Z23" s="204"/>
    </row>
    <row r="24" spans="1:26" ht="15.75" customHeight="1">
      <c r="A24" s="204"/>
      <c r="B24" s="398"/>
      <c r="C24" s="398"/>
      <c r="D24" s="208"/>
      <c r="E24" s="208" t="s">
        <v>777</v>
      </c>
      <c r="F24" s="204"/>
      <c r="G24" s="204"/>
      <c r="H24" s="204"/>
      <c r="I24" s="204"/>
      <c r="J24" s="204"/>
      <c r="K24" s="204"/>
      <c r="L24" s="204"/>
      <c r="M24" s="204"/>
      <c r="N24" s="204"/>
      <c r="O24" s="204"/>
      <c r="P24" s="204"/>
      <c r="Q24" s="204"/>
      <c r="R24" s="204"/>
      <c r="S24" s="204"/>
      <c r="T24" s="204"/>
      <c r="U24" s="204"/>
      <c r="V24" s="204"/>
      <c r="W24" s="204"/>
      <c r="X24" s="204"/>
      <c r="Y24" s="204"/>
      <c r="Z24" s="204"/>
    </row>
    <row r="25" spans="1:26" ht="15" customHeight="1">
      <c r="A25" s="204"/>
      <c r="B25" s="398"/>
      <c r="C25" s="398"/>
      <c r="D25" s="208"/>
      <c r="E25" s="208" t="s">
        <v>778</v>
      </c>
      <c r="F25" s="204"/>
      <c r="G25" s="204"/>
      <c r="H25" s="204"/>
      <c r="I25" s="204"/>
      <c r="J25" s="204"/>
      <c r="K25" s="204"/>
      <c r="L25" s="204"/>
      <c r="M25" s="204"/>
      <c r="N25" s="204"/>
      <c r="O25" s="204"/>
      <c r="P25" s="204"/>
      <c r="Q25" s="204"/>
      <c r="R25" s="204"/>
      <c r="S25" s="204"/>
      <c r="T25" s="204"/>
      <c r="U25" s="204"/>
      <c r="V25" s="204"/>
      <c r="W25" s="204"/>
      <c r="X25" s="204"/>
      <c r="Y25" s="204"/>
      <c r="Z25" s="204"/>
    </row>
    <row r="26" spans="1:26" ht="15.75" customHeight="1">
      <c r="A26" s="204"/>
      <c r="B26" s="398"/>
      <c r="C26" s="398"/>
      <c r="D26" s="208"/>
      <c r="E26" s="208" t="s">
        <v>779</v>
      </c>
      <c r="F26" s="204"/>
      <c r="G26" s="204"/>
      <c r="H26" s="204"/>
      <c r="I26" s="204"/>
      <c r="J26" s="204"/>
      <c r="K26" s="204"/>
      <c r="L26" s="204"/>
      <c r="M26" s="204"/>
      <c r="N26" s="204"/>
      <c r="O26" s="204"/>
      <c r="P26" s="204"/>
      <c r="Q26" s="204"/>
      <c r="R26" s="204"/>
      <c r="S26" s="204"/>
      <c r="T26" s="204"/>
      <c r="U26" s="204"/>
      <c r="V26" s="204"/>
      <c r="W26" s="204"/>
      <c r="X26" s="204"/>
      <c r="Y26" s="204"/>
      <c r="Z26" s="204"/>
    </row>
    <row r="27" spans="1:26" ht="15.75" customHeight="1">
      <c r="A27" s="204"/>
      <c r="B27" s="398"/>
      <c r="C27" s="398"/>
      <c r="D27" s="208" t="s">
        <v>756</v>
      </c>
      <c r="E27" s="208" t="s">
        <v>780</v>
      </c>
      <c r="F27" s="204"/>
      <c r="G27" s="204"/>
      <c r="H27" s="204"/>
      <c r="I27" s="204"/>
      <c r="J27" s="204"/>
      <c r="K27" s="204"/>
      <c r="L27" s="204"/>
      <c r="M27" s="204"/>
      <c r="N27" s="204"/>
      <c r="O27" s="204"/>
      <c r="P27" s="204"/>
      <c r="Q27" s="204"/>
      <c r="R27" s="204"/>
      <c r="S27" s="204"/>
      <c r="T27" s="204"/>
      <c r="U27" s="204"/>
      <c r="V27" s="204"/>
      <c r="W27" s="204"/>
      <c r="X27" s="204"/>
      <c r="Y27" s="204"/>
      <c r="Z27" s="204"/>
    </row>
    <row r="28" spans="1:26" ht="15.75" customHeight="1">
      <c r="A28" s="204"/>
      <c r="B28" s="399"/>
      <c r="C28" s="399"/>
      <c r="D28" s="211" t="s">
        <v>759</v>
      </c>
      <c r="E28" s="211" t="s">
        <v>781</v>
      </c>
      <c r="F28" s="204"/>
      <c r="G28" s="204"/>
      <c r="H28" s="204"/>
      <c r="I28" s="204"/>
      <c r="J28" s="204"/>
      <c r="K28" s="204"/>
      <c r="L28" s="204"/>
      <c r="M28" s="204"/>
      <c r="N28" s="204"/>
      <c r="O28" s="204"/>
      <c r="P28" s="204"/>
      <c r="Q28" s="204"/>
      <c r="R28" s="204"/>
      <c r="S28" s="204"/>
      <c r="T28" s="204"/>
      <c r="U28" s="204"/>
      <c r="V28" s="204"/>
      <c r="W28" s="204"/>
      <c r="X28" s="204"/>
      <c r="Y28" s="204"/>
      <c r="Z28" s="204"/>
    </row>
    <row r="29" spans="1:26" ht="15.75" customHeight="1">
      <c r="A29" s="204"/>
      <c r="B29" s="397">
        <v>5</v>
      </c>
      <c r="C29" s="400" t="s">
        <v>581</v>
      </c>
      <c r="D29" s="206" t="s">
        <v>752</v>
      </c>
      <c r="E29" s="206" t="s">
        <v>782</v>
      </c>
      <c r="F29" s="204"/>
      <c r="G29" s="204"/>
      <c r="H29" s="204"/>
      <c r="I29" s="204"/>
      <c r="J29" s="204"/>
      <c r="K29" s="204"/>
      <c r="L29" s="204"/>
      <c r="M29" s="204"/>
      <c r="N29" s="204"/>
      <c r="O29" s="204"/>
      <c r="P29" s="204"/>
      <c r="Q29" s="204"/>
      <c r="R29" s="204"/>
      <c r="S29" s="204"/>
      <c r="T29" s="204"/>
      <c r="U29" s="204"/>
      <c r="V29" s="204"/>
      <c r="W29" s="204"/>
      <c r="X29" s="204"/>
      <c r="Y29" s="204"/>
      <c r="Z29" s="204"/>
    </row>
    <row r="30" spans="1:26" ht="15.75" customHeight="1">
      <c r="A30" s="204"/>
      <c r="B30" s="398"/>
      <c r="C30" s="398"/>
      <c r="D30" s="208"/>
      <c r="E30" s="208" t="s">
        <v>783</v>
      </c>
      <c r="F30" s="204"/>
      <c r="G30" s="204"/>
      <c r="H30" s="204"/>
      <c r="I30" s="204"/>
      <c r="J30" s="204"/>
      <c r="K30" s="204"/>
      <c r="L30" s="204"/>
      <c r="M30" s="204"/>
      <c r="N30" s="204"/>
      <c r="O30" s="204"/>
      <c r="P30" s="204"/>
      <c r="Q30" s="204"/>
      <c r="R30" s="204"/>
      <c r="S30" s="204"/>
      <c r="T30" s="204"/>
      <c r="U30" s="204"/>
      <c r="V30" s="204"/>
      <c r="W30" s="204"/>
      <c r="X30" s="204"/>
      <c r="Y30" s="204"/>
      <c r="Z30" s="204"/>
    </row>
    <row r="31" spans="1:26" ht="16.5" customHeight="1">
      <c r="A31" s="204"/>
      <c r="B31" s="398"/>
      <c r="C31" s="398"/>
      <c r="D31" s="208"/>
      <c r="E31" s="208" t="s">
        <v>784</v>
      </c>
      <c r="F31" s="204"/>
      <c r="G31" s="204"/>
      <c r="H31" s="204"/>
      <c r="I31" s="204"/>
      <c r="J31" s="204"/>
      <c r="K31" s="204"/>
      <c r="L31" s="204"/>
      <c r="M31" s="204"/>
      <c r="N31" s="204"/>
      <c r="O31" s="204"/>
      <c r="P31" s="204"/>
      <c r="Q31" s="204"/>
      <c r="R31" s="204"/>
      <c r="S31" s="204"/>
      <c r="T31" s="204"/>
      <c r="U31" s="204"/>
      <c r="V31" s="204"/>
      <c r="W31" s="204"/>
      <c r="X31" s="204"/>
      <c r="Y31" s="204"/>
      <c r="Z31" s="204"/>
    </row>
    <row r="32" spans="1:26" ht="15.75" customHeight="1">
      <c r="A32" s="204"/>
      <c r="B32" s="398"/>
      <c r="C32" s="398"/>
      <c r="D32" s="208"/>
      <c r="E32" s="208" t="s">
        <v>785</v>
      </c>
      <c r="F32" s="204"/>
      <c r="G32" s="204"/>
      <c r="H32" s="204"/>
      <c r="I32" s="204"/>
      <c r="J32" s="204"/>
      <c r="K32" s="204"/>
      <c r="L32" s="204"/>
      <c r="M32" s="204"/>
      <c r="N32" s="204"/>
      <c r="O32" s="204"/>
      <c r="P32" s="204"/>
      <c r="Q32" s="204"/>
      <c r="R32" s="204"/>
      <c r="S32" s="204"/>
      <c r="T32" s="204"/>
      <c r="U32" s="204"/>
      <c r="V32" s="204"/>
      <c r="W32" s="204"/>
      <c r="X32" s="204"/>
      <c r="Y32" s="204"/>
      <c r="Z32" s="204"/>
    </row>
    <row r="33" spans="1:26" ht="19.5" customHeight="1">
      <c r="A33" s="204"/>
      <c r="B33" s="398"/>
      <c r="C33" s="398"/>
      <c r="D33" s="208" t="s">
        <v>756</v>
      </c>
      <c r="E33" s="208" t="s">
        <v>786</v>
      </c>
      <c r="F33" s="204"/>
      <c r="G33" s="204"/>
      <c r="H33" s="204"/>
      <c r="I33" s="204"/>
      <c r="J33" s="204"/>
      <c r="K33" s="204"/>
      <c r="L33" s="204"/>
      <c r="M33" s="204"/>
      <c r="N33" s="204"/>
      <c r="O33" s="204"/>
      <c r="P33" s="204"/>
      <c r="Q33" s="204"/>
      <c r="R33" s="204"/>
      <c r="S33" s="204"/>
      <c r="T33" s="204"/>
      <c r="U33" s="204"/>
      <c r="V33" s="204"/>
      <c r="W33" s="204"/>
      <c r="X33" s="204"/>
      <c r="Y33" s="204"/>
      <c r="Z33" s="204"/>
    </row>
    <row r="34" spans="1:26" ht="15.75" customHeight="1">
      <c r="A34" s="204"/>
      <c r="B34" s="399"/>
      <c r="C34" s="399"/>
      <c r="D34" s="211" t="s">
        <v>759</v>
      </c>
      <c r="E34" s="211" t="s">
        <v>787</v>
      </c>
      <c r="F34" s="204"/>
      <c r="G34" s="204"/>
      <c r="H34" s="204"/>
      <c r="I34" s="204"/>
      <c r="J34" s="204"/>
      <c r="K34" s="204"/>
      <c r="L34" s="204"/>
      <c r="M34" s="204"/>
      <c r="N34" s="204"/>
      <c r="O34" s="204"/>
      <c r="P34" s="204"/>
      <c r="Q34" s="204"/>
      <c r="R34" s="204"/>
      <c r="S34" s="204"/>
      <c r="T34" s="204"/>
      <c r="U34" s="204"/>
      <c r="V34" s="204"/>
      <c r="W34" s="204"/>
      <c r="X34" s="204"/>
      <c r="Y34" s="204"/>
      <c r="Z34" s="204"/>
    </row>
    <row r="35" spans="1:26" ht="15.75" customHeight="1">
      <c r="A35" s="204"/>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row>
    <row r="36" spans="1:26" ht="15.75" customHeight="1">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row>
    <row r="37" spans="1:26" ht="50.25" customHeight="1">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row>
    <row r="38" spans="1:26" ht="15.75" customHeight="1">
      <c r="A38" s="204"/>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row>
    <row r="39" spans="1:26" ht="15.75" customHeight="1">
      <c r="A39" s="204"/>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row>
    <row r="40" spans="1:26" ht="15.75" customHeight="1">
      <c r="A40" s="204"/>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row>
    <row r="41" spans="1:26" ht="15.75" customHeight="1">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row>
    <row r="42" spans="1:26" ht="15.75" customHeight="1">
      <c r="A42" s="204"/>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row>
    <row r="43" spans="1:26" ht="15.75" customHeight="1">
      <c r="A43" s="204"/>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row>
    <row r="44" spans="1:26" ht="15.75" customHeight="1">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row>
    <row r="45" spans="1:26" ht="15.75" customHeight="1">
      <c r="A45" s="204"/>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row>
    <row r="46" spans="1:26" ht="15.75" customHeight="1">
      <c r="A46" s="204"/>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row>
    <row r="47" spans="1:26" ht="15.75" customHeight="1">
      <c r="A47" s="204"/>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row>
    <row r="48" spans="1:26" ht="15.75" customHeight="1">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row>
    <row r="49" spans="1:26" ht="15.75" customHeight="1">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row>
    <row r="50" spans="1:26" ht="15.75" customHeight="1">
      <c r="A50" s="204"/>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row>
    <row r="51" spans="1:26" ht="15.75" customHeight="1">
      <c r="A51" s="204"/>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row>
    <row r="52" spans="1:26" ht="15.75" customHeight="1">
      <c r="A52" s="204"/>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row>
    <row r="53" spans="1:26" ht="15.75" customHeight="1">
      <c r="A53" s="204"/>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row>
    <row r="54" spans="1:26" ht="15.75" customHeight="1">
      <c r="A54" s="204"/>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row>
    <row r="55" spans="1:26" ht="15.75" customHeight="1">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row>
    <row r="56" spans="1:26" ht="15.75" customHeight="1">
      <c r="A56" s="204"/>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row>
    <row r="57" spans="1:26" ht="15.75" customHeight="1">
      <c r="A57" s="204"/>
      <c r="B57" s="204"/>
      <c r="C57" s="204"/>
      <c r="D57" s="204"/>
      <c r="E57" s="204"/>
      <c r="F57" s="204"/>
      <c r="G57" s="204"/>
      <c r="H57" s="204"/>
      <c r="I57" s="204"/>
      <c r="J57" s="204"/>
      <c r="K57" s="204"/>
      <c r="L57" s="204"/>
      <c r="M57" s="204"/>
      <c r="N57" s="204"/>
      <c r="O57" s="204"/>
      <c r="P57" s="204"/>
      <c r="Q57" s="204"/>
      <c r="R57" s="204"/>
      <c r="S57" s="204"/>
      <c r="T57" s="204"/>
      <c r="U57" s="204"/>
      <c r="V57" s="204"/>
      <c r="W57" s="204"/>
      <c r="X57" s="204"/>
      <c r="Y57" s="204"/>
      <c r="Z57" s="204"/>
    </row>
    <row r="58" spans="1:26" ht="15.75" customHeight="1">
      <c r="A58" s="204"/>
      <c r="B58" s="204"/>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row>
    <row r="59" spans="1:26" ht="15.75" customHeight="1">
      <c r="A59" s="204"/>
      <c r="B59" s="204"/>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row>
    <row r="60" spans="1:26" ht="15.75" customHeight="1">
      <c r="A60" s="204"/>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row>
    <row r="61" spans="1:26" ht="15.75" customHeight="1">
      <c r="A61" s="204"/>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row>
    <row r="62" spans="1:26" ht="15.75" customHeight="1">
      <c r="A62" s="204"/>
      <c r="B62" s="204"/>
      <c r="C62" s="204"/>
      <c r="D62" s="204"/>
      <c r="E62" s="204"/>
      <c r="F62" s="204"/>
      <c r="G62" s="204"/>
      <c r="H62" s="204"/>
      <c r="I62" s="204"/>
      <c r="J62" s="204"/>
      <c r="K62" s="204"/>
      <c r="L62" s="204"/>
      <c r="M62" s="204"/>
      <c r="N62" s="204"/>
      <c r="O62" s="204"/>
      <c r="P62" s="204"/>
      <c r="Q62" s="204"/>
      <c r="R62" s="204"/>
      <c r="S62" s="204"/>
      <c r="T62" s="204"/>
      <c r="U62" s="204"/>
      <c r="V62" s="204"/>
      <c r="W62" s="204"/>
      <c r="X62" s="204"/>
      <c r="Y62" s="204"/>
      <c r="Z62" s="204"/>
    </row>
    <row r="63" spans="1:26" ht="15.75" customHeight="1">
      <c r="A63" s="204"/>
      <c r="B63" s="204"/>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row>
    <row r="64" spans="1:26" ht="15.75" customHeight="1">
      <c r="A64" s="204"/>
      <c r="B64" s="204"/>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04"/>
    </row>
    <row r="65" spans="1:26" ht="15.75" customHeight="1">
      <c r="A65" s="204"/>
      <c r="B65" s="204"/>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04"/>
    </row>
    <row r="66" spans="1:26" ht="15.75" customHeight="1">
      <c r="A66" s="204"/>
      <c r="B66" s="204"/>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row>
    <row r="67" spans="1:26" ht="15.75" customHeight="1">
      <c r="A67" s="204"/>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row>
    <row r="68" spans="1:26" ht="15.75" customHeight="1">
      <c r="A68" s="204"/>
      <c r="B68" s="204"/>
      <c r="C68" s="204"/>
      <c r="D68" s="204"/>
      <c r="E68" s="204"/>
      <c r="F68" s="204"/>
      <c r="G68" s="204"/>
      <c r="H68" s="204"/>
      <c r="I68" s="204"/>
      <c r="J68" s="204"/>
      <c r="K68" s="204"/>
      <c r="L68" s="204"/>
      <c r="M68" s="204"/>
      <c r="N68" s="204"/>
      <c r="O68" s="204"/>
      <c r="P68" s="204"/>
      <c r="Q68" s="204"/>
      <c r="R68" s="204"/>
      <c r="S68" s="204"/>
      <c r="T68" s="204"/>
      <c r="U68" s="204"/>
      <c r="V68" s="204"/>
      <c r="W68" s="204"/>
      <c r="X68" s="204"/>
      <c r="Y68" s="204"/>
      <c r="Z68" s="204"/>
    </row>
    <row r="69" spans="1:26" ht="15.75" customHeight="1">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row>
    <row r="70" spans="1:26" ht="15.75" customHeight="1">
      <c r="A70" s="204"/>
      <c r="B70" s="204"/>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row>
    <row r="71" spans="1:26" ht="15.75" customHeight="1">
      <c r="A71" s="204"/>
      <c r="B71" s="204"/>
      <c r="C71" s="204"/>
      <c r="D71" s="204"/>
      <c r="E71" s="204"/>
      <c r="F71" s="204"/>
      <c r="G71" s="204"/>
      <c r="H71" s="204"/>
      <c r="I71" s="204"/>
      <c r="J71" s="204"/>
      <c r="K71" s="204"/>
      <c r="L71" s="204"/>
      <c r="M71" s="204"/>
      <c r="N71" s="204"/>
      <c r="O71" s="204"/>
      <c r="P71" s="204"/>
      <c r="Q71" s="204"/>
      <c r="R71" s="204"/>
      <c r="S71" s="204"/>
      <c r="T71" s="204"/>
      <c r="U71" s="204"/>
      <c r="V71" s="204"/>
      <c r="W71" s="204"/>
      <c r="X71" s="204"/>
      <c r="Y71" s="204"/>
      <c r="Z71" s="204"/>
    </row>
    <row r="72" spans="1:26" ht="15.75" customHeight="1">
      <c r="A72" s="204"/>
      <c r="B72" s="204"/>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row>
    <row r="73" spans="1:26" ht="15.75" customHeight="1">
      <c r="A73" s="204"/>
      <c r="B73" s="204"/>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row>
    <row r="74" spans="1:26" ht="15.75" customHeight="1">
      <c r="A74" s="204"/>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row>
    <row r="75" spans="1:26" ht="15.75" customHeight="1">
      <c r="A75" s="204"/>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row>
    <row r="76" spans="1:26" ht="15.75" customHeight="1">
      <c r="A76" s="204"/>
      <c r="B76" s="204"/>
      <c r="C76" s="204"/>
      <c r="D76" s="204"/>
      <c r="E76" s="204"/>
      <c r="F76" s="204"/>
      <c r="G76" s="204"/>
      <c r="H76" s="204"/>
      <c r="I76" s="204"/>
      <c r="J76" s="204"/>
      <c r="K76" s="204"/>
      <c r="L76" s="204"/>
      <c r="M76" s="204"/>
      <c r="N76" s="204"/>
      <c r="O76" s="204"/>
      <c r="P76" s="204"/>
      <c r="Q76" s="204"/>
      <c r="R76" s="204"/>
      <c r="S76" s="204"/>
      <c r="T76" s="204"/>
      <c r="U76" s="204"/>
      <c r="V76" s="204"/>
      <c r="W76" s="204"/>
      <c r="X76" s="204"/>
      <c r="Y76" s="204"/>
      <c r="Z76" s="204"/>
    </row>
    <row r="77" spans="1:26" ht="15.75" customHeight="1">
      <c r="A77" s="204"/>
      <c r="B77" s="204"/>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row>
    <row r="78" spans="1:26" ht="15.75" customHeight="1">
      <c r="A78" s="204"/>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row>
    <row r="79" spans="1:26" ht="15.75" customHeight="1">
      <c r="A79" s="204"/>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row>
    <row r="80" spans="1:26" ht="15.75" customHeight="1">
      <c r="A80" s="204"/>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row>
    <row r="81" spans="1:26" ht="15.75" customHeight="1">
      <c r="A81" s="204"/>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row>
    <row r="82" spans="1:26" ht="15.75" customHeight="1">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row>
    <row r="83" spans="1:26" ht="15.75" customHeight="1">
      <c r="A83" s="204"/>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row>
    <row r="84" spans="1:26" ht="15.75" customHeight="1">
      <c r="A84" s="204"/>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row>
    <row r="85" spans="1:26" ht="15.75" customHeight="1">
      <c r="A85" s="204"/>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row>
    <row r="86" spans="1:26" ht="15.75" customHeight="1">
      <c r="A86" s="204"/>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row>
    <row r="87" spans="1:26" ht="15.75" customHeight="1">
      <c r="A87" s="204"/>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row>
    <row r="88" spans="1:26" ht="15.75" customHeight="1">
      <c r="A88" s="204"/>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row>
    <row r="89" spans="1:26" ht="15.75" customHeight="1">
      <c r="A89" s="204"/>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row>
    <row r="90" spans="1:26" ht="15.75" customHeight="1">
      <c r="A90" s="204"/>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row>
    <row r="91" spans="1:26" ht="15.75" customHeight="1">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row>
    <row r="92" spans="1:26" ht="15.75" customHeight="1">
      <c r="A92" s="204"/>
      <c r="B92" s="204"/>
      <c r="C92" s="204"/>
      <c r="D92" s="204"/>
      <c r="E92" s="204"/>
      <c r="F92" s="204"/>
      <c r="G92" s="204"/>
      <c r="H92" s="204"/>
      <c r="I92" s="204"/>
      <c r="J92" s="204"/>
      <c r="K92" s="204"/>
      <c r="L92" s="204"/>
      <c r="M92" s="204"/>
      <c r="N92" s="204"/>
      <c r="O92" s="204"/>
      <c r="P92" s="204"/>
      <c r="Q92" s="204"/>
      <c r="R92" s="204"/>
      <c r="S92" s="204"/>
      <c r="T92" s="204"/>
      <c r="U92" s="204"/>
      <c r="V92" s="204"/>
      <c r="W92" s="204"/>
      <c r="X92" s="204"/>
      <c r="Y92" s="204"/>
      <c r="Z92" s="204"/>
    </row>
    <row r="93" spans="1:26" ht="15.75" customHeight="1">
      <c r="A93" s="204"/>
      <c r="B93" s="204"/>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row>
    <row r="94" spans="1:26" ht="15.75" customHeight="1">
      <c r="A94" s="204"/>
      <c r="B94" s="204"/>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row>
    <row r="95" spans="1:26" ht="15.75" customHeight="1">
      <c r="A95" s="204"/>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row>
    <row r="96" spans="1:26" ht="15.75" customHeight="1">
      <c r="A96" s="204"/>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row>
    <row r="97" spans="1:26" ht="15.75" customHeight="1">
      <c r="A97" s="204"/>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row>
    <row r="98" spans="1:26" ht="15.75" customHeight="1">
      <c r="A98" s="204"/>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row>
    <row r="99" spans="1:26" ht="15.75" customHeight="1">
      <c r="A99" s="204"/>
      <c r="B99" s="204"/>
      <c r="C99" s="204"/>
      <c r="D99" s="204"/>
      <c r="E99" s="204"/>
      <c r="F99" s="204"/>
      <c r="G99" s="204"/>
      <c r="H99" s="204"/>
      <c r="I99" s="204"/>
      <c r="J99" s="204"/>
      <c r="K99" s="204"/>
      <c r="L99" s="204"/>
      <c r="M99" s="204"/>
      <c r="N99" s="204"/>
      <c r="O99" s="204"/>
      <c r="P99" s="204"/>
      <c r="Q99" s="204"/>
      <c r="R99" s="204"/>
      <c r="S99" s="204"/>
      <c r="T99" s="204"/>
      <c r="U99" s="204"/>
      <c r="V99" s="204"/>
      <c r="W99" s="204"/>
      <c r="X99" s="204"/>
      <c r="Y99" s="204"/>
      <c r="Z99" s="204"/>
    </row>
    <row r="100" spans="1:26" ht="15.75" customHeight="1">
      <c r="A100" s="204"/>
      <c r="B100" s="204"/>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c r="Y100" s="204"/>
      <c r="Z100" s="204"/>
    </row>
    <row r="101" spans="1:26" ht="15.75" customHeight="1">
      <c r="A101" s="204"/>
      <c r="B101" s="204"/>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c r="Y101" s="204"/>
      <c r="Z101" s="204"/>
    </row>
    <row r="102" spans="1:26" ht="15.75" customHeight="1">
      <c r="A102" s="204"/>
      <c r="B102" s="204"/>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04"/>
      <c r="Z102" s="204"/>
    </row>
    <row r="103" spans="1:26" ht="15.75" customHeight="1">
      <c r="A103" s="204"/>
      <c r="B103" s="204"/>
      <c r="C103" s="204"/>
      <c r="D103" s="204"/>
      <c r="E103" s="204"/>
      <c r="F103" s="204"/>
      <c r="G103" s="204"/>
      <c r="H103" s="204"/>
      <c r="I103" s="204"/>
      <c r="J103" s="204"/>
      <c r="K103" s="204"/>
      <c r="L103" s="204"/>
      <c r="M103" s="204"/>
      <c r="N103" s="204"/>
      <c r="O103" s="204"/>
      <c r="P103" s="204"/>
      <c r="Q103" s="204"/>
      <c r="R103" s="204"/>
      <c r="S103" s="204"/>
      <c r="T103" s="204"/>
      <c r="U103" s="204"/>
      <c r="V103" s="204"/>
      <c r="W103" s="204"/>
      <c r="X103" s="204"/>
      <c r="Y103" s="204"/>
      <c r="Z103" s="204"/>
    </row>
    <row r="104" spans="1:26" ht="15.75" customHeight="1">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row>
    <row r="105" spans="1:26" ht="15.75" customHeight="1">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c r="Y105" s="204"/>
      <c r="Z105" s="204"/>
    </row>
    <row r="106" spans="1:26" ht="15.75" customHeight="1">
      <c r="A106" s="204"/>
      <c r="B106" s="204"/>
      <c r="C106" s="204"/>
      <c r="D106" s="204"/>
      <c r="E106" s="204"/>
      <c r="F106" s="204"/>
      <c r="G106" s="204"/>
      <c r="H106" s="204"/>
      <c r="I106" s="204"/>
      <c r="J106" s="204"/>
      <c r="K106" s="204"/>
      <c r="L106" s="204"/>
      <c r="M106" s="204"/>
      <c r="N106" s="204"/>
      <c r="O106" s="204"/>
      <c r="P106" s="204"/>
      <c r="Q106" s="204"/>
      <c r="R106" s="204"/>
      <c r="S106" s="204"/>
      <c r="T106" s="204"/>
      <c r="U106" s="204"/>
      <c r="V106" s="204"/>
      <c r="W106" s="204"/>
      <c r="X106" s="204"/>
      <c r="Y106" s="204"/>
      <c r="Z106" s="204"/>
    </row>
    <row r="107" spans="1:26" ht="15.75" customHeight="1">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c r="Y107" s="204"/>
      <c r="Z107" s="204"/>
    </row>
    <row r="108" spans="1:26" ht="15.75" customHeight="1">
      <c r="A108" s="204"/>
      <c r="B108" s="204"/>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row>
    <row r="109" spans="1:26" ht="15.75" customHeight="1">
      <c r="A109" s="204"/>
      <c r="B109" s="204"/>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04"/>
      <c r="Z109" s="204"/>
    </row>
    <row r="110" spans="1:26" ht="15.75" customHeight="1">
      <c r="A110" s="204"/>
      <c r="B110" s="204"/>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row>
    <row r="111" spans="1:26" ht="15.75" customHeight="1">
      <c r="A111" s="204"/>
      <c r="B111" s="204"/>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row>
    <row r="112" spans="1:26" ht="15.75" customHeight="1">
      <c r="A112" s="204"/>
      <c r="B112" s="204"/>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c r="Y112" s="204"/>
      <c r="Z112" s="204"/>
    </row>
    <row r="113" spans="1:26" ht="15.75" customHeight="1">
      <c r="A113" s="204"/>
      <c r="B113" s="204"/>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c r="Y113" s="204"/>
      <c r="Z113" s="204"/>
    </row>
    <row r="114" spans="1:26" ht="15.75" customHeight="1">
      <c r="A114" s="204"/>
      <c r="B114" s="204"/>
      <c r="C114" s="204"/>
      <c r="D114" s="204"/>
      <c r="E114" s="204"/>
      <c r="F114" s="204"/>
      <c r="G114" s="204"/>
      <c r="H114" s="204"/>
      <c r="I114" s="204"/>
      <c r="J114" s="204"/>
      <c r="K114" s="204"/>
      <c r="L114" s="204"/>
      <c r="M114" s="204"/>
      <c r="N114" s="204"/>
      <c r="O114" s="204"/>
      <c r="P114" s="204"/>
      <c r="Q114" s="204"/>
      <c r="R114" s="204"/>
      <c r="S114" s="204"/>
      <c r="T114" s="204"/>
      <c r="U114" s="204"/>
      <c r="V114" s="204"/>
      <c r="W114" s="204"/>
      <c r="X114" s="204"/>
      <c r="Y114" s="204"/>
      <c r="Z114" s="204"/>
    </row>
    <row r="115" spans="1:26" ht="15.75" customHeight="1">
      <c r="A115" s="204"/>
      <c r="B115" s="204"/>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c r="Y115" s="204"/>
      <c r="Z115" s="204"/>
    </row>
    <row r="116" spans="1:26" ht="15.75" customHeight="1">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row>
    <row r="117" spans="1:26" ht="15.75" customHeight="1">
      <c r="A117" s="204"/>
      <c r="B117" s="204"/>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row>
    <row r="118" spans="1:26" ht="15.75" customHeight="1">
      <c r="A118" s="204"/>
      <c r="B118" s="204"/>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row>
    <row r="119" spans="1:26" ht="15.75" customHeight="1">
      <c r="A119" s="204"/>
      <c r="B119" s="204"/>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c r="Y119" s="204"/>
      <c r="Z119" s="204"/>
    </row>
    <row r="120" spans="1:26" ht="15.75" customHeight="1">
      <c r="A120" s="204"/>
      <c r="B120" s="204"/>
      <c r="C120" s="204"/>
      <c r="D120" s="204"/>
      <c r="E120" s="204"/>
      <c r="F120" s="204"/>
      <c r="G120" s="204"/>
      <c r="H120" s="204"/>
      <c r="I120" s="204"/>
      <c r="J120" s="204"/>
      <c r="K120" s="204"/>
      <c r="L120" s="204"/>
      <c r="M120" s="204"/>
      <c r="N120" s="204"/>
      <c r="O120" s="204"/>
      <c r="P120" s="204"/>
      <c r="Q120" s="204"/>
      <c r="R120" s="204"/>
      <c r="S120" s="204"/>
      <c r="T120" s="204"/>
      <c r="U120" s="204"/>
      <c r="V120" s="204"/>
      <c r="W120" s="204"/>
      <c r="X120" s="204"/>
      <c r="Y120" s="204"/>
      <c r="Z120" s="204"/>
    </row>
    <row r="121" spans="1:26" ht="15.75" customHeight="1">
      <c r="A121" s="204"/>
      <c r="B121" s="204"/>
      <c r="C121" s="204"/>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row>
    <row r="122" spans="1:26" ht="15.75" customHeight="1">
      <c r="A122" s="204"/>
      <c r="B122" s="204"/>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c r="Y122" s="204"/>
      <c r="Z122" s="204"/>
    </row>
    <row r="123" spans="1:26" ht="15.75" customHeight="1">
      <c r="A123" s="204"/>
      <c r="B123" s="204"/>
      <c r="C123" s="204"/>
      <c r="D123" s="204"/>
      <c r="E123" s="204"/>
      <c r="F123" s="204"/>
      <c r="G123" s="204"/>
      <c r="H123" s="204"/>
      <c r="I123" s="204"/>
      <c r="J123" s="204"/>
      <c r="K123" s="204"/>
      <c r="L123" s="204"/>
      <c r="M123" s="204"/>
      <c r="N123" s="204"/>
      <c r="O123" s="204"/>
      <c r="P123" s="204"/>
      <c r="Q123" s="204"/>
      <c r="R123" s="204"/>
      <c r="S123" s="204"/>
      <c r="T123" s="204"/>
      <c r="U123" s="204"/>
      <c r="V123" s="204"/>
      <c r="W123" s="204"/>
      <c r="X123" s="204"/>
      <c r="Y123" s="204"/>
      <c r="Z123" s="204"/>
    </row>
    <row r="124" spans="1:26" ht="15.75" customHeight="1">
      <c r="A124" s="204"/>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row>
    <row r="125" spans="1:26" ht="15.75" customHeight="1">
      <c r="A125" s="204"/>
      <c r="B125" s="204"/>
      <c r="C125" s="204"/>
      <c r="D125" s="204"/>
      <c r="E125" s="204"/>
      <c r="F125" s="204"/>
      <c r="G125" s="204"/>
      <c r="H125" s="204"/>
      <c r="I125" s="204"/>
      <c r="J125" s="204"/>
      <c r="K125" s="204"/>
      <c r="L125" s="204"/>
      <c r="M125" s="204"/>
      <c r="N125" s="204"/>
      <c r="O125" s="204"/>
      <c r="P125" s="204"/>
      <c r="Q125" s="204"/>
      <c r="R125" s="204"/>
      <c r="S125" s="204"/>
      <c r="T125" s="204"/>
      <c r="U125" s="204"/>
      <c r="V125" s="204"/>
      <c r="W125" s="204"/>
      <c r="X125" s="204"/>
      <c r="Y125" s="204"/>
      <c r="Z125" s="204"/>
    </row>
    <row r="126" spans="1:26" ht="15.75" customHeight="1">
      <c r="A126" s="204"/>
      <c r="B126" s="204"/>
      <c r="C126" s="204"/>
      <c r="D126" s="204"/>
      <c r="E126" s="204"/>
      <c r="F126" s="204"/>
      <c r="G126" s="204"/>
      <c r="H126" s="204"/>
      <c r="I126" s="204"/>
      <c r="J126" s="204"/>
      <c r="K126" s="204"/>
      <c r="L126" s="204"/>
      <c r="M126" s="204"/>
      <c r="N126" s="204"/>
      <c r="O126" s="204"/>
      <c r="P126" s="204"/>
      <c r="Q126" s="204"/>
      <c r="R126" s="204"/>
      <c r="S126" s="204"/>
      <c r="T126" s="204"/>
      <c r="U126" s="204"/>
      <c r="V126" s="204"/>
      <c r="W126" s="204"/>
      <c r="X126" s="204"/>
      <c r="Y126" s="204"/>
      <c r="Z126" s="204"/>
    </row>
    <row r="127" spans="1:26" ht="15.75" customHeight="1">
      <c r="A127" s="204"/>
      <c r="B127" s="204"/>
      <c r="C127" s="204"/>
      <c r="D127" s="204"/>
      <c r="E127" s="204"/>
      <c r="F127" s="204"/>
      <c r="G127" s="204"/>
      <c r="H127" s="204"/>
      <c r="I127" s="204"/>
      <c r="J127" s="204"/>
      <c r="K127" s="204"/>
      <c r="L127" s="204"/>
      <c r="M127" s="204"/>
      <c r="N127" s="204"/>
      <c r="O127" s="204"/>
      <c r="P127" s="204"/>
      <c r="Q127" s="204"/>
      <c r="R127" s="204"/>
      <c r="S127" s="204"/>
      <c r="T127" s="204"/>
      <c r="U127" s="204"/>
      <c r="V127" s="204"/>
      <c r="W127" s="204"/>
      <c r="X127" s="204"/>
      <c r="Y127" s="204"/>
      <c r="Z127" s="204"/>
    </row>
    <row r="128" spans="1:26" ht="15.75" customHeight="1">
      <c r="A128" s="204"/>
      <c r="B128" s="204"/>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row>
    <row r="129" spans="1:26" ht="15.75" customHeight="1">
      <c r="A129" s="204"/>
      <c r="B129" s="204"/>
      <c r="C129" s="204"/>
      <c r="D129" s="204"/>
      <c r="E129" s="204"/>
      <c r="F129" s="204"/>
      <c r="G129" s="204"/>
      <c r="H129" s="204"/>
      <c r="I129" s="204"/>
      <c r="J129" s="204"/>
      <c r="K129" s="204"/>
      <c r="L129" s="204"/>
      <c r="M129" s="204"/>
      <c r="N129" s="204"/>
      <c r="O129" s="204"/>
      <c r="P129" s="204"/>
      <c r="Q129" s="204"/>
      <c r="R129" s="204"/>
      <c r="S129" s="204"/>
      <c r="T129" s="204"/>
      <c r="U129" s="204"/>
      <c r="V129" s="204"/>
      <c r="W129" s="204"/>
      <c r="X129" s="204"/>
      <c r="Y129" s="204"/>
      <c r="Z129" s="204"/>
    </row>
    <row r="130" spans="1:26" ht="15.75" customHeight="1">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204"/>
      <c r="Y130" s="204"/>
      <c r="Z130" s="204"/>
    </row>
    <row r="131" spans="1:26" ht="15.75" customHeight="1">
      <c r="A131" s="204"/>
      <c r="B131" s="204"/>
      <c r="C131" s="204"/>
      <c r="D131" s="204"/>
      <c r="E131" s="204"/>
      <c r="F131" s="204"/>
      <c r="G131" s="204"/>
      <c r="H131" s="204"/>
      <c r="I131" s="204"/>
      <c r="J131" s="204"/>
      <c r="K131" s="204"/>
      <c r="L131" s="204"/>
      <c r="M131" s="204"/>
      <c r="N131" s="204"/>
      <c r="O131" s="204"/>
      <c r="P131" s="204"/>
      <c r="Q131" s="204"/>
      <c r="R131" s="204"/>
      <c r="S131" s="204"/>
      <c r="T131" s="204"/>
      <c r="U131" s="204"/>
      <c r="V131" s="204"/>
      <c r="W131" s="204"/>
      <c r="X131" s="204"/>
      <c r="Y131" s="204"/>
      <c r="Z131" s="204"/>
    </row>
    <row r="132" spans="1:26" ht="15.75" customHeight="1">
      <c r="A132" s="204"/>
      <c r="B132" s="204"/>
      <c r="C132" s="204"/>
      <c r="D132" s="204"/>
      <c r="E132" s="204"/>
      <c r="F132" s="204"/>
      <c r="G132" s="204"/>
      <c r="H132" s="204"/>
      <c r="I132" s="204"/>
      <c r="J132" s="204"/>
      <c r="K132" s="204"/>
      <c r="L132" s="204"/>
      <c r="M132" s="204"/>
      <c r="N132" s="204"/>
      <c r="O132" s="204"/>
      <c r="P132" s="204"/>
      <c r="Q132" s="204"/>
      <c r="R132" s="204"/>
      <c r="S132" s="204"/>
      <c r="T132" s="204"/>
      <c r="U132" s="204"/>
      <c r="V132" s="204"/>
      <c r="W132" s="204"/>
      <c r="X132" s="204"/>
      <c r="Y132" s="204"/>
      <c r="Z132" s="204"/>
    </row>
    <row r="133" spans="1:26" ht="15.75" customHeight="1">
      <c r="A133" s="204"/>
      <c r="B133" s="204"/>
      <c r="C133" s="204"/>
      <c r="D133" s="204"/>
      <c r="E133" s="204"/>
      <c r="F133" s="204"/>
      <c r="G133" s="204"/>
      <c r="H133" s="204"/>
      <c r="I133" s="204"/>
      <c r="J133" s="204"/>
      <c r="K133" s="204"/>
      <c r="L133" s="204"/>
      <c r="M133" s="204"/>
      <c r="N133" s="204"/>
      <c r="O133" s="204"/>
      <c r="P133" s="204"/>
      <c r="Q133" s="204"/>
      <c r="R133" s="204"/>
      <c r="S133" s="204"/>
      <c r="T133" s="204"/>
      <c r="U133" s="204"/>
      <c r="V133" s="204"/>
      <c r="W133" s="204"/>
      <c r="X133" s="204"/>
      <c r="Y133" s="204"/>
      <c r="Z133" s="204"/>
    </row>
    <row r="134" spans="1:26" ht="15.75" customHeight="1">
      <c r="A134" s="204"/>
      <c r="B134" s="204"/>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c r="Y134" s="204"/>
      <c r="Z134" s="204"/>
    </row>
    <row r="135" spans="1:26" ht="15.75" customHeight="1">
      <c r="A135" s="204"/>
      <c r="B135" s="204"/>
      <c r="C135" s="204"/>
      <c r="D135" s="204"/>
      <c r="E135" s="204"/>
      <c r="F135" s="204"/>
      <c r="G135" s="204"/>
      <c r="H135" s="204"/>
      <c r="I135" s="204"/>
      <c r="J135" s="204"/>
      <c r="K135" s="204"/>
      <c r="L135" s="204"/>
      <c r="M135" s="204"/>
      <c r="N135" s="204"/>
      <c r="O135" s="204"/>
      <c r="P135" s="204"/>
      <c r="Q135" s="204"/>
      <c r="R135" s="204"/>
      <c r="S135" s="204"/>
      <c r="T135" s="204"/>
      <c r="U135" s="204"/>
      <c r="V135" s="204"/>
      <c r="W135" s="204"/>
      <c r="X135" s="204"/>
      <c r="Y135" s="204"/>
      <c r="Z135" s="204"/>
    </row>
    <row r="136" spans="1:26" ht="15.75" customHeight="1">
      <c r="A136" s="204"/>
      <c r="B136" s="204"/>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row>
    <row r="137" spans="1:26" ht="15.75" customHeight="1">
      <c r="A137" s="204"/>
      <c r="B137" s="204"/>
      <c r="C137" s="204"/>
      <c r="D137" s="204"/>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204"/>
    </row>
    <row r="138" spans="1:26" ht="15.75" customHeight="1">
      <c r="A138" s="204"/>
      <c r="B138" s="204"/>
      <c r="C138" s="204"/>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row>
    <row r="139" spans="1:26" ht="15.75" customHeight="1">
      <c r="A139" s="204"/>
      <c r="B139" s="204"/>
      <c r="C139" s="204"/>
      <c r="D139" s="204"/>
      <c r="E139" s="204"/>
      <c r="F139" s="204"/>
      <c r="G139" s="204"/>
      <c r="H139" s="204"/>
      <c r="I139" s="204"/>
      <c r="J139" s="204"/>
      <c r="K139" s="204"/>
      <c r="L139" s="204"/>
      <c r="M139" s="204"/>
      <c r="N139" s="204"/>
      <c r="O139" s="204"/>
      <c r="P139" s="204"/>
      <c r="Q139" s="204"/>
      <c r="R139" s="204"/>
      <c r="S139" s="204"/>
      <c r="T139" s="204"/>
      <c r="U139" s="204"/>
      <c r="V139" s="204"/>
      <c r="W139" s="204"/>
      <c r="X139" s="204"/>
      <c r="Y139" s="204"/>
      <c r="Z139" s="204"/>
    </row>
    <row r="140" spans="1:26" ht="15.75" customHeight="1">
      <c r="A140" s="204"/>
      <c r="B140" s="204"/>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row>
    <row r="141" spans="1:26" ht="15.75" customHeight="1">
      <c r="A141" s="204"/>
      <c r="B141" s="204"/>
      <c r="C141" s="204"/>
      <c r="D141" s="204"/>
      <c r="E141" s="204"/>
      <c r="F141" s="204"/>
      <c r="G141" s="204"/>
      <c r="H141" s="204"/>
      <c r="I141" s="204"/>
      <c r="J141" s="204"/>
      <c r="K141" s="204"/>
      <c r="L141" s="204"/>
      <c r="M141" s="204"/>
      <c r="N141" s="204"/>
      <c r="O141" s="204"/>
      <c r="P141" s="204"/>
      <c r="Q141" s="204"/>
      <c r="R141" s="204"/>
      <c r="S141" s="204"/>
      <c r="T141" s="204"/>
      <c r="U141" s="204"/>
      <c r="V141" s="204"/>
      <c r="W141" s="204"/>
      <c r="X141" s="204"/>
      <c r="Y141" s="204"/>
      <c r="Z141" s="204"/>
    </row>
    <row r="142" spans="1:26" ht="15.75" customHeight="1">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row>
    <row r="143" spans="1:26" ht="15.75" customHeight="1">
      <c r="A143" s="204"/>
      <c r="B143" s="204"/>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4"/>
      <c r="Z143" s="204"/>
    </row>
    <row r="144" spans="1:26" ht="15.75" customHeight="1">
      <c r="A144" s="204"/>
      <c r="B144" s="204"/>
      <c r="C144" s="204"/>
      <c r="D144" s="204"/>
      <c r="E144" s="204"/>
      <c r="F144" s="204"/>
      <c r="G144" s="204"/>
      <c r="H144" s="204"/>
      <c r="I144" s="204"/>
      <c r="J144" s="204"/>
      <c r="K144" s="204"/>
      <c r="L144" s="204"/>
      <c r="M144" s="204"/>
      <c r="N144" s="204"/>
      <c r="O144" s="204"/>
      <c r="P144" s="204"/>
      <c r="Q144" s="204"/>
      <c r="R144" s="204"/>
      <c r="S144" s="204"/>
      <c r="T144" s="204"/>
      <c r="U144" s="204"/>
      <c r="V144" s="204"/>
      <c r="W144" s="204"/>
      <c r="X144" s="204"/>
      <c r="Y144" s="204"/>
      <c r="Z144" s="204"/>
    </row>
    <row r="145" spans="1:26" ht="15.75" customHeight="1">
      <c r="A145" s="204"/>
      <c r="B145" s="204"/>
      <c r="C145" s="204"/>
      <c r="D145" s="204"/>
      <c r="E145" s="204"/>
      <c r="F145" s="204"/>
      <c r="G145" s="204"/>
      <c r="H145" s="204"/>
      <c r="I145" s="204"/>
      <c r="J145" s="204"/>
      <c r="K145" s="204"/>
      <c r="L145" s="204"/>
      <c r="M145" s="204"/>
      <c r="N145" s="204"/>
      <c r="O145" s="204"/>
      <c r="P145" s="204"/>
      <c r="Q145" s="204"/>
      <c r="R145" s="204"/>
      <c r="S145" s="204"/>
      <c r="T145" s="204"/>
      <c r="U145" s="204"/>
      <c r="V145" s="204"/>
      <c r="W145" s="204"/>
      <c r="X145" s="204"/>
      <c r="Y145" s="204"/>
      <c r="Z145" s="204"/>
    </row>
    <row r="146" spans="1:26" ht="15.75" customHeight="1">
      <c r="A146" s="204"/>
      <c r="B146" s="204"/>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c r="Y146" s="204"/>
      <c r="Z146" s="204"/>
    </row>
    <row r="147" spans="1:26" ht="15.75" customHeight="1">
      <c r="A147" s="204"/>
      <c r="B147" s="204"/>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c r="Y147" s="204"/>
      <c r="Z147" s="204"/>
    </row>
    <row r="148" spans="1:26" ht="15.75" customHeight="1">
      <c r="A148" s="204"/>
      <c r="B148" s="204"/>
      <c r="C148" s="204"/>
      <c r="D148" s="204"/>
      <c r="E148" s="204"/>
      <c r="F148" s="204"/>
      <c r="G148" s="204"/>
      <c r="H148" s="204"/>
      <c r="I148" s="204"/>
      <c r="J148" s="204"/>
      <c r="K148" s="204"/>
      <c r="L148" s="204"/>
      <c r="M148" s="204"/>
      <c r="N148" s="204"/>
      <c r="O148" s="204"/>
      <c r="P148" s="204"/>
      <c r="Q148" s="204"/>
      <c r="R148" s="204"/>
      <c r="S148" s="204"/>
      <c r="T148" s="204"/>
      <c r="U148" s="204"/>
      <c r="V148" s="204"/>
      <c r="W148" s="204"/>
      <c r="X148" s="204"/>
      <c r="Y148" s="204"/>
      <c r="Z148" s="204"/>
    </row>
    <row r="149" spans="1:26" ht="15.75" customHeight="1">
      <c r="A149" s="204"/>
      <c r="B149" s="204"/>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c r="Y149" s="204"/>
      <c r="Z149" s="204"/>
    </row>
    <row r="150" spans="1:26" ht="15.75" customHeight="1">
      <c r="A150" s="204"/>
      <c r="B150" s="204"/>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row>
    <row r="151" spans="1:26" ht="15.75" customHeight="1">
      <c r="A151" s="204"/>
      <c r="B151" s="204"/>
      <c r="C151" s="204"/>
      <c r="D151" s="204"/>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row>
    <row r="152" spans="1:26" ht="15.75" customHeight="1">
      <c r="A152" s="204"/>
      <c r="B152" s="204"/>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c r="Y152" s="204"/>
      <c r="Z152" s="204"/>
    </row>
    <row r="153" spans="1:26" ht="15.75" customHeight="1">
      <c r="A153" s="204"/>
      <c r="B153" s="204"/>
      <c r="C153" s="204"/>
      <c r="D153" s="204"/>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row>
    <row r="154" spans="1:26" ht="15.75" customHeight="1">
      <c r="A154" s="204"/>
      <c r="B154" s="204"/>
      <c r="C154" s="204"/>
      <c r="D154" s="204"/>
      <c r="E154" s="204"/>
      <c r="F154" s="204"/>
      <c r="G154" s="204"/>
      <c r="H154" s="204"/>
      <c r="I154" s="204"/>
      <c r="J154" s="204"/>
      <c r="K154" s="204"/>
      <c r="L154" s="204"/>
      <c r="M154" s="204"/>
      <c r="N154" s="204"/>
      <c r="O154" s="204"/>
      <c r="P154" s="204"/>
      <c r="Q154" s="204"/>
      <c r="R154" s="204"/>
      <c r="S154" s="204"/>
      <c r="T154" s="204"/>
      <c r="U154" s="204"/>
      <c r="V154" s="204"/>
      <c r="W154" s="204"/>
      <c r="X154" s="204"/>
      <c r="Y154" s="204"/>
      <c r="Z154" s="204"/>
    </row>
    <row r="155" spans="1:26" ht="15.75" customHeight="1">
      <c r="A155" s="204"/>
      <c r="B155" s="204"/>
      <c r="C155" s="204"/>
      <c r="D155" s="204"/>
      <c r="E155" s="204"/>
      <c r="F155" s="204"/>
      <c r="G155" s="204"/>
      <c r="H155" s="204"/>
      <c r="I155" s="204"/>
      <c r="J155" s="204"/>
      <c r="K155" s="204"/>
      <c r="L155" s="204"/>
      <c r="M155" s="204"/>
      <c r="N155" s="204"/>
      <c r="O155" s="204"/>
      <c r="P155" s="204"/>
      <c r="Q155" s="204"/>
      <c r="R155" s="204"/>
      <c r="S155" s="204"/>
      <c r="T155" s="204"/>
      <c r="U155" s="204"/>
      <c r="V155" s="204"/>
      <c r="W155" s="204"/>
      <c r="X155" s="204"/>
      <c r="Y155" s="204"/>
      <c r="Z155" s="204"/>
    </row>
    <row r="156" spans="1:26" ht="15.75" customHeight="1">
      <c r="A156" s="204"/>
      <c r="B156" s="204"/>
      <c r="C156" s="204"/>
      <c r="D156" s="204"/>
      <c r="E156" s="204"/>
      <c r="F156" s="204"/>
      <c r="G156" s="204"/>
      <c r="H156" s="204"/>
      <c r="I156" s="204"/>
      <c r="J156" s="204"/>
      <c r="K156" s="204"/>
      <c r="L156" s="204"/>
      <c r="M156" s="204"/>
      <c r="N156" s="204"/>
      <c r="O156" s="204"/>
      <c r="P156" s="204"/>
      <c r="Q156" s="204"/>
      <c r="R156" s="204"/>
      <c r="S156" s="204"/>
      <c r="T156" s="204"/>
      <c r="U156" s="204"/>
      <c r="V156" s="204"/>
      <c r="W156" s="204"/>
      <c r="X156" s="204"/>
      <c r="Y156" s="204"/>
      <c r="Z156" s="204"/>
    </row>
    <row r="157" spans="1:26" ht="15.75" customHeight="1">
      <c r="A157" s="204"/>
      <c r="B157" s="204"/>
      <c r="C157" s="204"/>
      <c r="D157" s="204"/>
      <c r="E157" s="204"/>
      <c r="F157" s="204"/>
      <c r="G157" s="204"/>
      <c r="H157" s="204"/>
      <c r="I157" s="204"/>
      <c r="J157" s="204"/>
      <c r="K157" s="204"/>
      <c r="L157" s="204"/>
      <c r="M157" s="204"/>
      <c r="N157" s="204"/>
      <c r="O157" s="204"/>
      <c r="P157" s="204"/>
      <c r="Q157" s="204"/>
      <c r="R157" s="204"/>
      <c r="S157" s="204"/>
      <c r="T157" s="204"/>
      <c r="U157" s="204"/>
      <c r="V157" s="204"/>
      <c r="W157" s="204"/>
      <c r="X157" s="204"/>
      <c r="Y157" s="204"/>
      <c r="Z157" s="204"/>
    </row>
    <row r="158" spans="1:26" ht="15.75" customHeight="1">
      <c r="A158" s="204"/>
      <c r="B158" s="204"/>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c r="Y158" s="204"/>
      <c r="Z158" s="204"/>
    </row>
    <row r="159" spans="1:26" ht="15.75" customHeight="1">
      <c r="A159" s="204"/>
      <c r="B159" s="204"/>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204"/>
    </row>
    <row r="160" spans="1:26" ht="15.75" customHeight="1">
      <c r="A160" s="204"/>
      <c r="B160" s="204"/>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row>
    <row r="161" spans="1:26" ht="15.75" customHeight="1">
      <c r="A161" s="204"/>
      <c r="B161" s="204"/>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c r="Y161" s="204"/>
      <c r="Z161" s="204"/>
    </row>
    <row r="162" spans="1:26" ht="15.75" customHeight="1">
      <c r="A162" s="204"/>
      <c r="B162" s="204"/>
      <c r="C162" s="204"/>
      <c r="D162" s="204"/>
      <c r="E162" s="204"/>
      <c r="F162" s="204"/>
      <c r="G162" s="204"/>
      <c r="H162" s="204"/>
      <c r="I162" s="204"/>
      <c r="J162" s="204"/>
      <c r="K162" s="204"/>
      <c r="L162" s="204"/>
      <c r="M162" s="204"/>
      <c r="N162" s="204"/>
      <c r="O162" s="204"/>
      <c r="P162" s="204"/>
      <c r="Q162" s="204"/>
      <c r="R162" s="204"/>
      <c r="S162" s="204"/>
      <c r="T162" s="204"/>
      <c r="U162" s="204"/>
      <c r="V162" s="204"/>
      <c r="W162" s="204"/>
      <c r="X162" s="204"/>
      <c r="Y162" s="204"/>
      <c r="Z162" s="204"/>
    </row>
    <row r="163" spans="1:26" ht="15.75" customHeight="1">
      <c r="A163" s="204"/>
      <c r="B163" s="204"/>
      <c r="C163" s="204"/>
      <c r="D163" s="204"/>
      <c r="E163" s="204"/>
      <c r="F163" s="204"/>
      <c r="G163" s="204"/>
      <c r="H163" s="204"/>
      <c r="I163" s="204"/>
      <c r="J163" s="204"/>
      <c r="K163" s="204"/>
      <c r="L163" s="204"/>
      <c r="M163" s="204"/>
      <c r="N163" s="204"/>
      <c r="O163" s="204"/>
      <c r="P163" s="204"/>
      <c r="Q163" s="204"/>
      <c r="R163" s="204"/>
      <c r="S163" s="204"/>
      <c r="T163" s="204"/>
      <c r="U163" s="204"/>
      <c r="V163" s="204"/>
      <c r="W163" s="204"/>
      <c r="X163" s="204"/>
      <c r="Y163" s="204"/>
      <c r="Z163" s="204"/>
    </row>
    <row r="164" spans="1:26" ht="15.75" customHeight="1">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row>
    <row r="165" spans="1:26" ht="15.75" customHeight="1">
      <c r="A165" s="204"/>
      <c r="B165" s="204"/>
      <c r="C165" s="204"/>
      <c r="D165" s="204"/>
      <c r="E165" s="204"/>
      <c r="F165" s="204"/>
      <c r="G165" s="204"/>
      <c r="H165" s="204"/>
      <c r="I165" s="204"/>
      <c r="J165" s="204"/>
      <c r="K165" s="204"/>
      <c r="L165" s="204"/>
      <c r="M165" s="204"/>
      <c r="N165" s="204"/>
      <c r="O165" s="204"/>
      <c r="P165" s="204"/>
      <c r="Q165" s="204"/>
      <c r="R165" s="204"/>
      <c r="S165" s="204"/>
      <c r="T165" s="204"/>
      <c r="U165" s="204"/>
      <c r="V165" s="204"/>
      <c r="W165" s="204"/>
      <c r="X165" s="204"/>
      <c r="Y165" s="204"/>
      <c r="Z165" s="204"/>
    </row>
    <row r="166" spans="1:26" ht="15.75" customHeight="1">
      <c r="A166" s="204"/>
      <c r="B166" s="204"/>
      <c r="C166" s="204"/>
      <c r="D166" s="204"/>
      <c r="E166" s="204"/>
      <c r="F166" s="204"/>
      <c r="G166" s="204"/>
      <c r="H166" s="204"/>
      <c r="I166" s="204"/>
      <c r="J166" s="204"/>
      <c r="K166" s="204"/>
      <c r="L166" s="204"/>
      <c r="M166" s="204"/>
      <c r="N166" s="204"/>
      <c r="O166" s="204"/>
      <c r="P166" s="204"/>
      <c r="Q166" s="204"/>
      <c r="R166" s="204"/>
      <c r="S166" s="204"/>
      <c r="T166" s="204"/>
      <c r="U166" s="204"/>
      <c r="V166" s="204"/>
      <c r="W166" s="204"/>
      <c r="X166" s="204"/>
      <c r="Y166" s="204"/>
      <c r="Z166" s="204"/>
    </row>
    <row r="167" spans="1:26" ht="15.75" customHeight="1">
      <c r="A167" s="204"/>
      <c r="B167" s="204"/>
      <c r="C167" s="204"/>
      <c r="D167" s="204"/>
      <c r="E167" s="204"/>
      <c r="F167" s="204"/>
      <c r="G167" s="204"/>
      <c r="H167" s="204"/>
      <c r="I167" s="204"/>
      <c r="J167" s="204"/>
      <c r="K167" s="204"/>
      <c r="L167" s="204"/>
      <c r="M167" s="204"/>
      <c r="N167" s="204"/>
      <c r="O167" s="204"/>
      <c r="P167" s="204"/>
      <c r="Q167" s="204"/>
      <c r="R167" s="204"/>
      <c r="S167" s="204"/>
      <c r="T167" s="204"/>
      <c r="U167" s="204"/>
      <c r="V167" s="204"/>
      <c r="W167" s="204"/>
      <c r="X167" s="204"/>
      <c r="Y167" s="204"/>
      <c r="Z167" s="204"/>
    </row>
    <row r="168" spans="1:26" ht="15.75" customHeight="1">
      <c r="A168" s="204"/>
      <c r="B168" s="204"/>
      <c r="C168" s="204"/>
      <c r="D168" s="204"/>
      <c r="E168" s="204"/>
      <c r="F168" s="204"/>
      <c r="G168" s="204"/>
      <c r="H168" s="204"/>
      <c r="I168" s="204"/>
      <c r="J168" s="204"/>
      <c r="K168" s="204"/>
      <c r="L168" s="204"/>
      <c r="M168" s="204"/>
      <c r="N168" s="204"/>
      <c r="O168" s="204"/>
      <c r="P168" s="204"/>
      <c r="Q168" s="204"/>
      <c r="R168" s="204"/>
      <c r="S168" s="204"/>
      <c r="T168" s="204"/>
      <c r="U168" s="204"/>
      <c r="V168" s="204"/>
      <c r="W168" s="204"/>
      <c r="X168" s="204"/>
      <c r="Y168" s="204"/>
      <c r="Z168" s="204"/>
    </row>
    <row r="169" spans="1:26" ht="15.75" customHeight="1">
      <c r="A169" s="204"/>
      <c r="B169" s="204"/>
      <c r="C169" s="204"/>
      <c r="D169" s="204"/>
      <c r="E169" s="204"/>
      <c r="F169" s="204"/>
      <c r="G169" s="204"/>
      <c r="H169" s="204"/>
      <c r="I169" s="204"/>
      <c r="J169" s="204"/>
      <c r="K169" s="204"/>
      <c r="L169" s="204"/>
      <c r="M169" s="204"/>
      <c r="N169" s="204"/>
      <c r="O169" s="204"/>
      <c r="P169" s="204"/>
      <c r="Q169" s="204"/>
      <c r="R169" s="204"/>
      <c r="S169" s="204"/>
      <c r="T169" s="204"/>
      <c r="U169" s="204"/>
      <c r="V169" s="204"/>
      <c r="W169" s="204"/>
      <c r="X169" s="204"/>
      <c r="Y169" s="204"/>
      <c r="Z169" s="204"/>
    </row>
    <row r="170" spans="1:26" ht="15.75" customHeight="1">
      <c r="A170" s="204"/>
      <c r="B170" s="204"/>
      <c r="C170" s="204"/>
      <c r="D170" s="204"/>
      <c r="E170" s="204"/>
      <c r="F170" s="204"/>
      <c r="G170" s="204"/>
      <c r="H170" s="204"/>
      <c r="I170" s="204"/>
      <c r="J170" s="204"/>
      <c r="K170" s="204"/>
      <c r="L170" s="204"/>
      <c r="M170" s="204"/>
      <c r="N170" s="204"/>
      <c r="O170" s="204"/>
      <c r="P170" s="204"/>
      <c r="Q170" s="204"/>
      <c r="R170" s="204"/>
      <c r="S170" s="204"/>
      <c r="T170" s="204"/>
      <c r="U170" s="204"/>
      <c r="V170" s="204"/>
      <c r="W170" s="204"/>
      <c r="X170" s="204"/>
      <c r="Y170" s="204"/>
      <c r="Z170" s="204"/>
    </row>
    <row r="171" spans="1:26" ht="15.75" customHeight="1">
      <c r="A171" s="204"/>
      <c r="B171" s="204"/>
      <c r="C171" s="204"/>
      <c r="D171" s="204"/>
      <c r="E171" s="204"/>
      <c r="F171" s="204"/>
      <c r="G171" s="204"/>
      <c r="H171" s="204"/>
      <c r="I171" s="204"/>
      <c r="J171" s="204"/>
      <c r="K171" s="204"/>
      <c r="L171" s="204"/>
      <c r="M171" s="204"/>
      <c r="N171" s="204"/>
      <c r="O171" s="204"/>
      <c r="P171" s="204"/>
      <c r="Q171" s="204"/>
      <c r="R171" s="204"/>
      <c r="S171" s="204"/>
      <c r="T171" s="204"/>
      <c r="U171" s="204"/>
      <c r="V171" s="204"/>
      <c r="W171" s="204"/>
      <c r="X171" s="204"/>
      <c r="Y171" s="204"/>
      <c r="Z171" s="204"/>
    </row>
    <row r="172" spans="1:26" ht="15.75" customHeight="1">
      <c r="A172" s="204"/>
      <c r="B172" s="204"/>
      <c r="C172" s="204"/>
      <c r="D172" s="204"/>
      <c r="E172" s="204"/>
      <c r="F172" s="204"/>
      <c r="G172" s="204"/>
      <c r="H172" s="204"/>
      <c r="I172" s="204"/>
      <c r="J172" s="204"/>
      <c r="K172" s="204"/>
      <c r="L172" s="204"/>
      <c r="M172" s="204"/>
      <c r="N172" s="204"/>
      <c r="O172" s="204"/>
      <c r="P172" s="204"/>
      <c r="Q172" s="204"/>
      <c r="R172" s="204"/>
      <c r="S172" s="204"/>
      <c r="T172" s="204"/>
      <c r="U172" s="204"/>
      <c r="V172" s="204"/>
      <c r="W172" s="204"/>
      <c r="X172" s="204"/>
      <c r="Y172" s="204"/>
      <c r="Z172" s="204"/>
    </row>
    <row r="173" spans="1:26" ht="15.75" customHeight="1">
      <c r="A173" s="204"/>
      <c r="B173" s="204"/>
      <c r="C173" s="204"/>
      <c r="D173" s="204"/>
      <c r="E173" s="204"/>
      <c r="F173" s="204"/>
      <c r="G173" s="204"/>
      <c r="H173" s="204"/>
      <c r="I173" s="204"/>
      <c r="J173" s="204"/>
      <c r="K173" s="204"/>
      <c r="L173" s="204"/>
      <c r="M173" s="204"/>
      <c r="N173" s="204"/>
      <c r="O173" s="204"/>
      <c r="P173" s="204"/>
      <c r="Q173" s="204"/>
      <c r="R173" s="204"/>
      <c r="S173" s="204"/>
      <c r="T173" s="204"/>
      <c r="U173" s="204"/>
      <c r="V173" s="204"/>
      <c r="W173" s="204"/>
      <c r="X173" s="204"/>
      <c r="Y173" s="204"/>
      <c r="Z173" s="204"/>
    </row>
    <row r="174" spans="1:26" ht="15.75" customHeight="1">
      <c r="A174" s="204"/>
      <c r="B174" s="204"/>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c r="Y174" s="204"/>
      <c r="Z174" s="204"/>
    </row>
    <row r="175" spans="1:26" ht="15.75" customHeight="1">
      <c r="A175" s="204"/>
      <c r="B175" s="204"/>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c r="Y175" s="204"/>
      <c r="Z175" s="204"/>
    </row>
    <row r="176" spans="1:26" ht="15.75" customHeight="1">
      <c r="A176" s="204"/>
      <c r="B176" s="204"/>
      <c r="C176" s="204"/>
      <c r="D176" s="204"/>
      <c r="E176" s="204"/>
      <c r="F176" s="204"/>
      <c r="G176" s="204"/>
      <c r="H176" s="204"/>
      <c r="I176" s="204"/>
      <c r="J176" s="204"/>
      <c r="K176" s="204"/>
      <c r="L176" s="204"/>
      <c r="M176" s="204"/>
      <c r="N176" s="204"/>
      <c r="O176" s="204"/>
      <c r="P176" s="204"/>
      <c r="Q176" s="204"/>
      <c r="R176" s="204"/>
      <c r="S176" s="204"/>
      <c r="T176" s="204"/>
      <c r="U176" s="204"/>
      <c r="V176" s="204"/>
      <c r="W176" s="204"/>
      <c r="X176" s="204"/>
      <c r="Y176" s="204"/>
      <c r="Z176" s="204"/>
    </row>
    <row r="177" spans="1:26" ht="15.75" customHeight="1">
      <c r="A177" s="204"/>
      <c r="B177" s="204"/>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204"/>
    </row>
    <row r="178" spans="1:26" ht="15.75" customHeight="1">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c r="Y178" s="204"/>
      <c r="Z178" s="204"/>
    </row>
    <row r="179" spans="1:26" ht="15.75" customHeight="1">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204"/>
    </row>
    <row r="180" spans="1:26" ht="15.75" customHeight="1">
      <c r="A180" s="204"/>
      <c r="B180" s="204"/>
      <c r="C180" s="204"/>
      <c r="D180" s="204"/>
      <c r="E180" s="204"/>
      <c r="F180" s="204"/>
      <c r="G180" s="204"/>
      <c r="H180" s="204"/>
      <c r="I180" s="204"/>
      <c r="J180" s="204"/>
      <c r="K180" s="204"/>
      <c r="L180" s="204"/>
      <c r="M180" s="204"/>
      <c r="N180" s="204"/>
      <c r="O180" s="204"/>
      <c r="P180" s="204"/>
      <c r="Q180" s="204"/>
      <c r="R180" s="204"/>
      <c r="S180" s="204"/>
      <c r="T180" s="204"/>
      <c r="U180" s="204"/>
      <c r="V180" s="204"/>
      <c r="W180" s="204"/>
      <c r="X180" s="204"/>
      <c r="Y180" s="204"/>
      <c r="Z180" s="204"/>
    </row>
    <row r="181" spans="1:26" ht="15.75" customHeight="1">
      <c r="A181" s="204"/>
      <c r="B181" s="204"/>
      <c r="C181" s="204"/>
      <c r="D181" s="204"/>
      <c r="E181" s="204"/>
      <c r="F181" s="204"/>
      <c r="G181" s="204"/>
      <c r="H181" s="204"/>
      <c r="I181" s="204"/>
      <c r="J181" s="204"/>
      <c r="K181" s="204"/>
      <c r="L181" s="204"/>
      <c r="M181" s="204"/>
      <c r="N181" s="204"/>
      <c r="O181" s="204"/>
      <c r="P181" s="204"/>
      <c r="Q181" s="204"/>
      <c r="R181" s="204"/>
      <c r="S181" s="204"/>
      <c r="T181" s="204"/>
      <c r="U181" s="204"/>
      <c r="V181" s="204"/>
      <c r="W181" s="204"/>
      <c r="X181" s="204"/>
      <c r="Y181" s="204"/>
      <c r="Z181" s="204"/>
    </row>
    <row r="182" spans="1:26" ht="15.75" customHeight="1">
      <c r="A182" s="204"/>
      <c r="B182" s="204"/>
      <c r="C182" s="204"/>
      <c r="D182" s="204"/>
      <c r="E182" s="204"/>
      <c r="F182" s="204"/>
      <c r="G182" s="204"/>
      <c r="H182" s="204"/>
      <c r="I182" s="204"/>
      <c r="J182" s="204"/>
      <c r="K182" s="204"/>
      <c r="L182" s="204"/>
      <c r="M182" s="204"/>
      <c r="N182" s="204"/>
      <c r="O182" s="204"/>
      <c r="P182" s="204"/>
      <c r="Q182" s="204"/>
      <c r="R182" s="204"/>
      <c r="S182" s="204"/>
      <c r="T182" s="204"/>
      <c r="U182" s="204"/>
      <c r="V182" s="204"/>
      <c r="W182" s="204"/>
      <c r="X182" s="204"/>
      <c r="Y182" s="204"/>
      <c r="Z182" s="204"/>
    </row>
    <row r="183" spans="1:26" ht="15.75" customHeight="1">
      <c r="A183" s="204"/>
      <c r="B183" s="204"/>
      <c r="C183" s="204"/>
      <c r="D183" s="204"/>
      <c r="E183" s="204"/>
      <c r="F183" s="204"/>
      <c r="G183" s="204"/>
      <c r="H183" s="204"/>
      <c r="I183" s="204"/>
      <c r="J183" s="204"/>
      <c r="K183" s="204"/>
      <c r="L183" s="204"/>
      <c r="M183" s="204"/>
      <c r="N183" s="204"/>
      <c r="O183" s="204"/>
      <c r="P183" s="204"/>
      <c r="Q183" s="204"/>
      <c r="R183" s="204"/>
      <c r="S183" s="204"/>
      <c r="T183" s="204"/>
      <c r="U183" s="204"/>
      <c r="V183" s="204"/>
      <c r="W183" s="204"/>
      <c r="X183" s="204"/>
      <c r="Y183" s="204"/>
      <c r="Z183" s="204"/>
    </row>
    <row r="184" spans="1:26" ht="15.75" customHeight="1">
      <c r="A184" s="204"/>
      <c r="B184" s="204"/>
      <c r="C184" s="204"/>
      <c r="D184" s="204"/>
      <c r="E184" s="204"/>
      <c r="F184" s="204"/>
      <c r="G184" s="204"/>
      <c r="H184" s="204"/>
      <c r="I184" s="204"/>
      <c r="J184" s="204"/>
      <c r="K184" s="204"/>
      <c r="L184" s="204"/>
      <c r="M184" s="204"/>
      <c r="N184" s="204"/>
      <c r="O184" s="204"/>
      <c r="P184" s="204"/>
      <c r="Q184" s="204"/>
      <c r="R184" s="204"/>
      <c r="S184" s="204"/>
      <c r="T184" s="204"/>
      <c r="U184" s="204"/>
      <c r="V184" s="204"/>
      <c r="W184" s="204"/>
      <c r="X184" s="204"/>
      <c r="Y184" s="204"/>
      <c r="Z184" s="204"/>
    </row>
    <row r="185" spans="1:26" ht="15.75" customHeight="1">
      <c r="A185" s="204"/>
      <c r="B185" s="204"/>
      <c r="C185" s="204"/>
      <c r="D185" s="204"/>
      <c r="E185" s="204"/>
      <c r="F185" s="204"/>
      <c r="G185" s="204"/>
      <c r="H185" s="204"/>
      <c r="I185" s="204"/>
      <c r="J185" s="204"/>
      <c r="K185" s="204"/>
      <c r="L185" s="204"/>
      <c r="M185" s="204"/>
      <c r="N185" s="204"/>
      <c r="O185" s="204"/>
      <c r="P185" s="204"/>
      <c r="Q185" s="204"/>
      <c r="R185" s="204"/>
      <c r="S185" s="204"/>
      <c r="T185" s="204"/>
      <c r="U185" s="204"/>
      <c r="V185" s="204"/>
      <c r="W185" s="204"/>
      <c r="X185" s="204"/>
      <c r="Y185" s="204"/>
      <c r="Z185" s="204"/>
    </row>
    <row r="186" spans="1:26" ht="15.75" customHeight="1">
      <c r="A186" s="204"/>
      <c r="B186" s="204"/>
      <c r="C186" s="204"/>
      <c r="D186" s="204"/>
      <c r="E186" s="204"/>
      <c r="F186" s="204"/>
      <c r="G186" s="204"/>
      <c r="H186" s="204"/>
      <c r="I186" s="204"/>
      <c r="J186" s="204"/>
      <c r="K186" s="204"/>
      <c r="L186" s="204"/>
      <c r="M186" s="204"/>
      <c r="N186" s="204"/>
      <c r="O186" s="204"/>
      <c r="P186" s="204"/>
      <c r="Q186" s="204"/>
      <c r="R186" s="204"/>
      <c r="S186" s="204"/>
      <c r="T186" s="204"/>
      <c r="U186" s="204"/>
      <c r="V186" s="204"/>
      <c r="W186" s="204"/>
      <c r="X186" s="204"/>
      <c r="Y186" s="204"/>
      <c r="Z186" s="204"/>
    </row>
    <row r="187" spans="1:26" ht="15.75" customHeight="1">
      <c r="A187" s="204"/>
      <c r="B187" s="204"/>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c r="Y187" s="204"/>
      <c r="Z187" s="204"/>
    </row>
    <row r="188" spans="1:26" ht="15.75" customHeight="1">
      <c r="A188" s="204"/>
      <c r="B188" s="204"/>
      <c r="C188" s="204"/>
      <c r="D188" s="204"/>
      <c r="E188" s="204"/>
      <c r="F188" s="204"/>
      <c r="G188" s="204"/>
      <c r="H188" s="204"/>
      <c r="I188" s="204"/>
      <c r="J188" s="204"/>
      <c r="K188" s="204"/>
      <c r="L188" s="204"/>
      <c r="M188" s="204"/>
      <c r="N188" s="204"/>
      <c r="O188" s="204"/>
      <c r="P188" s="204"/>
      <c r="Q188" s="204"/>
      <c r="R188" s="204"/>
      <c r="S188" s="204"/>
      <c r="T188" s="204"/>
      <c r="U188" s="204"/>
      <c r="V188" s="204"/>
      <c r="W188" s="204"/>
      <c r="X188" s="204"/>
      <c r="Y188" s="204"/>
      <c r="Z188" s="204"/>
    </row>
    <row r="189" spans="1:26" ht="15.75" customHeight="1">
      <c r="A189" s="204"/>
      <c r="B189" s="204"/>
      <c r="C189" s="204"/>
      <c r="D189" s="204"/>
      <c r="E189" s="204"/>
      <c r="F189" s="204"/>
      <c r="G189" s="204"/>
      <c r="H189" s="204"/>
      <c r="I189" s="204"/>
      <c r="J189" s="204"/>
      <c r="K189" s="204"/>
      <c r="L189" s="204"/>
      <c r="M189" s="204"/>
      <c r="N189" s="204"/>
      <c r="O189" s="204"/>
      <c r="P189" s="204"/>
      <c r="Q189" s="204"/>
      <c r="R189" s="204"/>
      <c r="S189" s="204"/>
      <c r="T189" s="204"/>
      <c r="U189" s="204"/>
      <c r="V189" s="204"/>
      <c r="W189" s="204"/>
      <c r="X189" s="204"/>
      <c r="Y189" s="204"/>
      <c r="Z189" s="204"/>
    </row>
    <row r="190" spans="1:26" ht="15.75" customHeight="1">
      <c r="A190" s="204"/>
      <c r="B190" s="204"/>
      <c r="C190" s="204"/>
      <c r="D190" s="204"/>
      <c r="E190" s="204"/>
      <c r="F190" s="204"/>
      <c r="G190" s="204"/>
      <c r="H190" s="204"/>
      <c r="I190" s="204"/>
      <c r="J190" s="204"/>
      <c r="K190" s="204"/>
      <c r="L190" s="204"/>
      <c r="M190" s="204"/>
      <c r="N190" s="204"/>
      <c r="O190" s="204"/>
      <c r="P190" s="204"/>
      <c r="Q190" s="204"/>
      <c r="R190" s="204"/>
      <c r="S190" s="204"/>
      <c r="T190" s="204"/>
      <c r="U190" s="204"/>
      <c r="V190" s="204"/>
      <c r="W190" s="204"/>
      <c r="X190" s="204"/>
      <c r="Y190" s="204"/>
      <c r="Z190" s="204"/>
    </row>
    <row r="191" spans="1:26" ht="15.75" customHeight="1">
      <c r="A191" s="204"/>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row>
    <row r="192" spans="1:26" ht="15.75" customHeight="1">
      <c r="A192" s="204"/>
      <c r="B192" s="204"/>
      <c r="C192" s="204"/>
      <c r="D192" s="204"/>
      <c r="E192" s="204"/>
      <c r="F192" s="204"/>
      <c r="G192" s="204"/>
      <c r="H192" s="204"/>
      <c r="I192" s="204"/>
      <c r="J192" s="204"/>
      <c r="K192" s="204"/>
      <c r="L192" s="204"/>
      <c r="M192" s="204"/>
      <c r="N192" s="204"/>
      <c r="O192" s="204"/>
      <c r="P192" s="204"/>
      <c r="Q192" s="204"/>
      <c r="R192" s="204"/>
      <c r="S192" s="204"/>
      <c r="T192" s="204"/>
      <c r="U192" s="204"/>
      <c r="V192" s="204"/>
      <c r="W192" s="204"/>
      <c r="X192" s="204"/>
      <c r="Y192" s="204"/>
      <c r="Z192" s="204"/>
    </row>
    <row r="193" spans="1:26" ht="15.75" customHeight="1">
      <c r="A193" s="204"/>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row>
    <row r="194" spans="1:26" ht="15.75" customHeight="1">
      <c r="A194" s="204"/>
      <c r="B194" s="204"/>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c r="Y194" s="204"/>
      <c r="Z194" s="204"/>
    </row>
    <row r="195" spans="1:26" ht="15.75" customHeight="1">
      <c r="A195" s="204"/>
      <c r="B195" s="204"/>
      <c r="C195" s="204"/>
      <c r="D195" s="204"/>
      <c r="E195" s="204"/>
      <c r="F195" s="204"/>
      <c r="G195" s="204"/>
      <c r="H195" s="204"/>
      <c r="I195" s="204"/>
      <c r="J195" s="204"/>
      <c r="K195" s="204"/>
      <c r="L195" s="204"/>
      <c r="M195" s="204"/>
      <c r="N195" s="204"/>
      <c r="O195" s="204"/>
      <c r="P195" s="204"/>
      <c r="Q195" s="204"/>
      <c r="R195" s="204"/>
      <c r="S195" s="204"/>
      <c r="T195" s="204"/>
      <c r="U195" s="204"/>
      <c r="V195" s="204"/>
      <c r="W195" s="204"/>
      <c r="X195" s="204"/>
      <c r="Y195" s="204"/>
      <c r="Z195" s="204"/>
    </row>
    <row r="196" spans="1:26" ht="15.75" customHeight="1">
      <c r="A196" s="204"/>
      <c r="B196" s="204"/>
      <c r="C196" s="204"/>
      <c r="D196" s="204"/>
      <c r="E196" s="204"/>
      <c r="F196" s="204"/>
      <c r="G196" s="204"/>
      <c r="H196" s="204"/>
      <c r="I196" s="204"/>
      <c r="J196" s="204"/>
      <c r="K196" s="204"/>
      <c r="L196" s="204"/>
      <c r="M196" s="204"/>
      <c r="N196" s="204"/>
      <c r="O196" s="204"/>
      <c r="P196" s="204"/>
      <c r="Q196" s="204"/>
      <c r="R196" s="204"/>
      <c r="S196" s="204"/>
      <c r="T196" s="204"/>
      <c r="U196" s="204"/>
      <c r="V196" s="204"/>
      <c r="W196" s="204"/>
      <c r="X196" s="204"/>
      <c r="Y196" s="204"/>
      <c r="Z196" s="204"/>
    </row>
    <row r="197" spans="1:26" ht="15.75" customHeight="1">
      <c r="A197" s="204"/>
      <c r="B197" s="204"/>
      <c r="C197" s="204"/>
      <c r="D197" s="204"/>
      <c r="E197" s="204"/>
      <c r="F197" s="204"/>
      <c r="G197" s="204"/>
      <c r="H197" s="204"/>
      <c r="I197" s="204"/>
      <c r="J197" s="204"/>
      <c r="K197" s="204"/>
      <c r="L197" s="204"/>
      <c r="M197" s="204"/>
      <c r="N197" s="204"/>
      <c r="O197" s="204"/>
      <c r="P197" s="204"/>
      <c r="Q197" s="204"/>
      <c r="R197" s="204"/>
      <c r="S197" s="204"/>
      <c r="T197" s="204"/>
      <c r="U197" s="204"/>
      <c r="V197" s="204"/>
      <c r="W197" s="204"/>
      <c r="X197" s="204"/>
      <c r="Y197" s="204"/>
      <c r="Z197" s="204"/>
    </row>
    <row r="198" spans="1:26" ht="15.75" customHeight="1">
      <c r="A198" s="204"/>
      <c r="B198" s="204"/>
      <c r="C198" s="204"/>
      <c r="D198" s="204"/>
      <c r="E198" s="204"/>
      <c r="F198" s="204"/>
      <c r="G198" s="204"/>
      <c r="H198" s="204"/>
      <c r="I198" s="204"/>
      <c r="J198" s="204"/>
      <c r="K198" s="204"/>
      <c r="L198" s="204"/>
      <c r="M198" s="204"/>
      <c r="N198" s="204"/>
      <c r="O198" s="204"/>
      <c r="P198" s="204"/>
      <c r="Q198" s="204"/>
      <c r="R198" s="204"/>
      <c r="S198" s="204"/>
      <c r="T198" s="204"/>
      <c r="U198" s="204"/>
      <c r="V198" s="204"/>
      <c r="W198" s="204"/>
      <c r="X198" s="204"/>
      <c r="Y198" s="204"/>
      <c r="Z198" s="204"/>
    </row>
    <row r="199" spans="1:26" ht="15.75" customHeight="1">
      <c r="A199" s="204"/>
      <c r="B199" s="204"/>
      <c r="C199" s="204"/>
      <c r="D199" s="204"/>
      <c r="E199" s="204"/>
      <c r="F199" s="204"/>
      <c r="G199" s="204"/>
      <c r="H199" s="204"/>
      <c r="I199" s="204"/>
      <c r="J199" s="204"/>
      <c r="K199" s="204"/>
      <c r="L199" s="204"/>
      <c r="M199" s="204"/>
      <c r="N199" s="204"/>
      <c r="O199" s="204"/>
      <c r="P199" s="204"/>
      <c r="Q199" s="204"/>
      <c r="R199" s="204"/>
      <c r="S199" s="204"/>
      <c r="T199" s="204"/>
      <c r="U199" s="204"/>
      <c r="V199" s="204"/>
      <c r="W199" s="204"/>
      <c r="X199" s="204"/>
      <c r="Y199" s="204"/>
      <c r="Z199" s="204"/>
    </row>
    <row r="200" spans="1:26" ht="15.75" customHeight="1">
      <c r="A200" s="204"/>
      <c r="B200" s="204"/>
      <c r="C200" s="204"/>
      <c r="D200" s="204"/>
      <c r="E200" s="204"/>
      <c r="F200" s="204"/>
      <c r="G200" s="204"/>
      <c r="H200" s="204"/>
      <c r="I200" s="204"/>
      <c r="J200" s="204"/>
      <c r="K200" s="204"/>
      <c r="L200" s="204"/>
      <c r="M200" s="204"/>
      <c r="N200" s="204"/>
      <c r="O200" s="204"/>
      <c r="P200" s="204"/>
      <c r="Q200" s="204"/>
      <c r="R200" s="204"/>
      <c r="S200" s="204"/>
      <c r="T200" s="204"/>
      <c r="U200" s="204"/>
      <c r="V200" s="204"/>
      <c r="W200" s="204"/>
      <c r="X200" s="204"/>
      <c r="Y200" s="204"/>
      <c r="Z200" s="204"/>
    </row>
    <row r="201" spans="1:26" ht="15.75" customHeight="1">
      <c r="A201" s="204"/>
      <c r="B201" s="204"/>
      <c r="C201" s="204"/>
      <c r="D201" s="204"/>
      <c r="E201" s="204"/>
      <c r="F201" s="204"/>
      <c r="G201" s="204"/>
      <c r="H201" s="204"/>
      <c r="I201" s="204"/>
      <c r="J201" s="204"/>
      <c r="K201" s="204"/>
      <c r="L201" s="204"/>
      <c r="M201" s="204"/>
      <c r="N201" s="204"/>
      <c r="O201" s="204"/>
      <c r="P201" s="204"/>
      <c r="Q201" s="204"/>
      <c r="R201" s="204"/>
      <c r="S201" s="204"/>
      <c r="T201" s="204"/>
      <c r="U201" s="204"/>
      <c r="V201" s="204"/>
      <c r="W201" s="204"/>
      <c r="X201" s="204"/>
      <c r="Y201" s="204"/>
      <c r="Z201" s="204"/>
    </row>
    <row r="202" spans="1:26" ht="15.75" customHeight="1">
      <c r="A202" s="204"/>
      <c r="B202" s="204"/>
      <c r="C202" s="204"/>
      <c r="D202" s="204"/>
      <c r="E202" s="204"/>
      <c r="F202" s="204"/>
      <c r="G202" s="204"/>
      <c r="H202" s="204"/>
      <c r="I202" s="204"/>
      <c r="J202" s="204"/>
      <c r="K202" s="204"/>
      <c r="L202" s="204"/>
      <c r="M202" s="204"/>
      <c r="N202" s="204"/>
      <c r="O202" s="204"/>
      <c r="P202" s="204"/>
      <c r="Q202" s="204"/>
      <c r="R202" s="204"/>
      <c r="S202" s="204"/>
      <c r="T202" s="204"/>
      <c r="U202" s="204"/>
      <c r="V202" s="204"/>
      <c r="W202" s="204"/>
      <c r="X202" s="204"/>
      <c r="Y202" s="204"/>
      <c r="Z202" s="204"/>
    </row>
    <row r="203" spans="1:26" ht="15.75" customHeight="1">
      <c r="A203" s="204"/>
      <c r="B203" s="204"/>
      <c r="C203" s="204"/>
      <c r="D203" s="204"/>
      <c r="E203" s="204"/>
      <c r="F203" s="204"/>
      <c r="G203" s="204"/>
      <c r="H203" s="204"/>
      <c r="I203" s="204"/>
      <c r="J203" s="204"/>
      <c r="K203" s="204"/>
      <c r="L203" s="204"/>
      <c r="M203" s="204"/>
      <c r="N203" s="204"/>
      <c r="O203" s="204"/>
      <c r="P203" s="204"/>
      <c r="Q203" s="204"/>
      <c r="R203" s="204"/>
      <c r="S203" s="204"/>
      <c r="T203" s="204"/>
      <c r="U203" s="204"/>
      <c r="V203" s="204"/>
      <c r="W203" s="204"/>
      <c r="X203" s="204"/>
      <c r="Y203" s="204"/>
      <c r="Z203" s="204"/>
    </row>
    <row r="204" spans="1:26" ht="15.75" customHeight="1">
      <c r="A204" s="204"/>
      <c r="B204" s="204"/>
      <c r="C204" s="204"/>
      <c r="D204" s="204"/>
      <c r="E204" s="204"/>
      <c r="F204" s="204"/>
      <c r="G204" s="204"/>
      <c r="H204" s="204"/>
      <c r="I204" s="204"/>
      <c r="J204" s="204"/>
      <c r="K204" s="204"/>
      <c r="L204" s="204"/>
      <c r="M204" s="204"/>
      <c r="N204" s="204"/>
      <c r="O204" s="204"/>
      <c r="P204" s="204"/>
      <c r="Q204" s="204"/>
      <c r="R204" s="204"/>
      <c r="S204" s="204"/>
      <c r="T204" s="204"/>
      <c r="U204" s="204"/>
      <c r="V204" s="204"/>
      <c r="W204" s="204"/>
      <c r="X204" s="204"/>
      <c r="Y204" s="204"/>
      <c r="Z204" s="204"/>
    </row>
    <row r="205" spans="1:26" ht="15.75" customHeight="1">
      <c r="A205" s="204"/>
      <c r="B205" s="204"/>
      <c r="C205" s="204"/>
      <c r="D205" s="204"/>
      <c r="E205" s="204"/>
      <c r="F205" s="204"/>
      <c r="G205" s="204"/>
      <c r="H205" s="204"/>
      <c r="I205" s="204"/>
      <c r="J205" s="204"/>
      <c r="K205" s="204"/>
      <c r="L205" s="204"/>
      <c r="M205" s="204"/>
      <c r="N205" s="204"/>
      <c r="O205" s="204"/>
      <c r="P205" s="204"/>
      <c r="Q205" s="204"/>
      <c r="R205" s="204"/>
      <c r="S205" s="204"/>
      <c r="T205" s="204"/>
      <c r="U205" s="204"/>
      <c r="V205" s="204"/>
      <c r="W205" s="204"/>
      <c r="X205" s="204"/>
      <c r="Y205" s="204"/>
      <c r="Z205" s="204"/>
    </row>
    <row r="206" spans="1:26" ht="15.75" customHeight="1">
      <c r="A206" s="204"/>
      <c r="B206" s="204"/>
      <c r="C206" s="204"/>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row>
    <row r="207" spans="1:26" ht="15.75" customHeight="1">
      <c r="A207" s="204"/>
      <c r="B207" s="204"/>
      <c r="C207" s="204"/>
      <c r="D207" s="204"/>
      <c r="E207" s="204"/>
      <c r="F207" s="204"/>
      <c r="G207" s="204"/>
      <c r="H207" s="204"/>
      <c r="I207" s="204"/>
      <c r="J207" s="204"/>
      <c r="K207" s="204"/>
      <c r="L207" s="204"/>
      <c r="M207" s="204"/>
      <c r="N207" s="204"/>
      <c r="O207" s="204"/>
      <c r="P207" s="204"/>
      <c r="Q207" s="204"/>
      <c r="R207" s="204"/>
      <c r="S207" s="204"/>
      <c r="T207" s="204"/>
      <c r="U207" s="204"/>
      <c r="V207" s="204"/>
      <c r="W207" s="204"/>
      <c r="X207" s="204"/>
      <c r="Y207" s="204"/>
      <c r="Z207" s="204"/>
    </row>
    <row r="208" spans="1:26" ht="15.75" customHeight="1">
      <c r="A208" s="204"/>
      <c r="B208" s="204"/>
      <c r="C208" s="204"/>
      <c r="D208" s="204"/>
      <c r="E208" s="204"/>
      <c r="F208" s="204"/>
      <c r="G208" s="204"/>
      <c r="H208" s="204"/>
      <c r="I208" s="204"/>
      <c r="J208" s="204"/>
      <c r="K208" s="204"/>
      <c r="L208" s="204"/>
      <c r="M208" s="204"/>
      <c r="N208" s="204"/>
      <c r="O208" s="204"/>
      <c r="P208" s="204"/>
      <c r="Q208" s="204"/>
      <c r="R208" s="204"/>
      <c r="S208" s="204"/>
      <c r="T208" s="204"/>
      <c r="U208" s="204"/>
      <c r="V208" s="204"/>
      <c r="W208" s="204"/>
      <c r="X208" s="204"/>
      <c r="Y208" s="204"/>
      <c r="Z208" s="204"/>
    </row>
    <row r="209" spans="1:26" ht="15.75" customHeight="1">
      <c r="A209" s="204"/>
      <c r="B209" s="204"/>
      <c r="C209" s="204"/>
      <c r="D209" s="204"/>
      <c r="E209" s="204"/>
      <c r="F209" s="204"/>
      <c r="G209" s="204"/>
      <c r="H209" s="204"/>
      <c r="I209" s="204"/>
      <c r="J209" s="204"/>
      <c r="K209" s="204"/>
      <c r="L209" s="204"/>
      <c r="M209" s="204"/>
      <c r="N209" s="204"/>
      <c r="O209" s="204"/>
      <c r="P209" s="204"/>
      <c r="Q209" s="204"/>
      <c r="R209" s="204"/>
      <c r="S209" s="204"/>
      <c r="T209" s="204"/>
      <c r="U209" s="204"/>
      <c r="V209" s="204"/>
      <c r="W209" s="204"/>
      <c r="X209" s="204"/>
      <c r="Y209" s="204"/>
      <c r="Z209" s="204"/>
    </row>
    <row r="210" spans="1:26" ht="15.75" customHeight="1">
      <c r="A210" s="204"/>
      <c r="B210" s="204"/>
      <c r="C210" s="204"/>
      <c r="D210" s="204"/>
      <c r="E210" s="204"/>
      <c r="F210" s="204"/>
      <c r="G210" s="204"/>
      <c r="H210" s="204"/>
      <c r="I210" s="204"/>
      <c r="J210" s="204"/>
      <c r="K210" s="204"/>
      <c r="L210" s="204"/>
      <c r="M210" s="204"/>
      <c r="N210" s="204"/>
      <c r="O210" s="204"/>
      <c r="P210" s="204"/>
      <c r="Q210" s="204"/>
      <c r="R210" s="204"/>
      <c r="S210" s="204"/>
      <c r="T210" s="204"/>
      <c r="U210" s="204"/>
      <c r="V210" s="204"/>
      <c r="W210" s="204"/>
      <c r="X210" s="204"/>
      <c r="Y210" s="204"/>
      <c r="Z210" s="204"/>
    </row>
    <row r="211" spans="1:26" ht="15.75" customHeight="1">
      <c r="A211" s="204"/>
      <c r="B211" s="204"/>
      <c r="C211" s="204"/>
      <c r="D211" s="204"/>
      <c r="E211" s="204"/>
      <c r="F211" s="204"/>
      <c r="G211" s="204"/>
      <c r="H211" s="204"/>
      <c r="I211" s="204"/>
      <c r="J211" s="204"/>
      <c r="K211" s="204"/>
      <c r="L211" s="204"/>
      <c r="M211" s="204"/>
      <c r="N211" s="204"/>
      <c r="O211" s="204"/>
      <c r="P211" s="204"/>
      <c r="Q211" s="204"/>
      <c r="R211" s="204"/>
      <c r="S211" s="204"/>
      <c r="T211" s="204"/>
      <c r="U211" s="204"/>
      <c r="V211" s="204"/>
      <c r="W211" s="204"/>
      <c r="X211" s="204"/>
      <c r="Y211" s="204"/>
      <c r="Z211" s="204"/>
    </row>
    <row r="212" spans="1:26" ht="15.75" customHeight="1">
      <c r="A212" s="204"/>
      <c r="B212" s="204"/>
      <c r="C212" s="204"/>
      <c r="D212" s="204"/>
      <c r="E212" s="204"/>
      <c r="F212" s="204"/>
      <c r="G212" s="204"/>
      <c r="H212" s="204"/>
      <c r="I212" s="204"/>
      <c r="J212" s="204"/>
      <c r="K212" s="204"/>
      <c r="L212" s="204"/>
      <c r="M212" s="204"/>
      <c r="N212" s="204"/>
      <c r="O212" s="204"/>
      <c r="P212" s="204"/>
      <c r="Q212" s="204"/>
      <c r="R212" s="204"/>
      <c r="S212" s="204"/>
      <c r="T212" s="204"/>
      <c r="U212" s="204"/>
      <c r="V212" s="204"/>
      <c r="W212" s="204"/>
      <c r="X212" s="204"/>
      <c r="Y212" s="204"/>
      <c r="Z212" s="204"/>
    </row>
    <row r="213" spans="1:26" ht="15.75" customHeight="1">
      <c r="A213" s="204"/>
      <c r="B213" s="204"/>
      <c r="C213" s="204"/>
      <c r="D213" s="204"/>
      <c r="E213" s="204"/>
      <c r="F213" s="204"/>
      <c r="G213" s="204"/>
      <c r="H213" s="204"/>
      <c r="I213" s="204"/>
      <c r="J213" s="204"/>
      <c r="K213" s="204"/>
      <c r="L213" s="204"/>
      <c r="M213" s="204"/>
      <c r="N213" s="204"/>
      <c r="O213" s="204"/>
      <c r="P213" s="204"/>
      <c r="Q213" s="204"/>
      <c r="R213" s="204"/>
      <c r="S213" s="204"/>
      <c r="T213" s="204"/>
      <c r="U213" s="204"/>
      <c r="V213" s="204"/>
      <c r="W213" s="204"/>
      <c r="X213" s="204"/>
      <c r="Y213" s="204"/>
      <c r="Z213" s="204"/>
    </row>
    <row r="214" spans="1:26" ht="15.75" customHeight="1">
      <c r="A214" s="204"/>
      <c r="B214" s="204"/>
      <c r="C214" s="204"/>
      <c r="D214" s="204"/>
      <c r="E214" s="204"/>
      <c r="F214" s="204"/>
      <c r="G214" s="204"/>
      <c r="H214" s="204"/>
      <c r="I214" s="204"/>
      <c r="J214" s="204"/>
      <c r="K214" s="204"/>
      <c r="L214" s="204"/>
      <c r="M214" s="204"/>
      <c r="N214" s="204"/>
      <c r="O214" s="204"/>
      <c r="P214" s="204"/>
      <c r="Q214" s="204"/>
      <c r="R214" s="204"/>
      <c r="S214" s="204"/>
      <c r="T214" s="204"/>
      <c r="U214" s="204"/>
      <c r="V214" s="204"/>
      <c r="W214" s="204"/>
      <c r="X214" s="204"/>
      <c r="Y214" s="204"/>
      <c r="Z214" s="204"/>
    </row>
    <row r="215" spans="1:26" ht="15.75" customHeight="1">
      <c r="A215" s="204"/>
      <c r="B215" s="204"/>
      <c r="C215" s="204"/>
      <c r="D215" s="204"/>
      <c r="E215" s="204"/>
      <c r="F215" s="204"/>
      <c r="G215" s="204"/>
      <c r="H215" s="204"/>
      <c r="I215" s="204"/>
      <c r="J215" s="204"/>
      <c r="K215" s="204"/>
      <c r="L215" s="204"/>
      <c r="M215" s="204"/>
      <c r="N215" s="204"/>
      <c r="O215" s="204"/>
      <c r="P215" s="204"/>
      <c r="Q215" s="204"/>
      <c r="R215" s="204"/>
      <c r="S215" s="204"/>
      <c r="T215" s="204"/>
      <c r="U215" s="204"/>
      <c r="V215" s="204"/>
      <c r="W215" s="204"/>
      <c r="X215" s="204"/>
      <c r="Y215" s="204"/>
      <c r="Z215" s="204"/>
    </row>
    <row r="216" spans="1:26" ht="15.75" customHeight="1">
      <c r="A216" s="204"/>
      <c r="B216" s="204"/>
      <c r="C216" s="204"/>
      <c r="D216" s="204"/>
      <c r="E216" s="204"/>
      <c r="F216" s="204"/>
      <c r="G216" s="204"/>
      <c r="H216" s="204"/>
      <c r="I216" s="204"/>
      <c r="J216" s="204"/>
      <c r="K216" s="204"/>
      <c r="L216" s="204"/>
      <c r="M216" s="204"/>
      <c r="N216" s="204"/>
      <c r="O216" s="204"/>
      <c r="P216" s="204"/>
      <c r="Q216" s="204"/>
      <c r="R216" s="204"/>
      <c r="S216" s="204"/>
      <c r="T216" s="204"/>
      <c r="U216" s="204"/>
      <c r="V216" s="204"/>
      <c r="W216" s="204"/>
      <c r="X216" s="204"/>
      <c r="Y216" s="204"/>
      <c r="Z216" s="204"/>
    </row>
    <row r="217" spans="1:26" ht="15.75" customHeight="1">
      <c r="A217" s="204"/>
      <c r="B217" s="204"/>
      <c r="C217" s="204"/>
      <c r="D217" s="204"/>
      <c r="E217" s="204"/>
      <c r="F217" s="204"/>
      <c r="G217" s="204"/>
      <c r="H217" s="204"/>
      <c r="I217" s="204"/>
      <c r="J217" s="204"/>
      <c r="K217" s="204"/>
      <c r="L217" s="204"/>
      <c r="M217" s="204"/>
      <c r="N217" s="204"/>
      <c r="O217" s="204"/>
      <c r="P217" s="204"/>
      <c r="Q217" s="204"/>
      <c r="R217" s="204"/>
      <c r="S217" s="204"/>
      <c r="T217" s="204"/>
      <c r="U217" s="204"/>
      <c r="V217" s="204"/>
      <c r="W217" s="204"/>
      <c r="X217" s="204"/>
      <c r="Y217" s="204"/>
      <c r="Z217" s="204"/>
    </row>
    <row r="218" spans="1:26" ht="15.75" customHeight="1">
      <c r="A218" s="204"/>
      <c r="B218" s="204"/>
      <c r="C218" s="204"/>
      <c r="D218" s="204"/>
      <c r="E218" s="204"/>
      <c r="F218" s="204"/>
      <c r="G218" s="204"/>
      <c r="H218" s="204"/>
      <c r="I218" s="204"/>
      <c r="J218" s="204"/>
      <c r="K218" s="204"/>
      <c r="L218" s="204"/>
      <c r="M218" s="204"/>
      <c r="N218" s="204"/>
      <c r="O218" s="204"/>
      <c r="P218" s="204"/>
      <c r="Q218" s="204"/>
      <c r="R218" s="204"/>
      <c r="S218" s="204"/>
      <c r="T218" s="204"/>
      <c r="U218" s="204"/>
      <c r="V218" s="204"/>
      <c r="W218" s="204"/>
      <c r="X218" s="204"/>
      <c r="Y218" s="204"/>
      <c r="Z218" s="204"/>
    </row>
    <row r="219" spans="1:26" ht="15.75" customHeight="1">
      <c r="A219" s="204"/>
      <c r="B219" s="204"/>
      <c r="C219" s="204"/>
      <c r="D219" s="204"/>
      <c r="E219" s="204"/>
      <c r="F219" s="204"/>
      <c r="G219" s="204"/>
      <c r="H219" s="204"/>
      <c r="I219" s="204"/>
      <c r="J219" s="204"/>
      <c r="K219" s="204"/>
      <c r="L219" s="204"/>
      <c r="M219" s="204"/>
      <c r="N219" s="204"/>
      <c r="O219" s="204"/>
      <c r="P219" s="204"/>
      <c r="Q219" s="204"/>
      <c r="R219" s="204"/>
      <c r="S219" s="204"/>
      <c r="T219" s="204"/>
      <c r="U219" s="204"/>
      <c r="V219" s="204"/>
      <c r="W219" s="204"/>
      <c r="X219" s="204"/>
      <c r="Y219" s="204"/>
      <c r="Z219" s="204"/>
    </row>
    <row r="220" spans="1:26" ht="15.75" customHeight="1">
      <c r="A220" s="204"/>
      <c r="B220" s="204"/>
      <c r="C220" s="204"/>
      <c r="D220" s="204"/>
      <c r="E220" s="204"/>
      <c r="F220" s="204"/>
      <c r="G220" s="204"/>
      <c r="H220" s="204"/>
      <c r="I220" s="204"/>
      <c r="J220" s="204"/>
      <c r="K220" s="204"/>
      <c r="L220" s="204"/>
      <c r="M220" s="204"/>
      <c r="N220" s="204"/>
      <c r="O220" s="204"/>
      <c r="P220" s="204"/>
      <c r="Q220" s="204"/>
      <c r="R220" s="204"/>
      <c r="S220" s="204"/>
      <c r="T220" s="204"/>
      <c r="U220" s="204"/>
      <c r="V220" s="204"/>
      <c r="W220" s="204"/>
      <c r="X220" s="204"/>
      <c r="Y220" s="204"/>
      <c r="Z220" s="204"/>
    </row>
    <row r="221" spans="1:26" ht="15.75" customHeight="1">
      <c r="A221" s="204"/>
      <c r="B221" s="204"/>
      <c r="C221" s="204"/>
      <c r="D221" s="204"/>
      <c r="E221" s="204"/>
      <c r="F221" s="204"/>
      <c r="G221" s="204"/>
      <c r="H221" s="204"/>
      <c r="I221" s="204"/>
      <c r="J221" s="204"/>
      <c r="K221" s="204"/>
      <c r="L221" s="204"/>
      <c r="M221" s="204"/>
      <c r="N221" s="204"/>
      <c r="O221" s="204"/>
      <c r="P221" s="204"/>
      <c r="Q221" s="204"/>
      <c r="R221" s="204"/>
      <c r="S221" s="204"/>
      <c r="T221" s="204"/>
      <c r="U221" s="204"/>
      <c r="V221" s="204"/>
      <c r="W221" s="204"/>
      <c r="X221" s="204"/>
      <c r="Y221" s="204"/>
      <c r="Z221" s="204"/>
    </row>
    <row r="222" spans="1:26" ht="15.75" customHeight="1">
      <c r="A222" s="204"/>
      <c r="B222" s="204"/>
      <c r="C222" s="204"/>
      <c r="D222" s="204"/>
      <c r="E222" s="204"/>
      <c r="F222" s="204"/>
      <c r="G222" s="204"/>
      <c r="H222" s="204"/>
      <c r="I222" s="204"/>
      <c r="J222" s="204"/>
      <c r="K222" s="204"/>
      <c r="L222" s="204"/>
      <c r="M222" s="204"/>
      <c r="N222" s="204"/>
      <c r="O222" s="204"/>
      <c r="P222" s="204"/>
      <c r="Q222" s="204"/>
      <c r="R222" s="204"/>
      <c r="S222" s="204"/>
      <c r="T222" s="204"/>
      <c r="U222" s="204"/>
      <c r="V222" s="204"/>
      <c r="W222" s="204"/>
      <c r="X222" s="204"/>
      <c r="Y222" s="204"/>
      <c r="Z222" s="204"/>
    </row>
    <row r="223" spans="1:26" ht="15.75" customHeight="1">
      <c r="A223" s="204"/>
      <c r="B223" s="204"/>
      <c r="C223" s="204"/>
      <c r="D223" s="204"/>
      <c r="E223" s="204"/>
      <c r="F223" s="204"/>
      <c r="G223" s="204"/>
      <c r="H223" s="204"/>
      <c r="I223" s="204"/>
      <c r="J223" s="204"/>
      <c r="K223" s="204"/>
      <c r="L223" s="204"/>
      <c r="M223" s="204"/>
      <c r="N223" s="204"/>
      <c r="O223" s="204"/>
      <c r="P223" s="204"/>
      <c r="Q223" s="204"/>
      <c r="R223" s="204"/>
      <c r="S223" s="204"/>
      <c r="T223" s="204"/>
      <c r="U223" s="204"/>
      <c r="V223" s="204"/>
      <c r="W223" s="204"/>
      <c r="X223" s="204"/>
      <c r="Y223" s="204"/>
      <c r="Z223" s="204"/>
    </row>
    <row r="224" spans="1:26" ht="15.75" customHeight="1">
      <c r="A224" s="204"/>
      <c r="B224" s="204"/>
      <c r="C224" s="204"/>
      <c r="D224" s="204"/>
      <c r="E224" s="204"/>
      <c r="F224" s="204"/>
      <c r="G224" s="204"/>
      <c r="H224" s="204"/>
      <c r="I224" s="204"/>
      <c r="J224" s="204"/>
      <c r="K224" s="204"/>
      <c r="L224" s="204"/>
      <c r="M224" s="204"/>
      <c r="N224" s="204"/>
      <c r="O224" s="204"/>
      <c r="P224" s="204"/>
      <c r="Q224" s="204"/>
      <c r="R224" s="204"/>
      <c r="S224" s="204"/>
      <c r="T224" s="204"/>
      <c r="U224" s="204"/>
      <c r="V224" s="204"/>
      <c r="W224" s="204"/>
      <c r="X224" s="204"/>
      <c r="Y224" s="204"/>
      <c r="Z224" s="204"/>
    </row>
    <row r="225" spans="1:26" ht="15.75" customHeight="1">
      <c r="A225" s="204"/>
      <c r="B225" s="204"/>
      <c r="C225" s="204"/>
      <c r="D225" s="204"/>
      <c r="E225" s="204"/>
      <c r="F225" s="204"/>
      <c r="G225" s="204"/>
      <c r="H225" s="204"/>
      <c r="I225" s="204"/>
      <c r="J225" s="204"/>
      <c r="K225" s="204"/>
      <c r="L225" s="204"/>
      <c r="M225" s="204"/>
      <c r="N225" s="204"/>
      <c r="O225" s="204"/>
      <c r="P225" s="204"/>
      <c r="Q225" s="204"/>
      <c r="R225" s="204"/>
      <c r="S225" s="204"/>
      <c r="T225" s="204"/>
      <c r="U225" s="204"/>
      <c r="V225" s="204"/>
      <c r="W225" s="204"/>
      <c r="X225" s="204"/>
      <c r="Y225" s="204"/>
      <c r="Z225" s="204"/>
    </row>
    <row r="226" spans="1:26" ht="15.75" customHeight="1">
      <c r="A226" s="204"/>
      <c r="B226" s="204"/>
      <c r="C226" s="204"/>
      <c r="D226" s="204"/>
      <c r="E226" s="204"/>
      <c r="F226" s="204"/>
      <c r="G226" s="204"/>
      <c r="H226" s="204"/>
      <c r="I226" s="204"/>
      <c r="J226" s="204"/>
      <c r="K226" s="204"/>
      <c r="L226" s="204"/>
      <c r="M226" s="204"/>
      <c r="N226" s="204"/>
      <c r="O226" s="204"/>
      <c r="P226" s="204"/>
      <c r="Q226" s="204"/>
      <c r="R226" s="204"/>
      <c r="S226" s="204"/>
      <c r="T226" s="204"/>
      <c r="U226" s="204"/>
      <c r="V226" s="204"/>
      <c r="W226" s="204"/>
      <c r="X226" s="204"/>
      <c r="Y226" s="204"/>
      <c r="Z226" s="204"/>
    </row>
    <row r="227" spans="1:26" ht="15.75" customHeight="1">
      <c r="A227" s="204"/>
      <c r="B227" s="204"/>
      <c r="C227" s="204"/>
      <c r="D227" s="204"/>
      <c r="E227" s="204"/>
      <c r="F227" s="204"/>
      <c r="G227" s="204"/>
      <c r="H227" s="204"/>
      <c r="I227" s="204"/>
      <c r="J227" s="204"/>
      <c r="K227" s="204"/>
      <c r="L227" s="204"/>
      <c r="M227" s="204"/>
      <c r="N227" s="204"/>
      <c r="O227" s="204"/>
      <c r="P227" s="204"/>
      <c r="Q227" s="204"/>
      <c r="R227" s="204"/>
      <c r="S227" s="204"/>
      <c r="T227" s="204"/>
      <c r="U227" s="204"/>
      <c r="V227" s="204"/>
      <c r="W227" s="204"/>
      <c r="X227" s="204"/>
      <c r="Y227" s="204"/>
      <c r="Z227" s="204"/>
    </row>
    <row r="228" spans="1:26" ht="15.75" customHeight="1">
      <c r="A228" s="204"/>
      <c r="B228" s="204"/>
      <c r="C228" s="204"/>
      <c r="D228" s="204"/>
      <c r="E228" s="204"/>
      <c r="F228" s="204"/>
      <c r="G228" s="204"/>
      <c r="H228" s="204"/>
      <c r="I228" s="204"/>
      <c r="J228" s="204"/>
      <c r="K228" s="204"/>
      <c r="L228" s="204"/>
      <c r="M228" s="204"/>
      <c r="N228" s="204"/>
      <c r="O228" s="204"/>
      <c r="P228" s="204"/>
      <c r="Q228" s="204"/>
      <c r="R228" s="204"/>
      <c r="S228" s="204"/>
      <c r="T228" s="204"/>
      <c r="U228" s="204"/>
      <c r="V228" s="204"/>
      <c r="W228" s="204"/>
      <c r="X228" s="204"/>
      <c r="Y228" s="204"/>
      <c r="Z228" s="204"/>
    </row>
    <row r="229" spans="1:26" ht="15.75" customHeight="1">
      <c r="A229" s="204"/>
      <c r="B229" s="204"/>
      <c r="C229" s="204"/>
      <c r="D229" s="204"/>
      <c r="E229" s="204"/>
      <c r="F229" s="204"/>
      <c r="G229" s="204"/>
      <c r="H229" s="204"/>
      <c r="I229" s="204"/>
      <c r="J229" s="204"/>
      <c r="K229" s="204"/>
      <c r="L229" s="204"/>
      <c r="M229" s="204"/>
      <c r="N229" s="204"/>
      <c r="O229" s="204"/>
      <c r="P229" s="204"/>
      <c r="Q229" s="204"/>
      <c r="R229" s="204"/>
      <c r="S229" s="204"/>
      <c r="T229" s="204"/>
      <c r="U229" s="204"/>
      <c r="V229" s="204"/>
      <c r="W229" s="204"/>
      <c r="X229" s="204"/>
      <c r="Y229" s="204"/>
      <c r="Z229" s="204"/>
    </row>
    <row r="230" spans="1:26" ht="15.75" customHeight="1">
      <c r="A230" s="204"/>
      <c r="B230" s="204"/>
      <c r="C230" s="204"/>
      <c r="D230" s="204"/>
      <c r="E230" s="204"/>
      <c r="F230" s="204"/>
      <c r="G230" s="204"/>
      <c r="H230" s="204"/>
      <c r="I230" s="204"/>
      <c r="J230" s="204"/>
      <c r="K230" s="204"/>
      <c r="L230" s="204"/>
      <c r="M230" s="204"/>
      <c r="N230" s="204"/>
      <c r="O230" s="204"/>
      <c r="P230" s="204"/>
      <c r="Q230" s="204"/>
      <c r="R230" s="204"/>
      <c r="S230" s="204"/>
      <c r="T230" s="204"/>
      <c r="U230" s="204"/>
      <c r="V230" s="204"/>
      <c r="W230" s="204"/>
      <c r="X230" s="204"/>
      <c r="Y230" s="204"/>
      <c r="Z230" s="204"/>
    </row>
    <row r="231" spans="1:26" ht="15.75" customHeight="1">
      <c r="A231" s="204"/>
      <c r="B231" s="204"/>
      <c r="C231" s="204"/>
      <c r="D231" s="204"/>
      <c r="E231" s="204"/>
      <c r="F231" s="204"/>
      <c r="G231" s="204"/>
      <c r="H231" s="204"/>
      <c r="I231" s="204"/>
      <c r="J231" s="204"/>
      <c r="K231" s="204"/>
      <c r="L231" s="204"/>
      <c r="M231" s="204"/>
      <c r="N231" s="204"/>
      <c r="O231" s="204"/>
      <c r="P231" s="204"/>
      <c r="Q231" s="204"/>
      <c r="R231" s="204"/>
      <c r="S231" s="204"/>
      <c r="T231" s="204"/>
      <c r="U231" s="204"/>
      <c r="V231" s="204"/>
      <c r="W231" s="204"/>
      <c r="X231" s="204"/>
      <c r="Y231" s="204"/>
      <c r="Z231" s="204"/>
    </row>
    <row r="232" spans="1:26" ht="15.75" customHeight="1">
      <c r="A232" s="204"/>
      <c r="B232" s="204"/>
      <c r="C232" s="204"/>
      <c r="D232" s="204"/>
      <c r="E232" s="204"/>
      <c r="F232" s="204"/>
      <c r="G232" s="204"/>
      <c r="H232" s="204"/>
      <c r="I232" s="204"/>
      <c r="J232" s="204"/>
      <c r="K232" s="204"/>
      <c r="L232" s="204"/>
      <c r="M232" s="204"/>
      <c r="N232" s="204"/>
      <c r="O232" s="204"/>
      <c r="P232" s="204"/>
      <c r="Q232" s="204"/>
      <c r="R232" s="204"/>
      <c r="S232" s="204"/>
      <c r="T232" s="204"/>
      <c r="U232" s="204"/>
      <c r="V232" s="204"/>
      <c r="W232" s="204"/>
      <c r="X232" s="204"/>
      <c r="Y232" s="204"/>
      <c r="Z232" s="204"/>
    </row>
    <row r="233" spans="1:26" ht="15.75" customHeight="1">
      <c r="A233" s="204"/>
      <c r="B233" s="204"/>
      <c r="C233" s="204"/>
      <c r="D233" s="204"/>
      <c r="E233" s="204"/>
      <c r="F233" s="204"/>
      <c r="G233" s="204"/>
      <c r="H233" s="204"/>
      <c r="I233" s="204"/>
      <c r="J233" s="204"/>
      <c r="K233" s="204"/>
      <c r="L233" s="204"/>
      <c r="M233" s="204"/>
      <c r="N233" s="204"/>
      <c r="O233" s="204"/>
      <c r="P233" s="204"/>
      <c r="Q233" s="204"/>
      <c r="R233" s="204"/>
      <c r="S233" s="204"/>
      <c r="T233" s="204"/>
      <c r="U233" s="204"/>
      <c r="V233" s="204"/>
      <c r="W233" s="204"/>
      <c r="X233" s="204"/>
      <c r="Y233" s="204"/>
      <c r="Z233" s="204"/>
    </row>
    <row r="234" spans="1:26" ht="15.75" customHeight="1">
      <c r="A234" s="204"/>
      <c r="B234" s="204"/>
      <c r="C234" s="204"/>
      <c r="D234" s="204"/>
      <c r="E234" s="204"/>
      <c r="F234" s="204"/>
      <c r="G234" s="204"/>
      <c r="H234" s="204"/>
      <c r="I234" s="204"/>
      <c r="J234" s="204"/>
      <c r="K234" s="204"/>
      <c r="L234" s="204"/>
      <c r="M234" s="204"/>
      <c r="N234" s="204"/>
      <c r="O234" s="204"/>
      <c r="P234" s="204"/>
      <c r="Q234" s="204"/>
      <c r="R234" s="204"/>
      <c r="S234" s="204"/>
      <c r="T234" s="204"/>
      <c r="U234" s="204"/>
      <c r="V234" s="204"/>
      <c r="W234" s="204"/>
      <c r="X234" s="204"/>
      <c r="Y234" s="204"/>
      <c r="Z234" s="204"/>
    </row>
    <row r="235" spans="1:26" ht="15.75" customHeight="1">
      <c r="A235" s="204"/>
      <c r="B235" s="204"/>
      <c r="C235" s="204"/>
      <c r="D235" s="204"/>
      <c r="E235" s="204"/>
      <c r="F235" s="204"/>
      <c r="G235" s="204"/>
      <c r="H235" s="204"/>
      <c r="I235" s="204"/>
      <c r="J235" s="204"/>
      <c r="K235" s="204"/>
      <c r="L235" s="204"/>
      <c r="M235" s="204"/>
      <c r="N235" s="204"/>
      <c r="O235" s="204"/>
      <c r="P235" s="204"/>
      <c r="Q235" s="204"/>
      <c r="R235" s="204"/>
      <c r="S235" s="204"/>
      <c r="T235" s="204"/>
      <c r="U235" s="204"/>
      <c r="V235" s="204"/>
      <c r="W235" s="204"/>
      <c r="X235" s="204"/>
      <c r="Y235" s="204"/>
      <c r="Z235" s="204"/>
    </row>
    <row r="236" spans="1:26" ht="15.75" customHeight="1">
      <c r="A236" s="204"/>
      <c r="B236" s="204"/>
      <c r="C236" s="204"/>
      <c r="D236" s="204"/>
      <c r="E236" s="204"/>
      <c r="F236" s="204"/>
      <c r="G236" s="204"/>
      <c r="H236" s="204"/>
      <c r="I236" s="204"/>
      <c r="J236" s="204"/>
      <c r="K236" s="204"/>
      <c r="L236" s="204"/>
      <c r="M236" s="204"/>
      <c r="N236" s="204"/>
      <c r="O236" s="204"/>
      <c r="P236" s="204"/>
      <c r="Q236" s="204"/>
      <c r="R236" s="204"/>
      <c r="S236" s="204"/>
      <c r="T236" s="204"/>
      <c r="U236" s="204"/>
      <c r="V236" s="204"/>
      <c r="W236" s="204"/>
      <c r="X236" s="204"/>
      <c r="Y236" s="204"/>
      <c r="Z236" s="204"/>
    </row>
    <row r="237" spans="1:26" ht="15.75" customHeight="1">
      <c r="A237" s="204"/>
      <c r="B237" s="204"/>
      <c r="C237" s="204"/>
      <c r="D237" s="204"/>
      <c r="E237" s="204"/>
      <c r="F237" s="204"/>
      <c r="G237" s="204"/>
      <c r="H237" s="204"/>
      <c r="I237" s="204"/>
      <c r="J237" s="204"/>
      <c r="K237" s="204"/>
      <c r="L237" s="204"/>
      <c r="M237" s="204"/>
      <c r="N237" s="204"/>
      <c r="O237" s="204"/>
      <c r="P237" s="204"/>
      <c r="Q237" s="204"/>
      <c r="R237" s="204"/>
      <c r="S237" s="204"/>
      <c r="T237" s="204"/>
      <c r="U237" s="204"/>
      <c r="V237" s="204"/>
      <c r="W237" s="204"/>
      <c r="X237" s="204"/>
      <c r="Y237" s="204"/>
      <c r="Z237" s="204"/>
    </row>
    <row r="238" spans="1:26" ht="15.75" customHeight="1">
      <c r="A238" s="204"/>
      <c r="B238" s="204"/>
      <c r="C238" s="204"/>
      <c r="D238" s="204"/>
      <c r="E238" s="204"/>
      <c r="F238" s="204"/>
      <c r="G238" s="204"/>
      <c r="H238" s="204"/>
      <c r="I238" s="204"/>
      <c r="J238" s="204"/>
      <c r="K238" s="204"/>
      <c r="L238" s="204"/>
      <c r="M238" s="204"/>
      <c r="N238" s="204"/>
      <c r="O238" s="204"/>
      <c r="P238" s="204"/>
      <c r="Q238" s="204"/>
      <c r="R238" s="204"/>
      <c r="S238" s="204"/>
      <c r="T238" s="204"/>
      <c r="U238" s="204"/>
      <c r="V238" s="204"/>
      <c r="W238" s="204"/>
      <c r="X238" s="204"/>
      <c r="Y238" s="204"/>
      <c r="Z238" s="204"/>
    </row>
    <row r="239" spans="1:26" ht="15.75" customHeight="1">
      <c r="A239" s="204"/>
      <c r="B239" s="204"/>
      <c r="C239" s="204"/>
      <c r="D239" s="204"/>
      <c r="E239" s="204"/>
      <c r="F239" s="204"/>
      <c r="G239" s="204"/>
      <c r="H239" s="204"/>
      <c r="I239" s="204"/>
      <c r="J239" s="204"/>
      <c r="K239" s="204"/>
      <c r="L239" s="204"/>
      <c r="M239" s="204"/>
      <c r="N239" s="204"/>
      <c r="O239" s="204"/>
      <c r="P239" s="204"/>
      <c r="Q239" s="204"/>
      <c r="R239" s="204"/>
      <c r="S239" s="204"/>
      <c r="T239" s="204"/>
      <c r="U239" s="204"/>
      <c r="V239" s="204"/>
      <c r="W239" s="204"/>
      <c r="X239" s="204"/>
      <c r="Y239" s="204"/>
      <c r="Z239" s="204"/>
    </row>
    <row r="240" spans="1:26" ht="15.75" customHeight="1">
      <c r="A240" s="204"/>
      <c r="B240" s="204"/>
      <c r="C240" s="204"/>
      <c r="D240" s="204"/>
      <c r="E240" s="204"/>
      <c r="F240" s="204"/>
      <c r="G240" s="204"/>
      <c r="H240" s="204"/>
      <c r="I240" s="204"/>
      <c r="J240" s="204"/>
      <c r="K240" s="204"/>
      <c r="L240" s="204"/>
      <c r="M240" s="204"/>
      <c r="N240" s="204"/>
      <c r="O240" s="204"/>
      <c r="P240" s="204"/>
      <c r="Q240" s="204"/>
      <c r="R240" s="204"/>
      <c r="S240" s="204"/>
      <c r="T240" s="204"/>
      <c r="U240" s="204"/>
      <c r="V240" s="204"/>
      <c r="W240" s="204"/>
      <c r="X240" s="204"/>
      <c r="Y240" s="204"/>
      <c r="Z240" s="204"/>
    </row>
    <row r="241" spans="1:26" ht="15.75" customHeight="1">
      <c r="A241" s="204"/>
      <c r="B241" s="204"/>
      <c r="C241" s="204"/>
      <c r="D241" s="204"/>
      <c r="E241" s="204"/>
      <c r="F241" s="204"/>
      <c r="G241" s="204"/>
      <c r="H241" s="204"/>
      <c r="I241" s="204"/>
      <c r="J241" s="204"/>
      <c r="K241" s="204"/>
      <c r="L241" s="204"/>
      <c r="M241" s="204"/>
      <c r="N241" s="204"/>
      <c r="O241" s="204"/>
      <c r="P241" s="204"/>
      <c r="Q241" s="204"/>
      <c r="R241" s="204"/>
      <c r="S241" s="204"/>
      <c r="T241" s="204"/>
      <c r="U241" s="204"/>
      <c r="V241" s="204"/>
      <c r="W241" s="204"/>
      <c r="X241" s="204"/>
      <c r="Y241" s="204"/>
      <c r="Z241" s="204"/>
    </row>
    <row r="242" spans="1:26" ht="15.75" customHeight="1">
      <c r="A242" s="204"/>
      <c r="B242" s="204"/>
      <c r="C242" s="204"/>
      <c r="D242" s="204"/>
      <c r="E242" s="204"/>
      <c r="F242" s="204"/>
      <c r="G242" s="204"/>
      <c r="H242" s="204"/>
      <c r="I242" s="204"/>
      <c r="J242" s="204"/>
      <c r="K242" s="204"/>
      <c r="L242" s="204"/>
      <c r="M242" s="204"/>
      <c r="N242" s="204"/>
      <c r="O242" s="204"/>
      <c r="P242" s="204"/>
      <c r="Q242" s="204"/>
      <c r="R242" s="204"/>
      <c r="S242" s="204"/>
      <c r="T242" s="204"/>
      <c r="U242" s="204"/>
      <c r="V242" s="204"/>
      <c r="W242" s="204"/>
      <c r="X242" s="204"/>
      <c r="Y242" s="204"/>
      <c r="Z242" s="204"/>
    </row>
    <row r="243" spans="1:26" ht="15.75" customHeight="1">
      <c r="A243" s="204"/>
      <c r="B243" s="204"/>
      <c r="C243" s="204"/>
      <c r="D243" s="204"/>
      <c r="E243" s="204"/>
      <c r="F243" s="204"/>
      <c r="G243" s="204"/>
      <c r="H243" s="204"/>
      <c r="I243" s="204"/>
      <c r="J243" s="204"/>
      <c r="K243" s="204"/>
      <c r="L243" s="204"/>
      <c r="M243" s="204"/>
      <c r="N243" s="204"/>
      <c r="O243" s="204"/>
      <c r="P243" s="204"/>
      <c r="Q243" s="204"/>
      <c r="R243" s="204"/>
      <c r="S243" s="204"/>
      <c r="T243" s="204"/>
      <c r="U243" s="204"/>
      <c r="V243" s="204"/>
      <c r="W243" s="204"/>
      <c r="X243" s="204"/>
      <c r="Y243" s="204"/>
      <c r="Z243" s="204"/>
    </row>
    <row r="244" spans="1:26" ht="15.75" customHeight="1">
      <c r="A244" s="204"/>
      <c r="B244" s="204"/>
      <c r="C244" s="204"/>
      <c r="D244" s="204"/>
      <c r="E244" s="204"/>
      <c r="F244" s="204"/>
      <c r="G244" s="204"/>
      <c r="H244" s="204"/>
      <c r="I244" s="204"/>
      <c r="J244" s="204"/>
      <c r="K244" s="204"/>
      <c r="L244" s="204"/>
      <c r="M244" s="204"/>
      <c r="N244" s="204"/>
      <c r="O244" s="204"/>
      <c r="P244" s="204"/>
      <c r="Q244" s="204"/>
      <c r="R244" s="204"/>
      <c r="S244" s="204"/>
      <c r="T244" s="204"/>
      <c r="U244" s="204"/>
      <c r="V244" s="204"/>
      <c r="W244" s="204"/>
      <c r="X244" s="204"/>
      <c r="Y244" s="204"/>
      <c r="Z244" s="204"/>
    </row>
    <row r="245" spans="1:26" ht="15.75" customHeight="1">
      <c r="A245" s="204"/>
      <c r="B245" s="204"/>
      <c r="C245" s="204"/>
      <c r="D245" s="204"/>
      <c r="E245" s="204"/>
      <c r="F245" s="204"/>
      <c r="G245" s="204"/>
      <c r="H245" s="204"/>
      <c r="I245" s="204"/>
      <c r="J245" s="204"/>
      <c r="K245" s="204"/>
      <c r="L245" s="204"/>
      <c r="M245" s="204"/>
      <c r="N245" s="204"/>
      <c r="O245" s="204"/>
      <c r="P245" s="204"/>
      <c r="Q245" s="204"/>
      <c r="R245" s="204"/>
      <c r="S245" s="204"/>
      <c r="T245" s="204"/>
      <c r="U245" s="204"/>
      <c r="V245" s="204"/>
      <c r="W245" s="204"/>
      <c r="X245" s="204"/>
      <c r="Y245" s="204"/>
      <c r="Z245" s="204"/>
    </row>
    <row r="246" spans="1:26" ht="15.75" customHeight="1">
      <c r="A246" s="204"/>
      <c r="B246" s="204"/>
      <c r="C246" s="204"/>
      <c r="D246" s="204"/>
      <c r="E246" s="204"/>
      <c r="F246" s="204"/>
      <c r="G246" s="204"/>
      <c r="H246" s="204"/>
      <c r="I246" s="204"/>
      <c r="J246" s="204"/>
      <c r="K246" s="204"/>
      <c r="L246" s="204"/>
      <c r="M246" s="204"/>
      <c r="N246" s="204"/>
      <c r="O246" s="204"/>
      <c r="P246" s="204"/>
      <c r="Q246" s="204"/>
      <c r="R246" s="204"/>
      <c r="S246" s="204"/>
      <c r="T246" s="204"/>
      <c r="U246" s="204"/>
      <c r="V246" s="204"/>
      <c r="W246" s="204"/>
      <c r="X246" s="204"/>
      <c r="Y246" s="204"/>
      <c r="Z246" s="204"/>
    </row>
    <row r="247" spans="1:26" ht="15.75" customHeight="1">
      <c r="A247" s="204"/>
      <c r="B247" s="204"/>
      <c r="C247" s="204"/>
      <c r="D247" s="204"/>
      <c r="E247" s="204"/>
      <c r="F247" s="204"/>
      <c r="G247" s="204"/>
      <c r="H247" s="204"/>
      <c r="I247" s="204"/>
      <c r="J247" s="204"/>
      <c r="K247" s="204"/>
      <c r="L247" s="204"/>
      <c r="M247" s="204"/>
      <c r="N247" s="204"/>
      <c r="O247" s="204"/>
      <c r="P247" s="204"/>
      <c r="Q247" s="204"/>
      <c r="R247" s="204"/>
      <c r="S247" s="204"/>
      <c r="T247" s="204"/>
      <c r="U247" s="204"/>
      <c r="V247" s="204"/>
      <c r="W247" s="204"/>
      <c r="X247" s="204"/>
      <c r="Y247" s="204"/>
      <c r="Z247" s="204"/>
    </row>
    <row r="248" spans="1:26" ht="15.75" customHeight="1">
      <c r="A248" s="204"/>
      <c r="B248" s="204"/>
      <c r="C248" s="204"/>
      <c r="D248" s="204"/>
      <c r="E248" s="204"/>
      <c r="F248" s="204"/>
      <c r="G248" s="204"/>
      <c r="H248" s="204"/>
      <c r="I248" s="204"/>
      <c r="J248" s="204"/>
      <c r="K248" s="204"/>
      <c r="L248" s="204"/>
      <c r="M248" s="204"/>
      <c r="N248" s="204"/>
      <c r="O248" s="204"/>
      <c r="P248" s="204"/>
      <c r="Q248" s="204"/>
      <c r="R248" s="204"/>
      <c r="S248" s="204"/>
      <c r="T248" s="204"/>
      <c r="U248" s="204"/>
      <c r="V248" s="204"/>
      <c r="W248" s="204"/>
      <c r="X248" s="204"/>
      <c r="Y248" s="204"/>
      <c r="Z248" s="204"/>
    </row>
    <row r="249" spans="1:26" ht="15.75" customHeight="1">
      <c r="A249" s="204"/>
      <c r="B249" s="204"/>
      <c r="C249" s="204"/>
      <c r="D249" s="204"/>
      <c r="E249" s="204"/>
      <c r="F249" s="204"/>
      <c r="G249" s="204"/>
      <c r="H249" s="204"/>
      <c r="I249" s="204"/>
      <c r="J249" s="204"/>
      <c r="K249" s="204"/>
      <c r="L249" s="204"/>
      <c r="M249" s="204"/>
      <c r="N249" s="204"/>
      <c r="O249" s="204"/>
      <c r="P249" s="204"/>
      <c r="Q249" s="204"/>
      <c r="R249" s="204"/>
      <c r="S249" s="204"/>
      <c r="T249" s="204"/>
      <c r="U249" s="204"/>
      <c r="V249" s="204"/>
      <c r="W249" s="204"/>
      <c r="X249" s="204"/>
      <c r="Y249" s="204"/>
      <c r="Z249" s="204"/>
    </row>
    <row r="250" spans="1:26" ht="15.75" customHeight="1">
      <c r="A250" s="204"/>
      <c r="B250" s="204"/>
      <c r="C250" s="204"/>
      <c r="D250" s="204"/>
      <c r="E250" s="204"/>
      <c r="F250" s="204"/>
      <c r="G250" s="204"/>
      <c r="H250" s="204"/>
      <c r="I250" s="204"/>
      <c r="J250" s="204"/>
      <c r="K250" s="204"/>
      <c r="L250" s="204"/>
      <c r="M250" s="204"/>
      <c r="N250" s="204"/>
      <c r="O250" s="204"/>
      <c r="P250" s="204"/>
      <c r="Q250" s="204"/>
      <c r="R250" s="204"/>
      <c r="S250" s="204"/>
      <c r="T250" s="204"/>
      <c r="U250" s="204"/>
      <c r="V250" s="204"/>
      <c r="W250" s="204"/>
      <c r="X250" s="204"/>
      <c r="Y250" s="204"/>
      <c r="Z250" s="204"/>
    </row>
    <row r="251" spans="1:26" ht="15.75" customHeight="1">
      <c r="A251" s="204"/>
      <c r="B251" s="204"/>
      <c r="C251" s="204"/>
      <c r="D251" s="204"/>
      <c r="E251" s="204"/>
      <c r="F251" s="204"/>
      <c r="G251" s="204"/>
      <c r="H251" s="204"/>
      <c r="I251" s="204"/>
      <c r="J251" s="204"/>
      <c r="K251" s="204"/>
      <c r="L251" s="204"/>
      <c r="M251" s="204"/>
      <c r="N251" s="204"/>
      <c r="O251" s="204"/>
      <c r="P251" s="204"/>
      <c r="Q251" s="204"/>
      <c r="R251" s="204"/>
      <c r="S251" s="204"/>
      <c r="T251" s="204"/>
      <c r="U251" s="204"/>
      <c r="V251" s="204"/>
      <c r="W251" s="204"/>
      <c r="X251" s="204"/>
      <c r="Y251" s="204"/>
      <c r="Z251" s="204"/>
    </row>
    <row r="252" spans="1:26" ht="15.75" customHeight="1">
      <c r="A252" s="204"/>
      <c r="B252" s="204"/>
      <c r="C252" s="204"/>
      <c r="D252" s="204"/>
      <c r="E252" s="204"/>
      <c r="F252" s="204"/>
      <c r="G252" s="204"/>
      <c r="H252" s="204"/>
      <c r="I252" s="204"/>
      <c r="J252" s="204"/>
      <c r="K252" s="204"/>
      <c r="L252" s="204"/>
      <c r="M252" s="204"/>
      <c r="N252" s="204"/>
      <c r="O252" s="204"/>
      <c r="P252" s="204"/>
      <c r="Q252" s="204"/>
      <c r="R252" s="204"/>
      <c r="S252" s="204"/>
      <c r="T252" s="204"/>
      <c r="U252" s="204"/>
      <c r="V252" s="204"/>
      <c r="W252" s="204"/>
      <c r="X252" s="204"/>
      <c r="Y252" s="204"/>
      <c r="Z252" s="204"/>
    </row>
    <row r="253" spans="1:26" ht="15.75" customHeight="1">
      <c r="A253" s="204"/>
      <c r="B253" s="204"/>
      <c r="C253" s="204"/>
      <c r="D253" s="204"/>
      <c r="E253" s="204"/>
      <c r="F253" s="204"/>
      <c r="G253" s="204"/>
      <c r="H253" s="204"/>
      <c r="I253" s="204"/>
      <c r="J253" s="204"/>
      <c r="K253" s="204"/>
      <c r="L253" s="204"/>
      <c r="M253" s="204"/>
      <c r="N253" s="204"/>
      <c r="O253" s="204"/>
      <c r="P253" s="204"/>
      <c r="Q253" s="204"/>
      <c r="R253" s="204"/>
      <c r="S253" s="204"/>
      <c r="T253" s="204"/>
      <c r="U253" s="204"/>
      <c r="V253" s="204"/>
      <c r="W253" s="204"/>
      <c r="X253" s="204"/>
      <c r="Y253" s="204"/>
      <c r="Z253" s="204"/>
    </row>
    <row r="254" spans="1:26" ht="15.75" customHeight="1">
      <c r="A254" s="204"/>
      <c r="B254" s="204"/>
      <c r="C254" s="204"/>
      <c r="D254" s="204"/>
      <c r="E254" s="204"/>
      <c r="F254" s="204"/>
      <c r="G254" s="204"/>
      <c r="H254" s="204"/>
      <c r="I254" s="204"/>
      <c r="J254" s="204"/>
      <c r="K254" s="204"/>
      <c r="L254" s="204"/>
      <c r="M254" s="204"/>
      <c r="N254" s="204"/>
      <c r="O254" s="204"/>
      <c r="P254" s="204"/>
      <c r="Q254" s="204"/>
      <c r="R254" s="204"/>
      <c r="S254" s="204"/>
      <c r="T254" s="204"/>
      <c r="U254" s="204"/>
      <c r="V254" s="204"/>
      <c r="W254" s="204"/>
      <c r="X254" s="204"/>
      <c r="Y254" s="204"/>
      <c r="Z254" s="204"/>
    </row>
    <row r="255" spans="1:26" ht="15.75" customHeight="1">
      <c r="A255" s="204"/>
      <c r="B255" s="204"/>
      <c r="C255" s="204"/>
      <c r="D255" s="204"/>
      <c r="E255" s="204"/>
      <c r="F255" s="204"/>
      <c r="G255" s="204"/>
      <c r="H255" s="204"/>
      <c r="I255" s="204"/>
      <c r="J255" s="204"/>
      <c r="K255" s="204"/>
      <c r="L255" s="204"/>
      <c r="M255" s="204"/>
      <c r="N255" s="204"/>
      <c r="O255" s="204"/>
      <c r="P255" s="204"/>
      <c r="Q255" s="204"/>
      <c r="R255" s="204"/>
      <c r="S255" s="204"/>
      <c r="T255" s="204"/>
      <c r="U255" s="204"/>
      <c r="V255" s="204"/>
      <c r="W255" s="204"/>
      <c r="X255" s="204"/>
      <c r="Y255" s="204"/>
      <c r="Z255" s="204"/>
    </row>
    <row r="256" spans="1:26" ht="15.75" customHeight="1">
      <c r="A256" s="204"/>
      <c r="B256" s="204"/>
      <c r="C256" s="204"/>
      <c r="D256" s="204"/>
      <c r="E256" s="204"/>
      <c r="F256" s="204"/>
      <c r="G256" s="204"/>
      <c r="H256" s="204"/>
      <c r="I256" s="204"/>
      <c r="J256" s="204"/>
      <c r="K256" s="204"/>
      <c r="L256" s="204"/>
      <c r="M256" s="204"/>
      <c r="N256" s="204"/>
      <c r="O256" s="204"/>
      <c r="P256" s="204"/>
      <c r="Q256" s="204"/>
      <c r="R256" s="204"/>
      <c r="S256" s="204"/>
      <c r="T256" s="204"/>
      <c r="U256" s="204"/>
      <c r="V256" s="204"/>
      <c r="W256" s="204"/>
      <c r="X256" s="204"/>
      <c r="Y256" s="204"/>
      <c r="Z256" s="204"/>
    </row>
    <row r="257" spans="1:26" ht="15.75" customHeight="1">
      <c r="A257" s="204"/>
      <c r="B257" s="204"/>
      <c r="C257" s="204"/>
      <c r="D257" s="204"/>
      <c r="E257" s="204"/>
      <c r="F257" s="204"/>
      <c r="G257" s="204"/>
      <c r="H257" s="204"/>
      <c r="I257" s="204"/>
      <c r="J257" s="204"/>
      <c r="K257" s="204"/>
      <c r="L257" s="204"/>
      <c r="M257" s="204"/>
      <c r="N257" s="204"/>
      <c r="O257" s="204"/>
      <c r="P257" s="204"/>
      <c r="Q257" s="204"/>
      <c r="R257" s="204"/>
      <c r="S257" s="204"/>
      <c r="T257" s="204"/>
      <c r="U257" s="204"/>
      <c r="V257" s="204"/>
      <c r="W257" s="204"/>
      <c r="X257" s="204"/>
      <c r="Y257" s="204"/>
      <c r="Z257" s="204"/>
    </row>
    <row r="258" spans="1:26" ht="15.75" customHeight="1">
      <c r="A258" s="204"/>
      <c r="B258" s="204"/>
      <c r="C258" s="204"/>
      <c r="D258" s="204"/>
      <c r="E258" s="204"/>
      <c r="F258" s="204"/>
      <c r="G258" s="204"/>
      <c r="H258" s="204"/>
      <c r="I258" s="204"/>
      <c r="J258" s="204"/>
      <c r="K258" s="204"/>
      <c r="L258" s="204"/>
      <c r="M258" s="204"/>
      <c r="N258" s="204"/>
      <c r="O258" s="204"/>
      <c r="P258" s="204"/>
      <c r="Q258" s="204"/>
      <c r="R258" s="204"/>
      <c r="S258" s="204"/>
      <c r="T258" s="204"/>
      <c r="U258" s="204"/>
      <c r="V258" s="204"/>
      <c r="W258" s="204"/>
      <c r="X258" s="204"/>
      <c r="Y258" s="204"/>
      <c r="Z258" s="204"/>
    </row>
    <row r="259" spans="1:26" ht="15.75" customHeight="1">
      <c r="A259" s="204"/>
      <c r="B259" s="204"/>
      <c r="C259" s="204"/>
      <c r="D259" s="204"/>
      <c r="E259" s="204"/>
      <c r="F259" s="204"/>
      <c r="G259" s="204"/>
      <c r="H259" s="204"/>
      <c r="I259" s="204"/>
      <c r="J259" s="204"/>
      <c r="K259" s="204"/>
      <c r="L259" s="204"/>
      <c r="M259" s="204"/>
      <c r="N259" s="204"/>
      <c r="O259" s="204"/>
      <c r="P259" s="204"/>
      <c r="Q259" s="204"/>
      <c r="R259" s="204"/>
      <c r="S259" s="204"/>
      <c r="T259" s="204"/>
      <c r="U259" s="204"/>
      <c r="V259" s="204"/>
      <c r="W259" s="204"/>
      <c r="X259" s="204"/>
      <c r="Y259" s="204"/>
      <c r="Z259" s="204"/>
    </row>
    <row r="260" spans="1:26" ht="15.75" customHeight="1">
      <c r="A260" s="204"/>
      <c r="B260" s="204"/>
      <c r="C260" s="204"/>
      <c r="D260" s="204"/>
      <c r="E260" s="204"/>
      <c r="F260" s="204"/>
      <c r="G260" s="204"/>
      <c r="H260" s="204"/>
      <c r="I260" s="204"/>
      <c r="J260" s="204"/>
      <c r="K260" s="204"/>
      <c r="L260" s="204"/>
      <c r="M260" s="204"/>
      <c r="N260" s="204"/>
      <c r="O260" s="204"/>
      <c r="P260" s="204"/>
      <c r="Q260" s="204"/>
      <c r="R260" s="204"/>
      <c r="S260" s="204"/>
      <c r="T260" s="204"/>
      <c r="U260" s="204"/>
      <c r="V260" s="204"/>
      <c r="W260" s="204"/>
      <c r="X260" s="204"/>
      <c r="Y260" s="204"/>
      <c r="Z260" s="204"/>
    </row>
    <row r="261" spans="1:26" ht="15.75" customHeight="1">
      <c r="A261" s="204"/>
      <c r="B261" s="204"/>
      <c r="C261" s="204"/>
      <c r="D261" s="204"/>
      <c r="E261" s="204"/>
      <c r="F261" s="204"/>
      <c r="G261" s="204"/>
      <c r="H261" s="204"/>
      <c r="I261" s="204"/>
      <c r="J261" s="204"/>
      <c r="K261" s="204"/>
      <c r="L261" s="204"/>
      <c r="M261" s="204"/>
      <c r="N261" s="204"/>
      <c r="O261" s="204"/>
      <c r="P261" s="204"/>
      <c r="Q261" s="204"/>
      <c r="R261" s="204"/>
      <c r="S261" s="204"/>
      <c r="T261" s="204"/>
      <c r="U261" s="204"/>
      <c r="V261" s="204"/>
      <c r="W261" s="204"/>
      <c r="X261" s="204"/>
      <c r="Y261" s="204"/>
      <c r="Z261" s="204"/>
    </row>
    <row r="262" spans="1:26" ht="15.75" customHeight="1">
      <c r="A262" s="204"/>
      <c r="B262" s="204"/>
      <c r="C262" s="204"/>
      <c r="D262" s="204"/>
      <c r="E262" s="204"/>
      <c r="F262" s="204"/>
      <c r="G262" s="204"/>
      <c r="H262" s="204"/>
      <c r="I262" s="204"/>
      <c r="J262" s="204"/>
      <c r="K262" s="204"/>
      <c r="L262" s="204"/>
      <c r="M262" s="204"/>
      <c r="N262" s="204"/>
      <c r="O262" s="204"/>
      <c r="P262" s="204"/>
      <c r="Q262" s="204"/>
      <c r="R262" s="204"/>
      <c r="S262" s="204"/>
      <c r="T262" s="204"/>
      <c r="U262" s="204"/>
      <c r="V262" s="204"/>
      <c r="W262" s="204"/>
      <c r="X262" s="204"/>
      <c r="Y262" s="204"/>
      <c r="Z262" s="204"/>
    </row>
    <row r="263" spans="1:26" ht="15.75" customHeight="1">
      <c r="A263" s="204"/>
      <c r="B263" s="204"/>
      <c r="C263" s="204"/>
      <c r="D263" s="204"/>
      <c r="E263" s="204"/>
      <c r="F263" s="204"/>
      <c r="G263" s="204"/>
      <c r="H263" s="204"/>
      <c r="I263" s="204"/>
      <c r="J263" s="204"/>
      <c r="K263" s="204"/>
      <c r="L263" s="204"/>
      <c r="M263" s="204"/>
      <c r="N263" s="204"/>
      <c r="O263" s="204"/>
      <c r="P263" s="204"/>
      <c r="Q263" s="204"/>
      <c r="R263" s="204"/>
      <c r="S263" s="204"/>
      <c r="T263" s="204"/>
      <c r="U263" s="204"/>
      <c r="V263" s="204"/>
      <c r="W263" s="204"/>
      <c r="X263" s="204"/>
      <c r="Y263" s="204"/>
      <c r="Z263" s="204"/>
    </row>
    <row r="264" spans="1:26" ht="15.75" customHeight="1">
      <c r="A264" s="204"/>
      <c r="B264" s="204"/>
      <c r="C264" s="204"/>
      <c r="D264" s="204"/>
      <c r="E264" s="204"/>
      <c r="F264" s="204"/>
      <c r="G264" s="204"/>
      <c r="H264" s="204"/>
      <c r="I264" s="204"/>
      <c r="J264" s="204"/>
      <c r="K264" s="204"/>
      <c r="L264" s="204"/>
      <c r="M264" s="204"/>
      <c r="N264" s="204"/>
      <c r="O264" s="204"/>
      <c r="P264" s="204"/>
      <c r="Q264" s="204"/>
      <c r="R264" s="204"/>
      <c r="S264" s="204"/>
      <c r="T264" s="204"/>
      <c r="U264" s="204"/>
      <c r="V264" s="204"/>
      <c r="W264" s="204"/>
      <c r="X264" s="204"/>
      <c r="Y264" s="204"/>
      <c r="Z264" s="204"/>
    </row>
    <row r="265" spans="1:26" ht="15.75" customHeight="1">
      <c r="A265" s="204"/>
      <c r="B265" s="204"/>
      <c r="C265" s="204"/>
      <c r="D265" s="204"/>
      <c r="E265" s="204"/>
      <c r="F265" s="204"/>
      <c r="G265" s="204"/>
      <c r="H265" s="204"/>
      <c r="I265" s="204"/>
      <c r="J265" s="204"/>
      <c r="K265" s="204"/>
      <c r="L265" s="204"/>
      <c r="M265" s="204"/>
      <c r="N265" s="204"/>
      <c r="O265" s="204"/>
      <c r="P265" s="204"/>
      <c r="Q265" s="204"/>
      <c r="R265" s="204"/>
      <c r="S265" s="204"/>
      <c r="T265" s="204"/>
      <c r="U265" s="204"/>
      <c r="V265" s="204"/>
      <c r="W265" s="204"/>
      <c r="X265" s="204"/>
      <c r="Y265" s="204"/>
      <c r="Z265" s="204"/>
    </row>
    <row r="266" spans="1:26" ht="15.75" customHeight="1">
      <c r="A266" s="204"/>
      <c r="B266" s="204"/>
      <c r="C266" s="204"/>
      <c r="D266" s="204"/>
      <c r="E266" s="204"/>
      <c r="F266" s="204"/>
      <c r="G266" s="204"/>
      <c r="H266" s="204"/>
      <c r="I266" s="204"/>
      <c r="J266" s="204"/>
      <c r="K266" s="204"/>
      <c r="L266" s="204"/>
      <c r="M266" s="204"/>
      <c r="N266" s="204"/>
      <c r="O266" s="204"/>
      <c r="P266" s="204"/>
      <c r="Q266" s="204"/>
      <c r="R266" s="204"/>
      <c r="S266" s="204"/>
      <c r="T266" s="204"/>
      <c r="U266" s="204"/>
      <c r="V266" s="204"/>
      <c r="W266" s="204"/>
      <c r="X266" s="204"/>
      <c r="Y266" s="204"/>
      <c r="Z266" s="204"/>
    </row>
    <row r="267" spans="1:26" ht="15.75" customHeight="1">
      <c r="A267" s="204"/>
      <c r="B267" s="204"/>
      <c r="C267" s="204"/>
      <c r="D267" s="204"/>
      <c r="E267" s="204"/>
      <c r="F267" s="204"/>
      <c r="G267" s="204"/>
      <c r="H267" s="204"/>
      <c r="I267" s="204"/>
      <c r="J267" s="204"/>
      <c r="K267" s="204"/>
      <c r="L267" s="204"/>
      <c r="M267" s="204"/>
      <c r="N267" s="204"/>
      <c r="O267" s="204"/>
      <c r="P267" s="204"/>
      <c r="Q267" s="204"/>
      <c r="R267" s="204"/>
      <c r="S267" s="204"/>
      <c r="T267" s="204"/>
      <c r="U267" s="204"/>
      <c r="V267" s="204"/>
      <c r="W267" s="204"/>
      <c r="X267" s="204"/>
      <c r="Y267" s="204"/>
      <c r="Z267" s="204"/>
    </row>
    <row r="268" spans="1:26" ht="15.75" customHeight="1">
      <c r="A268" s="204"/>
      <c r="B268" s="204"/>
      <c r="C268" s="204"/>
      <c r="D268" s="204"/>
      <c r="E268" s="204"/>
      <c r="F268" s="204"/>
      <c r="G268" s="204"/>
      <c r="H268" s="204"/>
      <c r="I268" s="204"/>
      <c r="J268" s="204"/>
      <c r="K268" s="204"/>
      <c r="L268" s="204"/>
      <c r="M268" s="204"/>
      <c r="N268" s="204"/>
      <c r="O268" s="204"/>
      <c r="P268" s="204"/>
      <c r="Q268" s="204"/>
      <c r="R268" s="204"/>
      <c r="S268" s="204"/>
      <c r="T268" s="204"/>
      <c r="U268" s="204"/>
      <c r="V268" s="204"/>
      <c r="W268" s="204"/>
      <c r="X268" s="204"/>
      <c r="Y268" s="204"/>
      <c r="Z268" s="204"/>
    </row>
    <row r="269" spans="1:26" ht="15.75" customHeight="1">
      <c r="A269" s="204"/>
      <c r="B269" s="204"/>
      <c r="C269" s="204"/>
      <c r="D269" s="204"/>
      <c r="E269" s="204"/>
      <c r="F269" s="204"/>
      <c r="G269" s="204"/>
      <c r="H269" s="204"/>
      <c r="I269" s="204"/>
      <c r="J269" s="204"/>
      <c r="K269" s="204"/>
      <c r="L269" s="204"/>
      <c r="M269" s="204"/>
      <c r="N269" s="204"/>
      <c r="O269" s="204"/>
      <c r="P269" s="204"/>
      <c r="Q269" s="204"/>
      <c r="R269" s="204"/>
      <c r="S269" s="204"/>
      <c r="T269" s="204"/>
      <c r="U269" s="204"/>
      <c r="V269" s="204"/>
      <c r="W269" s="204"/>
      <c r="X269" s="204"/>
      <c r="Y269" s="204"/>
      <c r="Z269" s="204"/>
    </row>
    <row r="270" spans="1:26" ht="15.75" customHeight="1">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204"/>
    </row>
    <row r="271" spans="1:26" ht="15.75" customHeight="1">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c r="W271" s="204"/>
      <c r="X271" s="204"/>
      <c r="Y271" s="204"/>
      <c r="Z271" s="204"/>
    </row>
    <row r="272" spans="1:26" ht="15.75" customHeight="1">
      <c r="A272" s="204"/>
      <c r="B272" s="204"/>
      <c r="C272" s="204"/>
      <c r="D272" s="204"/>
      <c r="E272" s="204"/>
      <c r="F272" s="204"/>
      <c r="G272" s="204"/>
      <c r="H272" s="204"/>
      <c r="I272" s="204"/>
      <c r="J272" s="204"/>
      <c r="K272" s="204"/>
      <c r="L272" s="204"/>
      <c r="M272" s="204"/>
      <c r="N272" s="204"/>
      <c r="O272" s="204"/>
      <c r="P272" s="204"/>
      <c r="Q272" s="204"/>
      <c r="R272" s="204"/>
      <c r="S272" s="204"/>
      <c r="T272" s="204"/>
      <c r="U272" s="204"/>
      <c r="V272" s="204"/>
      <c r="W272" s="204"/>
      <c r="X272" s="204"/>
      <c r="Y272" s="204"/>
      <c r="Z272" s="204"/>
    </row>
    <row r="273" spans="1:26" ht="15.75" customHeight="1">
      <c r="A273" s="204"/>
      <c r="B273" s="204"/>
      <c r="C273" s="204"/>
      <c r="D273" s="204"/>
      <c r="E273" s="204"/>
      <c r="F273" s="204"/>
      <c r="G273" s="204"/>
      <c r="H273" s="204"/>
      <c r="I273" s="204"/>
      <c r="J273" s="204"/>
      <c r="K273" s="204"/>
      <c r="L273" s="204"/>
      <c r="M273" s="204"/>
      <c r="N273" s="204"/>
      <c r="O273" s="204"/>
      <c r="P273" s="204"/>
      <c r="Q273" s="204"/>
      <c r="R273" s="204"/>
      <c r="S273" s="204"/>
      <c r="T273" s="204"/>
      <c r="U273" s="204"/>
      <c r="V273" s="204"/>
      <c r="W273" s="204"/>
      <c r="X273" s="204"/>
      <c r="Y273" s="204"/>
      <c r="Z273" s="204"/>
    </row>
    <row r="274" spans="1:26" ht="15.75" customHeight="1">
      <c r="A274" s="204"/>
      <c r="B274" s="204"/>
      <c r="C274" s="204"/>
      <c r="D274" s="204"/>
      <c r="E274" s="204"/>
      <c r="F274" s="204"/>
      <c r="G274" s="204"/>
      <c r="H274" s="204"/>
      <c r="I274" s="204"/>
      <c r="J274" s="204"/>
      <c r="K274" s="204"/>
      <c r="L274" s="204"/>
      <c r="M274" s="204"/>
      <c r="N274" s="204"/>
      <c r="O274" s="204"/>
      <c r="P274" s="204"/>
      <c r="Q274" s="204"/>
      <c r="R274" s="204"/>
      <c r="S274" s="204"/>
      <c r="T274" s="204"/>
      <c r="U274" s="204"/>
      <c r="V274" s="204"/>
      <c r="W274" s="204"/>
      <c r="X274" s="204"/>
      <c r="Y274" s="204"/>
      <c r="Z274" s="204"/>
    </row>
    <row r="275" spans="1:26" ht="15.75" customHeight="1">
      <c r="A275" s="204"/>
      <c r="B275" s="204"/>
      <c r="C275" s="204"/>
      <c r="D275" s="204"/>
      <c r="E275" s="204"/>
      <c r="F275" s="204"/>
      <c r="G275" s="204"/>
      <c r="H275" s="204"/>
      <c r="I275" s="204"/>
      <c r="J275" s="204"/>
      <c r="K275" s="204"/>
      <c r="L275" s="204"/>
      <c r="M275" s="204"/>
      <c r="N275" s="204"/>
      <c r="O275" s="204"/>
      <c r="P275" s="204"/>
      <c r="Q275" s="204"/>
      <c r="R275" s="204"/>
      <c r="S275" s="204"/>
      <c r="T275" s="204"/>
      <c r="U275" s="204"/>
      <c r="V275" s="204"/>
      <c r="W275" s="204"/>
      <c r="X275" s="204"/>
      <c r="Y275" s="204"/>
      <c r="Z275" s="204"/>
    </row>
    <row r="276" spans="1:26" ht="15.75" customHeight="1">
      <c r="A276" s="204"/>
      <c r="B276" s="204"/>
      <c r="C276" s="204"/>
      <c r="D276" s="204"/>
      <c r="E276" s="204"/>
      <c r="F276" s="204"/>
      <c r="G276" s="204"/>
      <c r="H276" s="204"/>
      <c r="I276" s="204"/>
      <c r="J276" s="204"/>
      <c r="K276" s="204"/>
      <c r="L276" s="204"/>
      <c r="M276" s="204"/>
      <c r="N276" s="204"/>
      <c r="O276" s="204"/>
      <c r="P276" s="204"/>
      <c r="Q276" s="204"/>
      <c r="R276" s="204"/>
      <c r="S276" s="204"/>
      <c r="T276" s="204"/>
      <c r="U276" s="204"/>
      <c r="V276" s="204"/>
      <c r="W276" s="204"/>
      <c r="X276" s="204"/>
      <c r="Y276" s="204"/>
      <c r="Z276" s="204"/>
    </row>
    <row r="277" spans="1:26" ht="15.75" customHeight="1">
      <c r="A277" s="204"/>
      <c r="B277" s="204"/>
      <c r="C277" s="204"/>
      <c r="D277" s="204"/>
      <c r="E277" s="204"/>
      <c r="F277" s="204"/>
      <c r="G277" s="204"/>
      <c r="H277" s="204"/>
      <c r="I277" s="204"/>
      <c r="J277" s="204"/>
      <c r="K277" s="204"/>
      <c r="L277" s="204"/>
      <c r="M277" s="204"/>
      <c r="N277" s="204"/>
      <c r="O277" s="204"/>
      <c r="P277" s="204"/>
      <c r="Q277" s="204"/>
      <c r="R277" s="204"/>
      <c r="S277" s="204"/>
      <c r="T277" s="204"/>
      <c r="U277" s="204"/>
      <c r="V277" s="204"/>
      <c r="W277" s="204"/>
      <c r="X277" s="204"/>
      <c r="Y277" s="204"/>
      <c r="Z277" s="204"/>
    </row>
    <row r="278" spans="1:26" ht="15.75" customHeight="1">
      <c r="A278" s="204"/>
      <c r="B278" s="204"/>
      <c r="C278" s="204"/>
      <c r="D278" s="204"/>
      <c r="E278" s="204"/>
      <c r="F278" s="204"/>
      <c r="G278" s="204"/>
      <c r="H278" s="204"/>
      <c r="I278" s="204"/>
      <c r="J278" s="204"/>
      <c r="K278" s="204"/>
      <c r="L278" s="204"/>
      <c r="M278" s="204"/>
      <c r="N278" s="204"/>
      <c r="O278" s="204"/>
      <c r="P278" s="204"/>
      <c r="Q278" s="204"/>
      <c r="R278" s="204"/>
      <c r="S278" s="204"/>
      <c r="T278" s="204"/>
      <c r="U278" s="204"/>
      <c r="V278" s="204"/>
      <c r="W278" s="204"/>
      <c r="X278" s="204"/>
      <c r="Y278" s="204"/>
      <c r="Z278" s="204"/>
    </row>
    <row r="279" spans="1:26" ht="15.75" customHeight="1">
      <c r="A279" s="204"/>
      <c r="B279" s="204"/>
      <c r="C279" s="204"/>
      <c r="D279" s="204"/>
      <c r="E279" s="204"/>
      <c r="F279" s="204"/>
      <c r="G279" s="204"/>
      <c r="H279" s="204"/>
      <c r="I279" s="204"/>
      <c r="J279" s="204"/>
      <c r="K279" s="204"/>
      <c r="L279" s="204"/>
      <c r="M279" s="204"/>
      <c r="N279" s="204"/>
      <c r="O279" s="204"/>
      <c r="P279" s="204"/>
      <c r="Q279" s="204"/>
      <c r="R279" s="204"/>
      <c r="S279" s="204"/>
      <c r="T279" s="204"/>
      <c r="U279" s="204"/>
      <c r="V279" s="204"/>
      <c r="W279" s="204"/>
      <c r="X279" s="204"/>
      <c r="Y279" s="204"/>
      <c r="Z279" s="204"/>
    </row>
    <row r="280" spans="1:26" ht="15.75" customHeight="1">
      <c r="A280" s="204"/>
      <c r="B280" s="204"/>
      <c r="C280" s="204"/>
      <c r="D280" s="204"/>
      <c r="E280" s="204"/>
      <c r="F280" s="204"/>
      <c r="G280" s="204"/>
      <c r="H280" s="204"/>
      <c r="I280" s="204"/>
      <c r="J280" s="204"/>
      <c r="K280" s="204"/>
      <c r="L280" s="204"/>
      <c r="M280" s="204"/>
      <c r="N280" s="204"/>
      <c r="O280" s="204"/>
      <c r="P280" s="204"/>
      <c r="Q280" s="204"/>
      <c r="R280" s="204"/>
      <c r="S280" s="204"/>
      <c r="T280" s="204"/>
      <c r="U280" s="204"/>
      <c r="V280" s="204"/>
      <c r="W280" s="204"/>
      <c r="X280" s="204"/>
      <c r="Y280" s="204"/>
      <c r="Z280" s="204"/>
    </row>
    <row r="281" spans="1:26" ht="15.75" customHeight="1">
      <c r="A281" s="204"/>
      <c r="B281" s="204"/>
      <c r="C281" s="204"/>
      <c r="D281" s="204"/>
      <c r="E281" s="204"/>
      <c r="F281" s="204"/>
      <c r="G281" s="204"/>
      <c r="H281" s="204"/>
      <c r="I281" s="204"/>
      <c r="J281" s="204"/>
      <c r="K281" s="204"/>
      <c r="L281" s="204"/>
      <c r="M281" s="204"/>
      <c r="N281" s="204"/>
      <c r="O281" s="204"/>
      <c r="P281" s="204"/>
      <c r="Q281" s="204"/>
      <c r="R281" s="204"/>
      <c r="S281" s="204"/>
      <c r="T281" s="204"/>
      <c r="U281" s="204"/>
      <c r="V281" s="204"/>
      <c r="W281" s="204"/>
      <c r="X281" s="204"/>
      <c r="Y281" s="204"/>
      <c r="Z281" s="204"/>
    </row>
    <row r="282" spans="1:26" ht="15.75" customHeight="1">
      <c r="A282" s="204"/>
      <c r="B282" s="204"/>
      <c r="C282" s="204"/>
      <c r="D282" s="204"/>
      <c r="E282" s="204"/>
      <c r="F282" s="204"/>
      <c r="G282" s="204"/>
      <c r="H282" s="204"/>
      <c r="I282" s="204"/>
      <c r="J282" s="204"/>
      <c r="K282" s="204"/>
      <c r="L282" s="204"/>
      <c r="M282" s="204"/>
      <c r="N282" s="204"/>
      <c r="O282" s="204"/>
      <c r="P282" s="204"/>
      <c r="Q282" s="204"/>
      <c r="R282" s="204"/>
      <c r="S282" s="204"/>
      <c r="T282" s="204"/>
      <c r="U282" s="204"/>
      <c r="V282" s="204"/>
      <c r="W282" s="204"/>
      <c r="X282" s="204"/>
      <c r="Y282" s="204"/>
      <c r="Z282" s="204"/>
    </row>
    <row r="283" spans="1:26" ht="15.75" customHeight="1">
      <c r="A283" s="204"/>
      <c r="B283" s="204"/>
      <c r="C283" s="204"/>
      <c r="D283" s="204"/>
      <c r="E283" s="204"/>
      <c r="F283" s="204"/>
      <c r="G283" s="204"/>
      <c r="H283" s="204"/>
      <c r="I283" s="204"/>
      <c r="J283" s="204"/>
      <c r="K283" s="204"/>
      <c r="L283" s="204"/>
      <c r="M283" s="204"/>
      <c r="N283" s="204"/>
      <c r="O283" s="204"/>
      <c r="P283" s="204"/>
      <c r="Q283" s="204"/>
      <c r="R283" s="204"/>
      <c r="S283" s="204"/>
      <c r="T283" s="204"/>
      <c r="U283" s="204"/>
      <c r="V283" s="204"/>
      <c r="W283" s="204"/>
      <c r="X283" s="204"/>
      <c r="Y283" s="204"/>
      <c r="Z283" s="204"/>
    </row>
    <row r="284" spans="1:26" ht="15.75" customHeight="1">
      <c r="A284" s="204"/>
      <c r="B284" s="204"/>
      <c r="C284" s="204"/>
      <c r="D284" s="204"/>
      <c r="E284" s="204"/>
      <c r="F284" s="204"/>
      <c r="G284" s="204"/>
      <c r="H284" s="204"/>
      <c r="I284" s="204"/>
      <c r="J284" s="204"/>
      <c r="K284" s="204"/>
      <c r="L284" s="204"/>
      <c r="M284" s="204"/>
      <c r="N284" s="204"/>
      <c r="O284" s="204"/>
      <c r="P284" s="204"/>
      <c r="Q284" s="204"/>
      <c r="R284" s="204"/>
      <c r="S284" s="204"/>
      <c r="T284" s="204"/>
      <c r="U284" s="204"/>
      <c r="V284" s="204"/>
      <c r="W284" s="204"/>
      <c r="X284" s="204"/>
      <c r="Y284" s="204"/>
      <c r="Z284" s="204"/>
    </row>
    <row r="285" spans="1:26" ht="15.75" customHeight="1">
      <c r="A285" s="204"/>
      <c r="B285" s="204"/>
      <c r="C285" s="204"/>
      <c r="D285" s="204"/>
      <c r="E285" s="204"/>
      <c r="F285" s="204"/>
      <c r="G285" s="204"/>
      <c r="H285" s="204"/>
      <c r="I285" s="204"/>
      <c r="J285" s="204"/>
      <c r="K285" s="204"/>
      <c r="L285" s="204"/>
      <c r="M285" s="204"/>
      <c r="N285" s="204"/>
      <c r="O285" s="204"/>
      <c r="P285" s="204"/>
      <c r="Q285" s="204"/>
      <c r="R285" s="204"/>
      <c r="S285" s="204"/>
      <c r="T285" s="204"/>
      <c r="U285" s="204"/>
      <c r="V285" s="204"/>
      <c r="W285" s="204"/>
      <c r="X285" s="204"/>
      <c r="Y285" s="204"/>
      <c r="Z285" s="204"/>
    </row>
    <row r="286" spans="1:26" ht="15.75" customHeight="1">
      <c r="A286" s="204"/>
      <c r="B286" s="204"/>
      <c r="C286" s="204"/>
      <c r="D286" s="204"/>
      <c r="E286" s="204"/>
      <c r="F286" s="204"/>
      <c r="G286" s="204"/>
      <c r="H286" s="204"/>
      <c r="I286" s="204"/>
      <c r="J286" s="204"/>
      <c r="K286" s="204"/>
      <c r="L286" s="204"/>
      <c r="M286" s="204"/>
      <c r="N286" s="204"/>
      <c r="O286" s="204"/>
      <c r="P286" s="204"/>
      <c r="Q286" s="204"/>
      <c r="R286" s="204"/>
      <c r="S286" s="204"/>
      <c r="T286" s="204"/>
      <c r="U286" s="204"/>
      <c r="V286" s="204"/>
      <c r="W286" s="204"/>
      <c r="X286" s="204"/>
      <c r="Y286" s="204"/>
      <c r="Z286" s="204"/>
    </row>
    <row r="287" spans="1:26" ht="15.75" customHeight="1">
      <c r="A287" s="204"/>
      <c r="B287" s="204"/>
      <c r="C287" s="204"/>
      <c r="D287" s="204"/>
      <c r="E287" s="204"/>
      <c r="F287" s="204"/>
      <c r="G287" s="204"/>
      <c r="H287" s="204"/>
      <c r="I287" s="204"/>
      <c r="J287" s="204"/>
      <c r="K287" s="204"/>
      <c r="L287" s="204"/>
      <c r="M287" s="204"/>
      <c r="N287" s="204"/>
      <c r="O287" s="204"/>
      <c r="P287" s="204"/>
      <c r="Q287" s="204"/>
      <c r="R287" s="204"/>
      <c r="S287" s="204"/>
      <c r="T287" s="204"/>
      <c r="U287" s="204"/>
      <c r="V287" s="204"/>
      <c r="W287" s="204"/>
      <c r="X287" s="204"/>
      <c r="Y287" s="204"/>
      <c r="Z287" s="204"/>
    </row>
    <row r="288" spans="1:26" ht="15.75" customHeight="1">
      <c r="A288" s="204"/>
      <c r="B288" s="204"/>
      <c r="C288" s="204"/>
      <c r="D288" s="204"/>
      <c r="E288" s="204"/>
      <c r="F288" s="204"/>
      <c r="G288" s="204"/>
      <c r="H288" s="204"/>
      <c r="I288" s="204"/>
      <c r="J288" s="204"/>
      <c r="K288" s="204"/>
      <c r="L288" s="204"/>
      <c r="M288" s="204"/>
      <c r="N288" s="204"/>
      <c r="O288" s="204"/>
      <c r="P288" s="204"/>
      <c r="Q288" s="204"/>
      <c r="R288" s="204"/>
      <c r="S288" s="204"/>
      <c r="T288" s="204"/>
      <c r="U288" s="204"/>
      <c r="V288" s="204"/>
      <c r="W288" s="204"/>
      <c r="X288" s="204"/>
      <c r="Y288" s="204"/>
      <c r="Z288" s="204"/>
    </row>
    <row r="289" spans="1:26" ht="15.75" customHeight="1">
      <c r="A289" s="204"/>
      <c r="B289" s="204"/>
      <c r="C289" s="204"/>
      <c r="D289" s="204"/>
      <c r="E289" s="204"/>
      <c r="F289" s="204"/>
      <c r="G289" s="204"/>
      <c r="H289" s="204"/>
      <c r="I289" s="204"/>
      <c r="J289" s="204"/>
      <c r="K289" s="204"/>
      <c r="L289" s="204"/>
      <c r="M289" s="204"/>
      <c r="N289" s="204"/>
      <c r="O289" s="204"/>
      <c r="P289" s="204"/>
      <c r="Q289" s="204"/>
      <c r="R289" s="204"/>
      <c r="S289" s="204"/>
      <c r="T289" s="204"/>
      <c r="U289" s="204"/>
      <c r="V289" s="204"/>
      <c r="W289" s="204"/>
      <c r="X289" s="204"/>
      <c r="Y289" s="204"/>
      <c r="Z289" s="204"/>
    </row>
    <row r="290" spans="1:26" ht="15.75" customHeight="1">
      <c r="A290" s="204"/>
      <c r="B290" s="204"/>
      <c r="C290" s="204"/>
      <c r="D290" s="204"/>
      <c r="E290" s="204"/>
      <c r="F290" s="204"/>
      <c r="G290" s="204"/>
      <c r="H290" s="204"/>
      <c r="I290" s="204"/>
      <c r="J290" s="204"/>
      <c r="K290" s="204"/>
      <c r="L290" s="204"/>
      <c r="M290" s="204"/>
      <c r="N290" s="204"/>
      <c r="O290" s="204"/>
      <c r="P290" s="204"/>
      <c r="Q290" s="204"/>
      <c r="R290" s="204"/>
      <c r="S290" s="204"/>
      <c r="T290" s="204"/>
      <c r="U290" s="204"/>
      <c r="V290" s="204"/>
      <c r="W290" s="204"/>
      <c r="X290" s="204"/>
      <c r="Y290" s="204"/>
      <c r="Z290" s="204"/>
    </row>
    <row r="291" spans="1:26" ht="15.75" customHeight="1">
      <c r="A291" s="204"/>
      <c r="B291" s="204"/>
      <c r="C291" s="204"/>
      <c r="D291" s="204"/>
      <c r="E291" s="204"/>
      <c r="F291" s="204"/>
      <c r="G291" s="204"/>
      <c r="H291" s="204"/>
      <c r="I291" s="204"/>
      <c r="J291" s="204"/>
      <c r="K291" s="204"/>
      <c r="L291" s="204"/>
      <c r="M291" s="204"/>
      <c r="N291" s="204"/>
      <c r="O291" s="204"/>
      <c r="P291" s="204"/>
      <c r="Q291" s="204"/>
      <c r="R291" s="204"/>
      <c r="S291" s="204"/>
      <c r="T291" s="204"/>
      <c r="U291" s="204"/>
      <c r="V291" s="204"/>
      <c r="W291" s="204"/>
      <c r="X291" s="204"/>
      <c r="Y291" s="204"/>
      <c r="Z291" s="204"/>
    </row>
    <row r="292" spans="1:26" ht="15.75" customHeight="1">
      <c r="A292" s="204"/>
      <c r="B292" s="204"/>
      <c r="C292" s="204"/>
      <c r="D292" s="204"/>
      <c r="E292" s="204"/>
      <c r="F292" s="204"/>
      <c r="G292" s="204"/>
      <c r="H292" s="204"/>
      <c r="I292" s="204"/>
      <c r="J292" s="204"/>
      <c r="K292" s="204"/>
      <c r="L292" s="204"/>
      <c r="M292" s="204"/>
      <c r="N292" s="204"/>
      <c r="O292" s="204"/>
      <c r="P292" s="204"/>
      <c r="Q292" s="204"/>
      <c r="R292" s="204"/>
      <c r="S292" s="204"/>
      <c r="T292" s="204"/>
      <c r="U292" s="204"/>
      <c r="V292" s="204"/>
      <c r="W292" s="204"/>
      <c r="X292" s="204"/>
      <c r="Y292" s="204"/>
      <c r="Z292" s="204"/>
    </row>
    <row r="293" spans="1:26" ht="15.75" customHeight="1">
      <c r="A293" s="204"/>
      <c r="B293" s="204"/>
      <c r="C293" s="204"/>
      <c r="D293" s="204"/>
      <c r="E293" s="204"/>
      <c r="F293" s="204"/>
      <c r="G293" s="204"/>
      <c r="H293" s="204"/>
      <c r="I293" s="204"/>
      <c r="J293" s="204"/>
      <c r="K293" s="204"/>
      <c r="L293" s="204"/>
      <c r="M293" s="204"/>
      <c r="N293" s="204"/>
      <c r="O293" s="204"/>
      <c r="P293" s="204"/>
      <c r="Q293" s="204"/>
      <c r="R293" s="204"/>
      <c r="S293" s="204"/>
      <c r="T293" s="204"/>
      <c r="U293" s="204"/>
      <c r="V293" s="204"/>
      <c r="W293" s="204"/>
      <c r="X293" s="204"/>
      <c r="Y293" s="204"/>
      <c r="Z293" s="204"/>
    </row>
    <row r="294" spans="1:26" ht="15.75" customHeight="1">
      <c r="A294" s="204"/>
      <c r="B294" s="204"/>
      <c r="C294" s="204"/>
      <c r="D294" s="204"/>
      <c r="E294" s="204"/>
      <c r="F294" s="204"/>
      <c r="G294" s="204"/>
      <c r="H294" s="204"/>
      <c r="I294" s="204"/>
      <c r="J294" s="204"/>
      <c r="K294" s="204"/>
      <c r="L294" s="204"/>
      <c r="M294" s="204"/>
      <c r="N294" s="204"/>
      <c r="O294" s="204"/>
      <c r="P294" s="204"/>
      <c r="Q294" s="204"/>
      <c r="R294" s="204"/>
      <c r="S294" s="204"/>
      <c r="T294" s="204"/>
      <c r="U294" s="204"/>
      <c r="V294" s="204"/>
      <c r="W294" s="204"/>
      <c r="X294" s="204"/>
      <c r="Y294" s="204"/>
      <c r="Z294" s="204"/>
    </row>
    <row r="295" spans="1:26" ht="15.75" customHeight="1">
      <c r="A295" s="204"/>
      <c r="B295" s="204"/>
      <c r="C295" s="204"/>
      <c r="D295" s="204"/>
      <c r="E295" s="204"/>
      <c r="F295" s="204"/>
      <c r="G295" s="204"/>
      <c r="H295" s="204"/>
      <c r="I295" s="204"/>
      <c r="J295" s="204"/>
      <c r="K295" s="204"/>
      <c r="L295" s="204"/>
      <c r="M295" s="204"/>
      <c r="N295" s="204"/>
      <c r="O295" s="204"/>
      <c r="P295" s="204"/>
      <c r="Q295" s="204"/>
      <c r="R295" s="204"/>
      <c r="S295" s="204"/>
      <c r="T295" s="204"/>
      <c r="U295" s="204"/>
      <c r="V295" s="204"/>
      <c r="W295" s="204"/>
      <c r="X295" s="204"/>
      <c r="Y295" s="204"/>
      <c r="Z295" s="204"/>
    </row>
    <row r="296" spans="1:26" ht="15.75" customHeight="1">
      <c r="A296" s="204"/>
      <c r="B296" s="204"/>
      <c r="C296" s="204"/>
      <c r="D296" s="204"/>
      <c r="E296" s="204"/>
      <c r="F296" s="204"/>
      <c r="G296" s="204"/>
      <c r="H296" s="204"/>
      <c r="I296" s="204"/>
      <c r="J296" s="204"/>
      <c r="K296" s="204"/>
      <c r="L296" s="204"/>
      <c r="M296" s="204"/>
      <c r="N296" s="204"/>
      <c r="O296" s="204"/>
      <c r="P296" s="204"/>
      <c r="Q296" s="204"/>
      <c r="R296" s="204"/>
      <c r="S296" s="204"/>
      <c r="T296" s="204"/>
      <c r="U296" s="204"/>
      <c r="V296" s="204"/>
      <c r="W296" s="204"/>
      <c r="X296" s="204"/>
      <c r="Y296" s="204"/>
      <c r="Z296" s="204"/>
    </row>
    <row r="297" spans="1:26" ht="15.75" customHeight="1">
      <c r="A297" s="204"/>
      <c r="B297" s="204"/>
      <c r="C297" s="204"/>
      <c r="D297" s="204"/>
      <c r="E297" s="204"/>
      <c r="F297" s="204"/>
      <c r="G297" s="204"/>
      <c r="H297" s="204"/>
      <c r="I297" s="204"/>
      <c r="J297" s="204"/>
      <c r="K297" s="204"/>
      <c r="L297" s="204"/>
      <c r="M297" s="204"/>
      <c r="N297" s="204"/>
      <c r="O297" s="204"/>
      <c r="P297" s="204"/>
      <c r="Q297" s="204"/>
      <c r="R297" s="204"/>
      <c r="S297" s="204"/>
      <c r="T297" s="204"/>
      <c r="U297" s="204"/>
      <c r="V297" s="204"/>
      <c r="W297" s="204"/>
      <c r="X297" s="204"/>
      <c r="Y297" s="204"/>
      <c r="Z297" s="204"/>
    </row>
    <row r="298" spans="1:26" ht="15.75" customHeight="1">
      <c r="A298" s="204"/>
      <c r="B298" s="204"/>
      <c r="C298" s="204"/>
      <c r="D298" s="204"/>
      <c r="E298" s="204"/>
      <c r="F298" s="204"/>
      <c r="G298" s="204"/>
      <c r="H298" s="204"/>
      <c r="I298" s="204"/>
      <c r="J298" s="204"/>
      <c r="K298" s="204"/>
      <c r="L298" s="204"/>
      <c r="M298" s="204"/>
      <c r="N298" s="204"/>
      <c r="O298" s="204"/>
      <c r="P298" s="204"/>
      <c r="Q298" s="204"/>
      <c r="R298" s="204"/>
      <c r="S298" s="204"/>
      <c r="T298" s="204"/>
      <c r="U298" s="204"/>
      <c r="V298" s="204"/>
      <c r="W298" s="204"/>
      <c r="X298" s="204"/>
      <c r="Y298" s="204"/>
      <c r="Z298" s="204"/>
    </row>
    <row r="299" spans="1:26" ht="15.75" customHeight="1">
      <c r="A299" s="204"/>
      <c r="B299" s="204"/>
      <c r="C299" s="204"/>
      <c r="D299" s="204"/>
      <c r="E299" s="204"/>
      <c r="F299" s="204"/>
      <c r="G299" s="204"/>
      <c r="H299" s="204"/>
      <c r="I299" s="204"/>
      <c r="J299" s="204"/>
      <c r="K299" s="204"/>
      <c r="L299" s="204"/>
      <c r="M299" s="204"/>
      <c r="N299" s="204"/>
      <c r="O299" s="204"/>
      <c r="P299" s="204"/>
      <c r="Q299" s="204"/>
      <c r="R299" s="204"/>
      <c r="S299" s="204"/>
      <c r="T299" s="204"/>
      <c r="U299" s="204"/>
      <c r="V299" s="204"/>
      <c r="W299" s="204"/>
      <c r="X299" s="204"/>
      <c r="Y299" s="204"/>
      <c r="Z299" s="204"/>
    </row>
    <row r="300" spans="1:26" ht="15.75" customHeight="1">
      <c r="A300" s="204"/>
      <c r="B300" s="204"/>
      <c r="C300" s="204"/>
      <c r="D300" s="204"/>
      <c r="E300" s="204"/>
      <c r="F300" s="204"/>
      <c r="G300" s="204"/>
      <c r="H300" s="204"/>
      <c r="I300" s="204"/>
      <c r="J300" s="204"/>
      <c r="K300" s="204"/>
      <c r="L300" s="204"/>
      <c r="M300" s="204"/>
      <c r="N300" s="204"/>
      <c r="O300" s="204"/>
      <c r="P300" s="204"/>
      <c r="Q300" s="204"/>
      <c r="R300" s="204"/>
      <c r="S300" s="204"/>
      <c r="T300" s="204"/>
      <c r="U300" s="204"/>
      <c r="V300" s="204"/>
      <c r="W300" s="204"/>
      <c r="X300" s="204"/>
      <c r="Y300" s="204"/>
      <c r="Z300" s="204"/>
    </row>
    <row r="301" spans="1:26" ht="15.75" customHeight="1">
      <c r="A301" s="204"/>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204"/>
      <c r="Y301" s="204"/>
      <c r="Z301" s="204"/>
    </row>
    <row r="302" spans="1:26" ht="15.75" customHeight="1">
      <c r="A302" s="204"/>
      <c r="B302" s="204"/>
      <c r="C302" s="204"/>
      <c r="D302" s="204"/>
      <c r="E302" s="204"/>
      <c r="F302" s="204"/>
      <c r="G302" s="204"/>
      <c r="H302" s="204"/>
      <c r="I302" s="204"/>
      <c r="J302" s="204"/>
      <c r="K302" s="204"/>
      <c r="L302" s="204"/>
      <c r="M302" s="204"/>
      <c r="N302" s="204"/>
      <c r="O302" s="204"/>
      <c r="P302" s="204"/>
      <c r="Q302" s="204"/>
      <c r="R302" s="204"/>
      <c r="S302" s="204"/>
      <c r="T302" s="204"/>
      <c r="U302" s="204"/>
      <c r="V302" s="204"/>
      <c r="W302" s="204"/>
      <c r="X302" s="204"/>
      <c r="Y302" s="204"/>
      <c r="Z302" s="204"/>
    </row>
    <row r="303" spans="1:26" ht="15.75" customHeight="1">
      <c r="A303" s="204"/>
      <c r="B303" s="204"/>
      <c r="C303" s="204"/>
      <c r="D303" s="204"/>
      <c r="E303" s="204"/>
      <c r="F303" s="204"/>
      <c r="G303" s="204"/>
      <c r="H303" s="204"/>
      <c r="I303" s="204"/>
      <c r="J303" s="204"/>
      <c r="K303" s="204"/>
      <c r="L303" s="204"/>
      <c r="M303" s="204"/>
      <c r="N303" s="204"/>
      <c r="O303" s="204"/>
      <c r="P303" s="204"/>
      <c r="Q303" s="204"/>
      <c r="R303" s="204"/>
      <c r="S303" s="204"/>
      <c r="T303" s="204"/>
      <c r="U303" s="204"/>
      <c r="V303" s="204"/>
      <c r="W303" s="204"/>
      <c r="X303" s="204"/>
      <c r="Y303" s="204"/>
      <c r="Z303" s="204"/>
    </row>
    <row r="304" spans="1:26" ht="15.75" customHeight="1">
      <c r="A304" s="204"/>
      <c r="B304" s="204"/>
      <c r="C304" s="204"/>
      <c r="D304" s="204"/>
      <c r="E304" s="204"/>
      <c r="F304" s="204"/>
      <c r="G304" s="204"/>
      <c r="H304" s="204"/>
      <c r="I304" s="204"/>
      <c r="J304" s="204"/>
      <c r="K304" s="204"/>
      <c r="L304" s="204"/>
      <c r="M304" s="204"/>
      <c r="N304" s="204"/>
      <c r="O304" s="204"/>
      <c r="P304" s="204"/>
      <c r="Q304" s="204"/>
      <c r="R304" s="204"/>
      <c r="S304" s="204"/>
      <c r="T304" s="204"/>
      <c r="U304" s="204"/>
      <c r="V304" s="204"/>
      <c r="W304" s="204"/>
      <c r="X304" s="204"/>
      <c r="Y304" s="204"/>
      <c r="Z304" s="204"/>
    </row>
    <row r="305" spans="1:26" ht="15.75" customHeight="1">
      <c r="A305" s="204"/>
      <c r="B305" s="204"/>
      <c r="C305" s="204"/>
      <c r="D305" s="204"/>
      <c r="E305" s="204"/>
      <c r="F305" s="204"/>
      <c r="G305" s="204"/>
      <c r="H305" s="204"/>
      <c r="I305" s="204"/>
      <c r="J305" s="204"/>
      <c r="K305" s="204"/>
      <c r="L305" s="204"/>
      <c r="M305" s="204"/>
      <c r="N305" s="204"/>
      <c r="O305" s="204"/>
      <c r="P305" s="204"/>
      <c r="Q305" s="204"/>
      <c r="R305" s="204"/>
      <c r="S305" s="204"/>
      <c r="T305" s="204"/>
      <c r="U305" s="204"/>
      <c r="V305" s="204"/>
      <c r="W305" s="204"/>
      <c r="X305" s="204"/>
      <c r="Y305" s="204"/>
      <c r="Z305" s="204"/>
    </row>
    <row r="306" spans="1:26" ht="15.75" customHeight="1">
      <c r="A306" s="204"/>
      <c r="B306" s="204"/>
      <c r="C306" s="204"/>
      <c r="D306" s="204"/>
      <c r="E306" s="204"/>
      <c r="F306" s="204"/>
      <c r="G306" s="204"/>
      <c r="H306" s="204"/>
      <c r="I306" s="204"/>
      <c r="J306" s="204"/>
      <c r="K306" s="204"/>
      <c r="L306" s="204"/>
      <c r="M306" s="204"/>
      <c r="N306" s="204"/>
      <c r="O306" s="204"/>
      <c r="P306" s="204"/>
      <c r="Q306" s="204"/>
      <c r="R306" s="204"/>
      <c r="S306" s="204"/>
      <c r="T306" s="204"/>
      <c r="U306" s="204"/>
      <c r="V306" s="204"/>
      <c r="W306" s="204"/>
      <c r="X306" s="204"/>
      <c r="Y306" s="204"/>
      <c r="Z306" s="204"/>
    </row>
    <row r="307" spans="1:26" ht="15.75" customHeight="1">
      <c r="A307" s="204"/>
      <c r="B307" s="204"/>
      <c r="C307" s="204"/>
      <c r="D307" s="204"/>
      <c r="E307" s="204"/>
      <c r="F307" s="204"/>
      <c r="G307" s="204"/>
      <c r="H307" s="204"/>
      <c r="I307" s="204"/>
      <c r="J307" s="204"/>
      <c r="K307" s="204"/>
      <c r="L307" s="204"/>
      <c r="M307" s="204"/>
      <c r="N307" s="204"/>
      <c r="O307" s="204"/>
      <c r="P307" s="204"/>
      <c r="Q307" s="204"/>
      <c r="R307" s="204"/>
      <c r="S307" s="204"/>
      <c r="T307" s="204"/>
      <c r="U307" s="204"/>
      <c r="V307" s="204"/>
      <c r="W307" s="204"/>
      <c r="X307" s="204"/>
      <c r="Y307" s="204"/>
      <c r="Z307" s="204"/>
    </row>
    <row r="308" spans="1:26" ht="15.75" customHeight="1">
      <c r="A308" s="204"/>
      <c r="B308" s="204"/>
      <c r="C308" s="204"/>
      <c r="D308" s="204"/>
      <c r="E308" s="204"/>
      <c r="F308" s="204"/>
      <c r="G308" s="204"/>
      <c r="H308" s="204"/>
      <c r="I308" s="204"/>
      <c r="J308" s="204"/>
      <c r="K308" s="204"/>
      <c r="L308" s="204"/>
      <c r="M308" s="204"/>
      <c r="N308" s="204"/>
      <c r="O308" s="204"/>
      <c r="P308" s="204"/>
      <c r="Q308" s="204"/>
      <c r="R308" s="204"/>
      <c r="S308" s="204"/>
      <c r="T308" s="204"/>
      <c r="U308" s="204"/>
      <c r="V308" s="204"/>
      <c r="W308" s="204"/>
      <c r="X308" s="204"/>
      <c r="Y308" s="204"/>
      <c r="Z308" s="204"/>
    </row>
    <row r="309" spans="1:26" ht="15.75" customHeight="1">
      <c r="A309" s="204"/>
      <c r="B309" s="204"/>
      <c r="C309" s="204"/>
      <c r="D309" s="204"/>
      <c r="E309" s="204"/>
      <c r="F309" s="204"/>
      <c r="G309" s="204"/>
      <c r="H309" s="204"/>
      <c r="I309" s="204"/>
      <c r="J309" s="204"/>
      <c r="K309" s="204"/>
      <c r="L309" s="204"/>
      <c r="M309" s="204"/>
      <c r="N309" s="204"/>
      <c r="O309" s="204"/>
      <c r="P309" s="204"/>
      <c r="Q309" s="204"/>
      <c r="R309" s="204"/>
      <c r="S309" s="204"/>
      <c r="T309" s="204"/>
      <c r="U309" s="204"/>
      <c r="V309" s="204"/>
      <c r="W309" s="204"/>
      <c r="X309" s="204"/>
      <c r="Y309" s="204"/>
      <c r="Z309" s="204"/>
    </row>
    <row r="310" spans="1:26" ht="15.75" customHeight="1">
      <c r="A310" s="204"/>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204"/>
      <c r="Y310" s="204"/>
      <c r="Z310" s="204"/>
    </row>
    <row r="311" spans="1:26" ht="15.75" customHeight="1">
      <c r="A311" s="204"/>
      <c r="B311" s="204"/>
      <c r="C311" s="204"/>
      <c r="D311" s="204"/>
      <c r="E311" s="204"/>
      <c r="F311" s="204"/>
      <c r="G311" s="204"/>
      <c r="H311" s="204"/>
      <c r="I311" s="204"/>
      <c r="J311" s="204"/>
      <c r="K311" s="204"/>
      <c r="L311" s="204"/>
      <c r="M311" s="204"/>
      <c r="N311" s="204"/>
      <c r="O311" s="204"/>
      <c r="P311" s="204"/>
      <c r="Q311" s="204"/>
      <c r="R311" s="204"/>
      <c r="S311" s="204"/>
      <c r="T311" s="204"/>
      <c r="U311" s="204"/>
      <c r="V311" s="204"/>
      <c r="W311" s="204"/>
      <c r="X311" s="204"/>
      <c r="Y311" s="204"/>
      <c r="Z311" s="204"/>
    </row>
    <row r="312" spans="1:26" ht="15.75" customHeight="1">
      <c r="A312" s="204"/>
      <c r="B312" s="204"/>
      <c r="C312" s="204"/>
      <c r="D312" s="204"/>
      <c r="E312" s="204"/>
      <c r="F312" s="204"/>
      <c r="G312" s="204"/>
      <c r="H312" s="204"/>
      <c r="I312" s="204"/>
      <c r="J312" s="204"/>
      <c r="K312" s="204"/>
      <c r="L312" s="204"/>
      <c r="M312" s="204"/>
      <c r="N312" s="204"/>
      <c r="O312" s="204"/>
      <c r="P312" s="204"/>
      <c r="Q312" s="204"/>
      <c r="R312" s="204"/>
      <c r="S312" s="204"/>
      <c r="T312" s="204"/>
      <c r="U312" s="204"/>
      <c r="V312" s="204"/>
      <c r="W312" s="204"/>
      <c r="X312" s="204"/>
      <c r="Y312" s="204"/>
      <c r="Z312" s="204"/>
    </row>
    <row r="313" spans="1:26" ht="15.75" customHeight="1">
      <c r="A313" s="204"/>
      <c r="B313" s="204"/>
      <c r="C313" s="204"/>
      <c r="D313" s="204"/>
      <c r="E313" s="204"/>
      <c r="F313" s="204"/>
      <c r="G313" s="204"/>
      <c r="H313" s="204"/>
      <c r="I313" s="204"/>
      <c r="J313" s="204"/>
      <c r="K313" s="204"/>
      <c r="L313" s="204"/>
      <c r="M313" s="204"/>
      <c r="N313" s="204"/>
      <c r="O313" s="204"/>
      <c r="P313" s="204"/>
      <c r="Q313" s="204"/>
      <c r="R313" s="204"/>
      <c r="S313" s="204"/>
      <c r="T313" s="204"/>
      <c r="U313" s="204"/>
      <c r="V313" s="204"/>
      <c r="W313" s="204"/>
      <c r="X313" s="204"/>
      <c r="Y313" s="204"/>
      <c r="Z313" s="204"/>
    </row>
    <row r="314" spans="1:26" ht="15.75" customHeight="1">
      <c r="A314" s="204"/>
      <c r="B314" s="204"/>
      <c r="C314" s="204"/>
      <c r="D314" s="204"/>
      <c r="E314" s="204"/>
      <c r="F314" s="204"/>
      <c r="G314" s="204"/>
      <c r="H314" s="204"/>
      <c r="I314" s="204"/>
      <c r="J314" s="204"/>
      <c r="K314" s="204"/>
      <c r="L314" s="204"/>
      <c r="M314" s="204"/>
      <c r="N314" s="204"/>
      <c r="O314" s="204"/>
      <c r="P314" s="204"/>
      <c r="Q314" s="204"/>
      <c r="R314" s="204"/>
      <c r="S314" s="204"/>
      <c r="T314" s="204"/>
      <c r="U314" s="204"/>
      <c r="V314" s="204"/>
      <c r="W314" s="204"/>
      <c r="X314" s="204"/>
      <c r="Y314" s="204"/>
      <c r="Z314" s="204"/>
    </row>
    <row r="315" spans="1:26" ht="15.75" customHeight="1">
      <c r="A315" s="204"/>
      <c r="B315" s="204"/>
      <c r="C315" s="204"/>
      <c r="D315" s="204"/>
      <c r="E315" s="204"/>
      <c r="F315" s="204"/>
      <c r="G315" s="204"/>
      <c r="H315" s="204"/>
      <c r="I315" s="204"/>
      <c r="J315" s="204"/>
      <c r="K315" s="204"/>
      <c r="L315" s="204"/>
      <c r="M315" s="204"/>
      <c r="N315" s="204"/>
      <c r="O315" s="204"/>
      <c r="P315" s="204"/>
      <c r="Q315" s="204"/>
      <c r="R315" s="204"/>
      <c r="S315" s="204"/>
      <c r="T315" s="204"/>
      <c r="U315" s="204"/>
      <c r="V315" s="204"/>
      <c r="W315" s="204"/>
      <c r="X315" s="204"/>
      <c r="Y315" s="204"/>
      <c r="Z315" s="204"/>
    </row>
    <row r="316" spans="1:26" ht="15.75" customHeight="1">
      <c r="A316" s="204"/>
      <c r="B316" s="204"/>
      <c r="C316" s="204"/>
      <c r="D316" s="204"/>
      <c r="E316" s="204"/>
      <c r="F316" s="204"/>
      <c r="G316" s="204"/>
      <c r="H316" s="204"/>
      <c r="I316" s="204"/>
      <c r="J316" s="204"/>
      <c r="K316" s="204"/>
      <c r="L316" s="204"/>
      <c r="M316" s="204"/>
      <c r="N316" s="204"/>
      <c r="O316" s="204"/>
      <c r="P316" s="204"/>
      <c r="Q316" s="204"/>
      <c r="R316" s="204"/>
      <c r="S316" s="204"/>
      <c r="T316" s="204"/>
      <c r="U316" s="204"/>
      <c r="V316" s="204"/>
      <c r="W316" s="204"/>
      <c r="X316" s="204"/>
      <c r="Y316" s="204"/>
      <c r="Z316" s="204"/>
    </row>
    <row r="317" spans="1:26" ht="15.75" customHeight="1">
      <c r="A317" s="204"/>
      <c r="B317" s="204"/>
      <c r="C317" s="204"/>
      <c r="D317" s="204"/>
      <c r="E317" s="204"/>
      <c r="F317" s="204"/>
      <c r="G317" s="204"/>
      <c r="H317" s="204"/>
      <c r="I317" s="204"/>
      <c r="J317" s="204"/>
      <c r="K317" s="204"/>
      <c r="L317" s="204"/>
      <c r="M317" s="204"/>
      <c r="N317" s="204"/>
      <c r="O317" s="204"/>
      <c r="P317" s="204"/>
      <c r="Q317" s="204"/>
      <c r="R317" s="204"/>
      <c r="S317" s="204"/>
      <c r="T317" s="204"/>
      <c r="U317" s="204"/>
      <c r="V317" s="204"/>
      <c r="W317" s="204"/>
      <c r="X317" s="204"/>
      <c r="Y317" s="204"/>
      <c r="Z317" s="204"/>
    </row>
    <row r="318" spans="1:26" ht="15.75" customHeight="1">
      <c r="A318" s="204"/>
      <c r="B318" s="204"/>
      <c r="C318" s="204"/>
      <c r="D318" s="204"/>
      <c r="E318" s="204"/>
      <c r="F318" s="204"/>
      <c r="G318" s="204"/>
      <c r="H318" s="204"/>
      <c r="I318" s="204"/>
      <c r="J318" s="204"/>
      <c r="K318" s="204"/>
      <c r="L318" s="204"/>
      <c r="M318" s="204"/>
      <c r="N318" s="204"/>
      <c r="O318" s="204"/>
      <c r="P318" s="204"/>
      <c r="Q318" s="204"/>
      <c r="R318" s="204"/>
      <c r="S318" s="204"/>
      <c r="T318" s="204"/>
      <c r="U318" s="204"/>
      <c r="V318" s="204"/>
      <c r="W318" s="204"/>
      <c r="X318" s="204"/>
      <c r="Y318" s="204"/>
      <c r="Z318" s="204"/>
    </row>
    <row r="319" spans="1:26" ht="15.75" customHeight="1">
      <c r="A319" s="204"/>
      <c r="B319" s="204"/>
      <c r="C319" s="204"/>
      <c r="D319" s="204"/>
      <c r="E319" s="204"/>
      <c r="F319" s="204"/>
      <c r="G319" s="204"/>
      <c r="H319" s="204"/>
      <c r="I319" s="204"/>
      <c r="J319" s="204"/>
      <c r="K319" s="204"/>
      <c r="L319" s="204"/>
      <c r="M319" s="204"/>
      <c r="N319" s="204"/>
      <c r="O319" s="204"/>
      <c r="P319" s="204"/>
      <c r="Q319" s="204"/>
      <c r="R319" s="204"/>
      <c r="S319" s="204"/>
      <c r="T319" s="204"/>
      <c r="U319" s="204"/>
      <c r="V319" s="204"/>
      <c r="W319" s="204"/>
      <c r="X319" s="204"/>
      <c r="Y319" s="204"/>
      <c r="Z319" s="204"/>
    </row>
    <row r="320" spans="1:26" ht="15.75" customHeight="1">
      <c r="A320" s="204"/>
      <c r="B320" s="204"/>
      <c r="C320" s="204"/>
      <c r="D320" s="204"/>
      <c r="E320" s="204"/>
      <c r="F320" s="204"/>
      <c r="G320" s="204"/>
      <c r="H320" s="204"/>
      <c r="I320" s="204"/>
      <c r="J320" s="204"/>
      <c r="K320" s="204"/>
      <c r="L320" s="204"/>
      <c r="M320" s="204"/>
      <c r="N320" s="204"/>
      <c r="O320" s="204"/>
      <c r="P320" s="204"/>
      <c r="Q320" s="204"/>
      <c r="R320" s="204"/>
      <c r="S320" s="204"/>
      <c r="T320" s="204"/>
      <c r="U320" s="204"/>
      <c r="V320" s="204"/>
      <c r="W320" s="204"/>
      <c r="X320" s="204"/>
      <c r="Y320" s="204"/>
      <c r="Z320" s="204"/>
    </row>
    <row r="321" spans="1:26" ht="15.75" customHeight="1">
      <c r="A321" s="204"/>
      <c r="B321" s="204"/>
      <c r="C321" s="204"/>
      <c r="D321" s="204"/>
      <c r="E321" s="204"/>
      <c r="F321" s="204"/>
      <c r="G321" s="204"/>
      <c r="H321" s="204"/>
      <c r="I321" s="204"/>
      <c r="J321" s="204"/>
      <c r="K321" s="204"/>
      <c r="L321" s="204"/>
      <c r="M321" s="204"/>
      <c r="N321" s="204"/>
      <c r="O321" s="204"/>
      <c r="P321" s="204"/>
      <c r="Q321" s="204"/>
      <c r="R321" s="204"/>
      <c r="S321" s="204"/>
      <c r="T321" s="204"/>
      <c r="U321" s="204"/>
      <c r="V321" s="204"/>
      <c r="W321" s="204"/>
      <c r="X321" s="204"/>
      <c r="Y321" s="204"/>
      <c r="Z321" s="204"/>
    </row>
    <row r="322" spans="1:26" ht="15.75" customHeight="1">
      <c r="A322" s="204"/>
      <c r="B322" s="204"/>
      <c r="C322" s="204"/>
      <c r="D322" s="204"/>
      <c r="E322" s="204"/>
      <c r="F322" s="204"/>
      <c r="G322" s="204"/>
      <c r="H322" s="204"/>
      <c r="I322" s="204"/>
      <c r="J322" s="204"/>
      <c r="K322" s="204"/>
      <c r="L322" s="204"/>
      <c r="M322" s="204"/>
      <c r="N322" s="204"/>
      <c r="O322" s="204"/>
      <c r="P322" s="204"/>
      <c r="Q322" s="204"/>
      <c r="R322" s="204"/>
      <c r="S322" s="204"/>
      <c r="T322" s="204"/>
      <c r="U322" s="204"/>
      <c r="V322" s="204"/>
      <c r="W322" s="204"/>
      <c r="X322" s="204"/>
      <c r="Y322" s="204"/>
      <c r="Z322" s="204"/>
    </row>
    <row r="323" spans="1:26" ht="15.75" customHeight="1">
      <c r="A323" s="204"/>
      <c r="B323" s="204"/>
      <c r="C323" s="204"/>
      <c r="D323" s="204"/>
      <c r="E323" s="204"/>
      <c r="F323" s="204"/>
      <c r="G323" s="204"/>
      <c r="H323" s="204"/>
      <c r="I323" s="204"/>
      <c r="J323" s="204"/>
      <c r="K323" s="204"/>
      <c r="L323" s="204"/>
      <c r="M323" s="204"/>
      <c r="N323" s="204"/>
      <c r="O323" s="204"/>
      <c r="P323" s="204"/>
      <c r="Q323" s="204"/>
      <c r="R323" s="204"/>
      <c r="S323" s="204"/>
      <c r="T323" s="204"/>
      <c r="U323" s="204"/>
      <c r="V323" s="204"/>
      <c r="W323" s="204"/>
      <c r="X323" s="204"/>
      <c r="Y323" s="204"/>
      <c r="Z323" s="204"/>
    </row>
    <row r="324" spans="1:26" ht="15.75" customHeight="1">
      <c r="A324" s="204"/>
      <c r="B324" s="204"/>
      <c r="C324" s="204"/>
      <c r="D324" s="204"/>
      <c r="E324" s="204"/>
      <c r="F324" s="204"/>
      <c r="G324" s="204"/>
      <c r="H324" s="204"/>
      <c r="I324" s="204"/>
      <c r="J324" s="204"/>
      <c r="K324" s="204"/>
      <c r="L324" s="204"/>
      <c r="M324" s="204"/>
      <c r="N324" s="204"/>
      <c r="O324" s="204"/>
      <c r="P324" s="204"/>
      <c r="Q324" s="204"/>
      <c r="R324" s="204"/>
      <c r="S324" s="204"/>
      <c r="T324" s="204"/>
      <c r="U324" s="204"/>
      <c r="V324" s="204"/>
      <c r="W324" s="204"/>
      <c r="X324" s="204"/>
      <c r="Y324" s="204"/>
      <c r="Z324" s="204"/>
    </row>
    <row r="325" spans="1:26" ht="15.75" customHeight="1">
      <c r="A325" s="204"/>
      <c r="B325" s="204"/>
      <c r="C325" s="204"/>
      <c r="D325" s="204"/>
      <c r="E325" s="204"/>
      <c r="F325" s="204"/>
      <c r="G325" s="204"/>
      <c r="H325" s="204"/>
      <c r="I325" s="204"/>
      <c r="J325" s="204"/>
      <c r="K325" s="204"/>
      <c r="L325" s="204"/>
      <c r="M325" s="204"/>
      <c r="N325" s="204"/>
      <c r="O325" s="204"/>
      <c r="P325" s="204"/>
      <c r="Q325" s="204"/>
      <c r="R325" s="204"/>
      <c r="S325" s="204"/>
      <c r="T325" s="204"/>
      <c r="U325" s="204"/>
      <c r="V325" s="204"/>
      <c r="W325" s="204"/>
      <c r="X325" s="204"/>
      <c r="Y325" s="204"/>
      <c r="Z325" s="204"/>
    </row>
    <row r="326" spans="1:26" ht="15.75" customHeight="1">
      <c r="A326" s="204"/>
      <c r="B326" s="204"/>
      <c r="C326" s="204"/>
      <c r="D326" s="204"/>
      <c r="E326" s="204"/>
      <c r="F326" s="204"/>
      <c r="G326" s="204"/>
      <c r="H326" s="204"/>
      <c r="I326" s="204"/>
      <c r="J326" s="204"/>
      <c r="K326" s="204"/>
      <c r="L326" s="204"/>
      <c r="M326" s="204"/>
      <c r="N326" s="204"/>
      <c r="O326" s="204"/>
      <c r="P326" s="204"/>
      <c r="Q326" s="204"/>
      <c r="R326" s="204"/>
      <c r="S326" s="204"/>
      <c r="T326" s="204"/>
      <c r="U326" s="204"/>
      <c r="V326" s="204"/>
      <c r="W326" s="204"/>
      <c r="X326" s="204"/>
      <c r="Y326" s="204"/>
      <c r="Z326" s="204"/>
    </row>
    <row r="327" spans="1:26" ht="15.75" customHeight="1">
      <c r="A327" s="204"/>
      <c r="B327" s="204"/>
      <c r="C327" s="204"/>
      <c r="D327" s="204"/>
      <c r="E327" s="204"/>
      <c r="F327" s="204"/>
      <c r="G327" s="204"/>
      <c r="H327" s="204"/>
      <c r="I327" s="204"/>
      <c r="J327" s="204"/>
      <c r="K327" s="204"/>
      <c r="L327" s="204"/>
      <c r="M327" s="204"/>
      <c r="N327" s="204"/>
      <c r="O327" s="204"/>
      <c r="P327" s="204"/>
      <c r="Q327" s="204"/>
      <c r="R327" s="204"/>
      <c r="S327" s="204"/>
      <c r="T327" s="204"/>
      <c r="U327" s="204"/>
      <c r="V327" s="204"/>
      <c r="W327" s="204"/>
      <c r="X327" s="204"/>
      <c r="Y327" s="204"/>
      <c r="Z327" s="204"/>
    </row>
    <row r="328" spans="1:26" ht="15.75" customHeight="1">
      <c r="A328" s="204"/>
      <c r="B328" s="204"/>
      <c r="C328" s="204"/>
      <c r="D328" s="204"/>
      <c r="E328" s="204"/>
      <c r="F328" s="204"/>
      <c r="G328" s="204"/>
      <c r="H328" s="204"/>
      <c r="I328" s="204"/>
      <c r="J328" s="204"/>
      <c r="K328" s="204"/>
      <c r="L328" s="204"/>
      <c r="M328" s="204"/>
      <c r="N328" s="204"/>
      <c r="O328" s="204"/>
      <c r="P328" s="204"/>
      <c r="Q328" s="204"/>
      <c r="R328" s="204"/>
      <c r="S328" s="204"/>
      <c r="T328" s="204"/>
      <c r="U328" s="204"/>
      <c r="V328" s="204"/>
      <c r="W328" s="204"/>
      <c r="X328" s="204"/>
      <c r="Y328" s="204"/>
      <c r="Z328" s="204"/>
    </row>
    <row r="329" spans="1:26" ht="15.75" customHeight="1">
      <c r="A329" s="204"/>
      <c r="B329" s="204"/>
      <c r="C329" s="204"/>
      <c r="D329" s="204"/>
      <c r="E329" s="204"/>
      <c r="F329" s="204"/>
      <c r="G329" s="204"/>
      <c r="H329" s="204"/>
      <c r="I329" s="204"/>
      <c r="J329" s="204"/>
      <c r="K329" s="204"/>
      <c r="L329" s="204"/>
      <c r="M329" s="204"/>
      <c r="N329" s="204"/>
      <c r="O329" s="204"/>
      <c r="P329" s="204"/>
      <c r="Q329" s="204"/>
      <c r="R329" s="204"/>
      <c r="S329" s="204"/>
      <c r="T329" s="204"/>
      <c r="U329" s="204"/>
      <c r="V329" s="204"/>
      <c r="W329" s="204"/>
      <c r="X329" s="204"/>
      <c r="Y329" s="204"/>
      <c r="Z329" s="204"/>
    </row>
    <row r="330" spans="1:26" ht="15.75" customHeight="1">
      <c r="A330" s="204"/>
      <c r="B330" s="204"/>
      <c r="C330" s="204"/>
      <c r="D330" s="204"/>
      <c r="E330" s="204"/>
      <c r="F330" s="204"/>
      <c r="G330" s="204"/>
      <c r="H330" s="204"/>
      <c r="I330" s="204"/>
      <c r="J330" s="204"/>
      <c r="K330" s="204"/>
      <c r="L330" s="204"/>
      <c r="M330" s="204"/>
      <c r="N330" s="204"/>
      <c r="O330" s="204"/>
      <c r="P330" s="204"/>
      <c r="Q330" s="204"/>
      <c r="R330" s="204"/>
      <c r="S330" s="204"/>
      <c r="T330" s="204"/>
      <c r="U330" s="204"/>
      <c r="V330" s="204"/>
      <c r="W330" s="204"/>
      <c r="X330" s="204"/>
      <c r="Y330" s="204"/>
      <c r="Z330" s="204"/>
    </row>
    <row r="331" spans="1:26" ht="15.75" customHeight="1">
      <c r="A331" s="204"/>
      <c r="B331" s="204"/>
      <c r="C331" s="204"/>
      <c r="D331" s="204"/>
      <c r="E331" s="204"/>
      <c r="F331" s="204"/>
      <c r="G331" s="204"/>
      <c r="H331" s="204"/>
      <c r="I331" s="204"/>
      <c r="J331" s="204"/>
      <c r="K331" s="204"/>
      <c r="L331" s="204"/>
      <c r="M331" s="204"/>
      <c r="N331" s="204"/>
      <c r="O331" s="204"/>
      <c r="P331" s="204"/>
      <c r="Q331" s="204"/>
      <c r="R331" s="204"/>
      <c r="S331" s="204"/>
      <c r="T331" s="204"/>
      <c r="U331" s="204"/>
      <c r="V331" s="204"/>
      <c r="W331" s="204"/>
      <c r="X331" s="204"/>
      <c r="Y331" s="204"/>
      <c r="Z331" s="204"/>
    </row>
    <row r="332" spans="1:26" ht="15.75" customHeight="1">
      <c r="A332" s="204"/>
      <c r="B332" s="204"/>
      <c r="C332" s="204"/>
      <c r="D332" s="204"/>
      <c r="E332" s="204"/>
      <c r="F332" s="204"/>
      <c r="G332" s="204"/>
      <c r="H332" s="204"/>
      <c r="I332" s="204"/>
      <c r="J332" s="204"/>
      <c r="K332" s="204"/>
      <c r="L332" s="204"/>
      <c r="M332" s="204"/>
      <c r="N332" s="204"/>
      <c r="O332" s="204"/>
      <c r="P332" s="204"/>
      <c r="Q332" s="204"/>
      <c r="R332" s="204"/>
      <c r="S332" s="204"/>
      <c r="T332" s="204"/>
      <c r="U332" s="204"/>
      <c r="V332" s="204"/>
      <c r="W332" s="204"/>
      <c r="X332" s="204"/>
      <c r="Y332" s="204"/>
      <c r="Z332" s="204"/>
    </row>
    <row r="333" spans="1:26" ht="15.75" customHeight="1">
      <c r="A333" s="204"/>
      <c r="B333" s="204"/>
      <c r="C333" s="204"/>
      <c r="D333" s="204"/>
      <c r="E333" s="204"/>
      <c r="F333" s="204"/>
      <c r="G333" s="204"/>
      <c r="H333" s="204"/>
      <c r="I333" s="204"/>
      <c r="J333" s="204"/>
      <c r="K333" s="204"/>
      <c r="L333" s="204"/>
      <c r="M333" s="204"/>
      <c r="N333" s="204"/>
      <c r="O333" s="204"/>
      <c r="P333" s="204"/>
      <c r="Q333" s="204"/>
      <c r="R333" s="204"/>
      <c r="S333" s="204"/>
      <c r="T333" s="204"/>
      <c r="U333" s="204"/>
      <c r="V333" s="204"/>
      <c r="W333" s="204"/>
      <c r="X333" s="204"/>
      <c r="Y333" s="204"/>
      <c r="Z333" s="204"/>
    </row>
    <row r="334" spans="1:26" ht="15.75" customHeight="1">
      <c r="A334" s="204"/>
      <c r="B334" s="204"/>
      <c r="C334" s="204"/>
      <c r="D334" s="204"/>
      <c r="E334" s="204"/>
      <c r="F334" s="204"/>
      <c r="G334" s="204"/>
      <c r="H334" s="204"/>
      <c r="I334" s="204"/>
      <c r="J334" s="204"/>
      <c r="K334" s="204"/>
      <c r="L334" s="204"/>
      <c r="M334" s="204"/>
      <c r="N334" s="204"/>
      <c r="O334" s="204"/>
      <c r="P334" s="204"/>
      <c r="Q334" s="204"/>
      <c r="R334" s="204"/>
      <c r="S334" s="204"/>
      <c r="T334" s="204"/>
      <c r="U334" s="204"/>
      <c r="V334" s="204"/>
      <c r="W334" s="204"/>
      <c r="X334" s="204"/>
      <c r="Y334" s="204"/>
      <c r="Z334" s="204"/>
    </row>
    <row r="335" spans="1:26" ht="15.75" customHeight="1">
      <c r="A335" s="204"/>
      <c r="B335" s="204"/>
      <c r="C335" s="204"/>
      <c r="D335" s="204"/>
      <c r="E335" s="204"/>
      <c r="F335" s="204"/>
      <c r="G335" s="204"/>
      <c r="H335" s="204"/>
      <c r="I335" s="204"/>
      <c r="J335" s="204"/>
      <c r="K335" s="204"/>
      <c r="L335" s="204"/>
      <c r="M335" s="204"/>
      <c r="N335" s="204"/>
      <c r="O335" s="204"/>
      <c r="P335" s="204"/>
      <c r="Q335" s="204"/>
      <c r="R335" s="204"/>
      <c r="S335" s="204"/>
      <c r="T335" s="204"/>
      <c r="U335" s="204"/>
      <c r="V335" s="204"/>
      <c r="W335" s="204"/>
      <c r="X335" s="204"/>
      <c r="Y335" s="204"/>
      <c r="Z335" s="204"/>
    </row>
    <row r="336" spans="1:26" ht="15.75" customHeight="1">
      <c r="A336" s="204"/>
      <c r="B336" s="204"/>
      <c r="C336" s="204"/>
      <c r="D336" s="204"/>
      <c r="E336" s="204"/>
      <c r="F336" s="204"/>
      <c r="G336" s="204"/>
      <c r="H336" s="204"/>
      <c r="I336" s="204"/>
      <c r="J336" s="204"/>
      <c r="K336" s="204"/>
      <c r="L336" s="204"/>
      <c r="M336" s="204"/>
      <c r="N336" s="204"/>
      <c r="O336" s="204"/>
      <c r="P336" s="204"/>
      <c r="Q336" s="204"/>
      <c r="R336" s="204"/>
      <c r="S336" s="204"/>
      <c r="T336" s="204"/>
      <c r="U336" s="204"/>
      <c r="V336" s="204"/>
      <c r="W336" s="204"/>
      <c r="X336" s="204"/>
      <c r="Y336" s="204"/>
      <c r="Z336" s="204"/>
    </row>
    <row r="337" spans="1:26" ht="15.75" customHeight="1">
      <c r="A337" s="204"/>
      <c r="B337" s="204"/>
      <c r="C337" s="204"/>
      <c r="D337" s="204"/>
      <c r="E337" s="204"/>
      <c r="F337" s="204"/>
      <c r="G337" s="204"/>
      <c r="H337" s="204"/>
      <c r="I337" s="204"/>
      <c r="J337" s="204"/>
      <c r="K337" s="204"/>
      <c r="L337" s="204"/>
      <c r="M337" s="204"/>
      <c r="N337" s="204"/>
      <c r="O337" s="204"/>
      <c r="P337" s="204"/>
      <c r="Q337" s="204"/>
      <c r="R337" s="204"/>
      <c r="S337" s="204"/>
      <c r="T337" s="204"/>
      <c r="U337" s="204"/>
      <c r="V337" s="204"/>
      <c r="W337" s="204"/>
      <c r="X337" s="204"/>
      <c r="Y337" s="204"/>
      <c r="Z337" s="204"/>
    </row>
    <row r="338" spans="1:26" ht="15.75" customHeight="1">
      <c r="A338" s="204"/>
      <c r="B338" s="204"/>
      <c r="C338" s="204"/>
      <c r="D338" s="204"/>
      <c r="E338" s="204"/>
      <c r="F338" s="204"/>
      <c r="G338" s="204"/>
      <c r="H338" s="204"/>
      <c r="I338" s="204"/>
      <c r="J338" s="204"/>
      <c r="K338" s="204"/>
      <c r="L338" s="204"/>
      <c r="M338" s="204"/>
      <c r="N338" s="204"/>
      <c r="O338" s="204"/>
      <c r="P338" s="204"/>
      <c r="Q338" s="204"/>
      <c r="R338" s="204"/>
      <c r="S338" s="204"/>
      <c r="T338" s="204"/>
      <c r="U338" s="204"/>
      <c r="V338" s="204"/>
      <c r="W338" s="204"/>
      <c r="X338" s="204"/>
      <c r="Y338" s="204"/>
      <c r="Z338" s="204"/>
    </row>
    <row r="339" spans="1:26" ht="15.75" customHeight="1">
      <c r="A339" s="204"/>
      <c r="B339" s="204"/>
      <c r="C339" s="204"/>
      <c r="D339" s="204"/>
      <c r="E339" s="204"/>
      <c r="F339" s="204"/>
      <c r="G339" s="204"/>
      <c r="H339" s="204"/>
      <c r="I339" s="204"/>
      <c r="J339" s="204"/>
      <c r="K339" s="204"/>
      <c r="L339" s="204"/>
      <c r="M339" s="204"/>
      <c r="N339" s="204"/>
      <c r="O339" s="204"/>
      <c r="P339" s="204"/>
      <c r="Q339" s="204"/>
      <c r="R339" s="204"/>
      <c r="S339" s="204"/>
      <c r="T339" s="204"/>
      <c r="U339" s="204"/>
      <c r="V339" s="204"/>
      <c r="W339" s="204"/>
      <c r="X339" s="204"/>
      <c r="Y339" s="204"/>
      <c r="Z339" s="204"/>
    </row>
    <row r="340" spans="1:26" ht="15.75" customHeight="1">
      <c r="A340" s="204"/>
      <c r="B340" s="204"/>
      <c r="C340" s="204"/>
      <c r="D340" s="204"/>
      <c r="E340" s="204"/>
      <c r="F340" s="204"/>
      <c r="G340" s="204"/>
      <c r="H340" s="204"/>
      <c r="I340" s="204"/>
      <c r="J340" s="204"/>
      <c r="K340" s="204"/>
      <c r="L340" s="204"/>
      <c r="M340" s="204"/>
      <c r="N340" s="204"/>
      <c r="O340" s="204"/>
      <c r="P340" s="204"/>
      <c r="Q340" s="204"/>
      <c r="R340" s="204"/>
      <c r="S340" s="204"/>
      <c r="T340" s="204"/>
      <c r="U340" s="204"/>
      <c r="V340" s="204"/>
      <c r="W340" s="204"/>
      <c r="X340" s="204"/>
      <c r="Y340" s="204"/>
      <c r="Z340" s="204"/>
    </row>
    <row r="341" spans="1:26" ht="15.75" customHeight="1">
      <c r="A341" s="204"/>
      <c r="B341" s="204"/>
      <c r="C341" s="204"/>
      <c r="D341" s="204"/>
      <c r="E341" s="204"/>
      <c r="F341" s="204"/>
      <c r="G341" s="204"/>
      <c r="H341" s="204"/>
      <c r="I341" s="204"/>
      <c r="J341" s="204"/>
      <c r="K341" s="204"/>
      <c r="L341" s="204"/>
      <c r="M341" s="204"/>
      <c r="N341" s="204"/>
      <c r="O341" s="204"/>
      <c r="P341" s="204"/>
      <c r="Q341" s="204"/>
      <c r="R341" s="204"/>
      <c r="S341" s="204"/>
      <c r="T341" s="204"/>
      <c r="U341" s="204"/>
      <c r="V341" s="204"/>
      <c r="W341" s="204"/>
      <c r="X341" s="204"/>
      <c r="Y341" s="204"/>
      <c r="Z341" s="204"/>
    </row>
    <row r="342" spans="1:26" ht="15.75" customHeight="1">
      <c r="A342" s="204"/>
      <c r="B342" s="204"/>
      <c r="C342" s="204"/>
      <c r="D342" s="204"/>
      <c r="E342" s="204"/>
      <c r="F342" s="204"/>
      <c r="G342" s="204"/>
      <c r="H342" s="204"/>
      <c r="I342" s="204"/>
      <c r="J342" s="204"/>
      <c r="K342" s="204"/>
      <c r="L342" s="204"/>
      <c r="M342" s="204"/>
      <c r="N342" s="204"/>
      <c r="O342" s="204"/>
      <c r="P342" s="204"/>
      <c r="Q342" s="204"/>
      <c r="R342" s="204"/>
      <c r="S342" s="204"/>
      <c r="T342" s="204"/>
      <c r="U342" s="204"/>
      <c r="V342" s="204"/>
      <c r="W342" s="204"/>
      <c r="X342" s="204"/>
      <c r="Y342" s="204"/>
      <c r="Z342" s="204"/>
    </row>
    <row r="343" spans="1:26" ht="15.75" customHeight="1">
      <c r="A343" s="204"/>
      <c r="B343" s="204"/>
      <c r="C343" s="204"/>
      <c r="D343" s="204"/>
      <c r="E343" s="204"/>
      <c r="F343" s="204"/>
      <c r="G343" s="204"/>
      <c r="H343" s="204"/>
      <c r="I343" s="204"/>
      <c r="J343" s="204"/>
      <c r="K343" s="204"/>
      <c r="L343" s="204"/>
      <c r="M343" s="204"/>
      <c r="N343" s="204"/>
      <c r="O343" s="204"/>
      <c r="P343" s="204"/>
      <c r="Q343" s="204"/>
      <c r="R343" s="204"/>
      <c r="S343" s="204"/>
      <c r="T343" s="204"/>
      <c r="U343" s="204"/>
      <c r="V343" s="204"/>
      <c r="W343" s="204"/>
      <c r="X343" s="204"/>
      <c r="Y343" s="204"/>
      <c r="Z343" s="204"/>
    </row>
    <row r="344" spans="1:26" ht="15.75" customHeight="1">
      <c r="A344" s="204"/>
      <c r="B344" s="204"/>
      <c r="C344" s="204"/>
      <c r="D344" s="204"/>
      <c r="E344" s="204"/>
      <c r="F344" s="204"/>
      <c r="G344" s="204"/>
      <c r="H344" s="204"/>
      <c r="I344" s="204"/>
      <c r="J344" s="204"/>
      <c r="K344" s="204"/>
      <c r="L344" s="204"/>
      <c r="M344" s="204"/>
      <c r="N344" s="204"/>
      <c r="O344" s="204"/>
      <c r="P344" s="204"/>
      <c r="Q344" s="204"/>
      <c r="R344" s="204"/>
      <c r="S344" s="204"/>
      <c r="T344" s="204"/>
      <c r="U344" s="204"/>
      <c r="V344" s="204"/>
      <c r="W344" s="204"/>
      <c r="X344" s="204"/>
      <c r="Y344" s="204"/>
      <c r="Z344" s="204"/>
    </row>
    <row r="345" spans="1:26" ht="15.75" customHeight="1">
      <c r="A345" s="204"/>
      <c r="B345" s="204"/>
      <c r="C345" s="204"/>
      <c r="D345" s="204"/>
      <c r="E345" s="204"/>
      <c r="F345" s="204"/>
      <c r="G345" s="204"/>
      <c r="H345" s="204"/>
      <c r="I345" s="204"/>
      <c r="J345" s="204"/>
      <c r="K345" s="204"/>
      <c r="L345" s="204"/>
      <c r="M345" s="204"/>
      <c r="N345" s="204"/>
      <c r="O345" s="204"/>
      <c r="P345" s="204"/>
      <c r="Q345" s="204"/>
      <c r="R345" s="204"/>
      <c r="S345" s="204"/>
      <c r="T345" s="204"/>
      <c r="U345" s="204"/>
      <c r="V345" s="204"/>
      <c r="W345" s="204"/>
      <c r="X345" s="204"/>
      <c r="Y345" s="204"/>
      <c r="Z345" s="204"/>
    </row>
    <row r="346" spans="1:26" ht="15.75" customHeight="1">
      <c r="A346" s="204"/>
      <c r="B346" s="204"/>
      <c r="C346" s="204"/>
      <c r="D346" s="204"/>
      <c r="E346" s="204"/>
      <c r="F346" s="204"/>
      <c r="G346" s="204"/>
      <c r="H346" s="204"/>
      <c r="I346" s="204"/>
      <c r="J346" s="204"/>
      <c r="K346" s="204"/>
      <c r="L346" s="204"/>
      <c r="M346" s="204"/>
      <c r="N346" s="204"/>
      <c r="O346" s="204"/>
      <c r="P346" s="204"/>
      <c r="Q346" s="204"/>
      <c r="R346" s="204"/>
      <c r="S346" s="204"/>
      <c r="T346" s="204"/>
      <c r="U346" s="204"/>
      <c r="V346" s="204"/>
      <c r="W346" s="204"/>
      <c r="X346" s="204"/>
      <c r="Y346" s="204"/>
      <c r="Z346" s="204"/>
    </row>
    <row r="347" spans="1:26" ht="15.75" customHeight="1">
      <c r="A347" s="204"/>
      <c r="B347" s="204"/>
      <c r="C347" s="204"/>
      <c r="D347" s="204"/>
      <c r="E347" s="204"/>
      <c r="F347" s="204"/>
      <c r="G347" s="204"/>
      <c r="H347" s="204"/>
      <c r="I347" s="204"/>
      <c r="J347" s="204"/>
      <c r="K347" s="204"/>
      <c r="L347" s="204"/>
      <c r="M347" s="204"/>
      <c r="N347" s="204"/>
      <c r="O347" s="204"/>
      <c r="P347" s="204"/>
      <c r="Q347" s="204"/>
      <c r="R347" s="204"/>
      <c r="S347" s="204"/>
      <c r="T347" s="204"/>
      <c r="U347" s="204"/>
      <c r="V347" s="204"/>
      <c r="W347" s="204"/>
      <c r="X347" s="204"/>
      <c r="Y347" s="204"/>
      <c r="Z347" s="204"/>
    </row>
    <row r="348" spans="1:26" ht="15.75" customHeight="1">
      <c r="A348" s="204"/>
      <c r="B348" s="204"/>
      <c r="C348" s="204"/>
      <c r="D348" s="204"/>
      <c r="E348" s="204"/>
      <c r="F348" s="204"/>
      <c r="G348" s="204"/>
      <c r="H348" s="204"/>
      <c r="I348" s="204"/>
      <c r="J348" s="204"/>
      <c r="K348" s="204"/>
      <c r="L348" s="204"/>
      <c r="M348" s="204"/>
      <c r="N348" s="204"/>
      <c r="O348" s="204"/>
      <c r="P348" s="204"/>
      <c r="Q348" s="204"/>
      <c r="R348" s="204"/>
      <c r="S348" s="204"/>
      <c r="T348" s="204"/>
      <c r="U348" s="204"/>
      <c r="V348" s="204"/>
      <c r="W348" s="204"/>
      <c r="X348" s="204"/>
      <c r="Y348" s="204"/>
      <c r="Z348" s="204"/>
    </row>
    <row r="349" spans="1:26" ht="15.75" customHeight="1">
      <c r="A349" s="204"/>
      <c r="B349" s="204"/>
      <c r="C349" s="204"/>
      <c r="D349" s="204"/>
      <c r="E349" s="204"/>
      <c r="F349" s="204"/>
      <c r="G349" s="204"/>
      <c r="H349" s="204"/>
      <c r="I349" s="204"/>
      <c r="J349" s="204"/>
      <c r="K349" s="204"/>
      <c r="L349" s="204"/>
      <c r="M349" s="204"/>
      <c r="N349" s="204"/>
      <c r="O349" s="204"/>
      <c r="P349" s="204"/>
      <c r="Q349" s="204"/>
      <c r="R349" s="204"/>
      <c r="S349" s="204"/>
      <c r="T349" s="204"/>
      <c r="U349" s="204"/>
      <c r="V349" s="204"/>
      <c r="W349" s="204"/>
      <c r="X349" s="204"/>
      <c r="Y349" s="204"/>
      <c r="Z349" s="204"/>
    </row>
    <row r="350" spans="1:26" ht="15.75" customHeight="1">
      <c r="A350" s="204"/>
      <c r="B350" s="204"/>
      <c r="C350" s="204"/>
      <c r="D350" s="204"/>
      <c r="E350" s="204"/>
      <c r="F350" s="204"/>
      <c r="G350" s="204"/>
      <c r="H350" s="204"/>
      <c r="I350" s="204"/>
      <c r="J350" s="204"/>
      <c r="K350" s="204"/>
      <c r="L350" s="204"/>
      <c r="M350" s="204"/>
      <c r="N350" s="204"/>
      <c r="O350" s="204"/>
      <c r="P350" s="204"/>
      <c r="Q350" s="204"/>
      <c r="R350" s="204"/>
      <c r="S350" s="204"/>
      <c r="T350" s="204"/>
      <c r="U350" s="204"/>
      <c r="V350" s="204"/>
      <c r="W350" s="204"/>
      <c r="X350" s="204"/>
      <c r="Y350" s="204"/>
      <c r="Z350" s="204"/>
    </row>
    <row r="351" spans="1:26" ht="15.75" customHeight="1">
      <c r="A351" s="204"/>
      <c r="B351" s="204"/>
      <c r="C351" s="204"/>
      <c r="D351" s="204"/>
      <c r="E351" s="204"/>
      <c r="F351" s="204"/>
      <c r="G351" s="204"/>
      <c r="H351" s="204"/>
      <c r="I351" s="204"/>
      <c r="J351" s="204"/>
      <c r="K351" s="204"/>
      <c r="L351" s="204"/>
      <c r="M351" s="204"/>
      <c r="N351" s="204"/>
      <c r="O351" s="204"/>
      <c r="P351" s="204"/>
      <c r="Q351" s="204"/>
      <c r="R351" s="204"/>
      <c r="S351" s="204"/>
      <c r="T351" s="204"/>
      <c r="U351" s="204"/>
      <c r="V351" s="204"/>
      <c r="W351" s="204"/>
      <c r="X351" s="204"/>
      <c r="Y351" s="204"/>
      <c r="Z351" s="204"/>
    </row>
    <row r="352" spans="1:26" ht="15.75" customHeight="1">
      <c r="A352" s="204"/>
      <c r="B352" s="204"/>
      <c r="C352" s="204"/>
      <c r="D352" s="204"/>
      <c r="E352" s="204"/>
      <c r="F352" s="204"/>
      <c r="G352" s="204"/>
      <c r="H352" s="204"/>
      <c r="I352" s="204"/>
      <c r="J352" s="204"/>
      <c r="K352" s="204"/>
      <c r="L352" s="204"/>
      <c r="M352" s="204"/>
      <c r="N352" s="204"/>
      <c r="O352" s="204"/>
      <c r="P352" s="204"/>
      <c r="Q352" s="204"/>
      <c r="R352" s="204"/>
      <c r="S352" s="204"/>
      <c r="T352" s="204"/>
      <c r="U352" s="204"/>
      <c r="V352" s="204"/>
      <c r="W352" s="204"/>
      <c r="X352" s="204"/>
      <c r="Y352" s="204"/>
      <c r="Z352" s="204"/>
    </row>
    <row r="353" spans="1:26" ht="15.75" customHeight="1">
      <c r="A353" s="204"/>
      <c r="B353" s="204"/>
      <c r="C353" s="204"/>
      <c r="D353" s="204"/>
      <c r="E353" s="204"/>
      <c r="F353" s="204"/>
      <c r="G353" s="204"/>
      <c r="H353" s="204"/>
      <c r="I353" s="204"/>
      <c r="J353" s="204"/>
      <c r="K353" s="204"/>
      <c r="L353" s="204"/>
      <c r="M353" s="204"/>
      <c r="N353" s="204"/>
      <c r="O353" s="204"/>
      <c r="P353" s="204"/>
      <c r="Q353" s="204"/>
      <c r="R353" s="204"/>
      <c r="S353" s="204"/>
      <c r="T353" s="204"/>
      <c r="U353" s="204"/>
      <c r="V353" s="204"/>
      <c r="W353" s="204"/>
      <c r="X353" s="204"/>
      <c r="Y353" s="204"/>
      <c r="Z353" s="204"/>
    </row>
    <row r="354" spans="1:26" ht="15.75" customHeight="1">
      <c r="A354" s="204"/>
      <c r="B354" s="204"/>
      <c r="C354" s="204"/>
      <c r="D354" s="204"/>
      <c r="E354" s="204"/>
      <c r="F354" s="204"/>
      <c r="G354" s="204"/>
      <c r="H354" s="204"/>
      <c r="I354" s="204"/>
      <c r="J354" s="204"/>
      <c r="K354" s="204"/>
      <c r="L354" s="204"/>
      <c r="M354" s="204"/>
      <c r="N354" s="204"/>
      <c r="O354" s="204"/>
      <c r="P354" s="204"/>
      <c r="Q354" s="204"/>
      <c r="R354" s="204"/>
      <c r="S354" s="204"/>
      <c r="T354" s="204"/>
      <c r="U354" s="204"/>
      <c r="V354" s="204"/>
      <c r="W354" s="204"/>
      <c r="X354" s="204"/>
      <c r="Y354" s="204"/>
      <c r="Z354" s="204"/>
    </row>
    <row r="355" spans="1:26" ht="15.75" customHeight="1">
      <c r="A355" s="204"/>
      <c r="B355" s="204"/>
      <c r="C355" s="204"/>
      <c r="D355" s="204"/>
      <c r="E355" s="204"/>
      <c r="F355" s="204"/>
      <c r="G355" s="204"/>
      <c r="H355" s="204"/>
      <c r="I355" s="204"/>
      <c r="J355" s="204"/>
      <c r="K355" s="204"/>
      <c r="L355" s="204"/>
      <c r="M355" s="204"/>
      <c r="N355" s="204"/>
      <c r="O355" s="204"/>
      <c r="P355" s="204"/>
      <c r="Q355" s="204"/>
      <c r="R355" s="204"/>
      <c r="S355" s="204"/>
      <c r="T355" s="204"/>
      <c r="U355" s="204"/>
      <c r="V355" s="204"/>
      <c r="W355" s="204"/>
      <c r="X355" s="204"/>
      <c r="Y355" s="204"/>
      <c r="Z355" s="204"/>
    </row>
    <row r="356" spans="1:26" ht="15.75" customHeight="1">
      <c r="A356" s="204"/>
      <c r="B356" s="204"/>
      <c r="C356" s="204"/>
      <c r="D356" s="204"/>
      <c r="E356" s="204"/>
      <c r="F356" s="204"/>
      <c r="G356" s="204"/>
      <c r="H356" s="204"/>
      <c r="I356" s="204"/>
      <c r="J356" s="204"/>
      <c r="K356" s="204"/>
      <c r="L356" s="204"/>
      <c r="M356" s="204"/>
      <c r="N356" s="204"/>
      <c r="O356" s="204"/>
      <c r="P356" s="204"/>
      <c r="Q356" s="204"/>
      <c r="R356" s="204"/>
      <c r="S356" s="204"/>
      <c r="T356" s="204"/>
      <c r="U356" s="204"/>
      <c r="V356" s="204"/>
      <c r="W356" s="204"/>
      <c r="X356" s="204"/>
      <c r="Y356" s="204"/>
      <c r="Z356" s="204"/>
    </row>
    <row r="357" spans="1:26" ht="15.75" customHeight="1">
      <c r="A357" s="204"/>
      <c r="B357" s="204"/>
      <c r="C357" s="204"/>
      <c r="D357" s="204"/>
      <c r="E357" s="204"/>
      <c r="F357" s="204"/>
      <c r="G357" s="204"/>
      <c r="H357" s="204"/>
      <c r="I357" s="204"/>
      <c r="J357" s="204"/>
      <c r="K357" s="204"/>
      <c r="L357" s="204"/>
      <c r="M357" s="204"/>
      <c r="N357" s="204"/>
      <c r="O357" s="204"/>
      <c r="P357" s="204"/>
      <c r="Q357" s="204"/>
      <c r="R357" s="204"/>
      <c r="S357" s="204"/>
      <c r="T357" s="204"/>
      <c r="U357" s="204"/>
      <c r="V357" s="204"/>
      <c r="W357" s="204"/>
      <c r="X357" s="204"/>
      <c r="Y357" s="204"/>
      <c r="Z357" s="204"/>
    </row>
    <row r="358" spans="1:26" ht="15.75" customHeight="1">
      <c r="A358" s="204"/>
      <c r="B358" s="204"/>
      <c r="C358" s="204"/>
      <c r="D358" s="204"/>
      <c r="E358" s="204"/>
      <c r="F358" s="204"/>
      <c r="G358" s="204"/>
      <c r="H358" s="204"/>
      <c r="I358" s="204"/>
      <c r="J358" s="204"/>
      <c r="K358" s="204"/>
      <c r="L358" s="204"/>
      <c r="M358" s="204"/>
      <c r="N358" s="204"/>
      <c r="O358" s="204"/>
      <c r="P358" s="204"/>
      <c r="Q358" s="204"/>
      <c r="R358" s="204"/>
      <c r="S358" s="204"/>
      <c r="T358" s="204"/>
      <c r="U358" s="204"/>
      <c r="V358" s="204"/>
      <c r="W358" s="204"/>
      <c r="X358" s="204"/>
      <c r="Y358" s="204"/>
      <c r="Z358" s="204"/>
    </row>
    <row r="359" spans="1:26" ht="15.75" customHeight="1">
      <c r="A359" s="204"/>
      <c r="B359" s="204"/>
      <c r="C359" s="204"/>
      <c r="D359" s="204"/>
      <c r="E359" s="204"/>
      <c r="F359" s="204"/>
      <c r="G359" s="204"/>
      <c r="H359" s="204"/>
      <c r="I359" s="204"/>
      <c r="J359" s="204"/>
      <c r="K359" s="204"/>
      <c r="L359" s="204"/>
      <c r="M359" s="204"/>
      <c r="N359" s="204"/>
      <c r="O359" s="204"/>
      <c r="P359" s="204"/>
      <c r="Q359" s="204"/>
      <c r="R359" s="204"/>
      <c r="S359" s="204"/>
      <c r="T359" s="204"/>
      <c r="U359" s="204"/>
      <c r="V359" s="204"/>
      <c r="W359" s="204"/>
      <c r="X359" s="204"/>
      <c r="Y359" s="204"/>
      <c r="Z359" s="204"/>
    </row>
    <row r="360" spans="1:26" ht="15.75" customHeight="1">
      <c r="A360" s="204"/>
      <c r="B360" s="204"/>
      <c r="C360" s="204"/>
      <c r="D360" s="204"/>
      <c r="E360" s="204"/>
      <c r="F360" s="204"/>
      <c r="G360" s="204"/>
      <c r="H360" s="204"/>
      <c r="I360" s="204"/>
      <c r="J360" s="204"/>
      <c r="K360" s="204"/>
      <c r="L360" s="204"/>
      <c r="M360" s="204"/>
      <c r="N360" s="204"/>
      <c r="O360" s="204"/>
      <c r="P360" s="204"/>
      <c r="Q360" s="204"/>
      <c r="R360" s="204"/>
      <c r="S360" s="204"/>
      <c r="T360" s="204"/>
      <c r="U360" s="204"/>
      <c r="V360" s="204"/>
      <c r="W360" s="204"/>
      <c r="X360" s="204"/>
      <c r="Y360" s="204"/>
      <c r="Z360" s="204"/>
    </row>
    <row r="361" spans="1:26" ht="15.75" customHeight="1">
      <c r="A361" s="204"/>
      <c r="B361" s="204"/>
      <c r="C361" s="204"/>
      <c r="D361" s="204"/>
      <c r="E361" s="204"/>
      <c r="F361" s="204"/>
      <c r="G361" s="204"/>
      <c r="H361" s="204"/>
      <c r="I361" s="204"/>
      <c r="J361" s="204"/>
      <c r="K361" s="204"/>
      <c r="L361" s="204"/>
      <c r="M361" s="204"/>
      <c r="N361" s="204"/>
      <c r="O361" s="204"/>
      <c r="P361" s="204"/>
      <c r="Q361" s="204"/>
      <c r="R361" s="204"/>
      <c r="S361" s="204"/>
      <c r="T361" s="204"/>
      <c r="U361" s="204"/>
      <c r="V361" s="204"/>
      <c r="W361" s="204"/>
      <c r="X361" s="204"/>
      <c r="Y361" s="204"/>
      <c r="Z361" s="204"/>
    </row>
    <row r="362" spans="1:26" ht="15.75" customHeight="1">
      <c r="A362" s="204"/>
      <c r="B362" s="204"/>
      <c r="C362" s="204"/>
      <c r="D362" s="204"/>
      <c r="E362" s="204"/>
      <c r="F362" s="204"/>
      <c r="G362" s="204"/>
      <c r="H362" s="204"/>
      <c r="I362" s="204"/>
      <c r="J362" s="204"/>
      <c r="K362" s="204"/>
      <c r="L362" s="204"/>
      <c r="M362" s="204"/>
      <c r="N362" s="204"/>
      <c r="O362" s="204"/>
      <c r="P362" s="204"/>
      <c r="Q362" s="204"/>
      <c r="R362" s="204"/>
      <c r="S362" s="204"/>
      <c r="T362" s="204"/>
      <c r="U362" s="204"/>
      <c r="V362" s="204"/>
      <c r="W362" s="204"/>
      <c r="X362" s="204"/>
      <c r="Y362" s="204"/>
      <c r="Z362" s="204"/>
    </row>
    <row r="363" spans="1:26" ht="15.75" customHeight="1">
      <c r="A363" s="204"/>
      <c r="B363" s="204"/>
      <c r="C363" s="204"/>
      <c r="D363" s="204"/>
      <c r="E363" s="204"/>
      <c r="F363" s="204"/>
      <c r="G363" s="204"/>
      <c r="H363" s="204"/>
      <c r="I363" s="204"/>
      <c r="J363" s="204"/>
      <c r="K363" s="204"/>
      <c r="L363" s="204"/>
      <c r="M363" s="204"/>
      <c r="N363" s="204"/>
      <c r="O363" s="204"/>
      <c r="P363" s="204"/>
      <c r="Q363" s="204"/>
      <c r="R363" s="204"/>
      <c r="S363" s="204"/>
      <c r="T363" s="204"/>
      <c r="U363" s="204"/>
      <c r="V363" s="204"/>
      <c r="W363" s="204"/>
      <c r="X363" s="204"/>
      <c r="Y363" s="204"/>
      <c r="Z363" s="204"/>
    </row>
    <row r="364" spans="1:26" ht="15.75" customHeight="1">
      <c r="A364" s="204"/>
      <c r="B364" s="204"/>
      <c r="C364" s="204"/>
      <c r="D364" s="204"/>
      <c r="E364" s="204"/>
      <c r="F364" s="204"/>
      <c r="G364" s="204"/>
      <c r="H364" s="204"/>
      <c r="I364" s="204"/>
      <c r="J364" s="204"/>
      <c r="K364" s="204"/>
      <c r="L364" s="204"/>
      <c r="M364" s="204"/>
      <c r="N364" s="204"/>
      <c r="O364" s="204"/>
      <c r="P364" s="204"/>
      <c r="Q364" s="204"/>
      <c r="R364" s="204"/>
      <c r="S364" s="204"/>
      <c r="T364" s="204"/>
      <c r="U364" s="204"/>
      <c r="V364" s="204"/>
      <c r="W364" s="204"/>
      <c r="X364" s="204"/>
      <c r="Y364" s="204"/>
      <c r="Z364" s="204"/>
    </row>
    <row r="365" spans="1:26" ht="15.75" customHeight="1">
      <c r="A365" s="204"/>
      <c r="B365" s="204"/>
      <c r="C365" s="204"/>
      <c r="D365" s="204"/>
      <c r="E365" s="204"/>
      <c r="F365" s="204"/>
      <c r="G365" s="204"/>
      <c r="H365" s="204"/>
      <c r="I365" s="204"/>
      <c r="J365" s="204"/>
      <c r="K365" s="204"/>
      <c r="L365" s="204"/>
      <c r="M365" s="204"/>
      <c r="N365" s="204"/>
      <c r="O365" s="204"/>
      <c r="P365" s="204"/>
      <c r="Q365" s="204"/>
      <c r="R365" s="204"/>
      <c r="S365" s="204"/>
      <c r="T365" s="204"/>
      <c r="U365" s="204"/>
      <c r="V365" s="204"/>
      <c r="W365" s="204"/>
      <c r="X365" s="204"/>
      <c r="Y365" s="204"/>
      <c r="Z365" s="204"/>
    </row>
    <row r="366" spans="1:26" ht="15.75" customHeight="1">
      <c r="A366" s="204"/>
      <c r="B366" s="204"/>
      <c r="C366" s="204"/>
      <c r="D366" s="204"/>
      <c r="E366" s="204"/>
      <c r="F366" s="204"/>
      <c r="G366" s="204"/>
      <c r="H366" s="204"/>
      <c r="I366" s="204"/>
      <c r="J366" s="204"/>
      <c r="K366" s="204"/>
      <c r="L366" s="204"/>
      <c r="M366" s="204"/>
      <c r="N366" s="204"/>
      <c r="O366" s="204"/>
      <c r="P366" s="204"/>
      <c r="Q366" s="204"/>
      <c r="R366" s="204"/>
      <c r="S366" s="204"/>
      <c r="T366" s="204"/>
      <c r="U366" s="204"/>
      <c r="V366" s="204"/>
      <c r="W366" s="204"/>
      <c r="X366" s="204"/>
      <c r="Y366" s="204"/>
      <c r="Z366" s="204"/>
    </row>
    <row r="367" spans="1:26" ht="15.75" customHeight="1">
      <c r="A367" s="204"/>
      <c r="B367" s="204"/>
      <c r="C367" s="204"/>
      <c r="D367" s="204"/>
      <c r="E367" s="204"/>
      <c r="F367" s="204"/>
      <c r="G367" s="204"/>
      <c r="H367" s="204"/>
      <c r="I367" s="204"/>
      <c r="J367" s="204"/>
      <c r="K367" s="204"/>
      <c r="L367" s="204"/>
      <c r="M367" s="204"/>
      <c r="N367" s="204"/>
      <c r="O367" s="204"/>
      <c r="P367" s="204"/>
      <c r="Q367" s="204"/>
      <c r="R367" s="204"/>
      <c r="S367" s="204"/>
      <c r="T367" s="204"/>
      <c r="U367" s="204"/>
      <c r="V367" s="204"/>
      <c r="W367" s="204"/>
      <c r="X367" s="204"/>
      <c r="Y367" s="204"/>
      <c r="Z367" s="204"/>
    </row>
    <row r="368" spans="1:26" ht="15.75" customHeight="1">
      <c r="A368" s="204"/>
      <c r="B368" s="204"/>
      <c r="C368" s="204"/>
      <c r="D368" s="204"/>
      <c r="E368" s="204"/>
      <c r="F368" s="204"/>
      <c r="G368" s="204"/>
      <c r="H368" s="204"/>
      <c r="I368" s="204"/>
      <c r="J368" s="204"/>
      <c r="K368" s="204"/>
      <c r="L368" s="204"/>
      <c r="M368" s="204"/>
      <c r="N368" s="204"/>
      <c r="O368" s="204"/>
      <c r="P368" s="204"/>
      <c r="Q368" s="204"/>
      <c r="R368" s="204"/>
      <c r="S368" s="204"/>
      <c r="T368" s="204"/>
      <c r="U368" s="204"/>
      <c r="V368" s="204"/>
      <c r="W368" s="204"/>
      <c r="X368" s="204"/>
      <c r="Y368" s="204"/>
      <c r="Z368" s="204"/>
    </row>
    <row r="369" spans="1:26" ht="15.75" customHeight="1">
      <c r="A369" s="204"/>
      <c r="B369" s="204"/>
      <c r="C369" s="204"/>
      <c r="D369" s="204"/>
      <c r="E369" s="204"/>
      <c r="F369" s="204"/>
      <c r="G369" s="204"/>
      <c r="H369" s="204"/>
      <c r="I369" s="204"/>
      <c r="J369" s="204"/>
      <c r="K369" s="204"/>
      <c r="L369" s="204"/>
      <c r="M369" s="204"/>
      <c r="N369" s="204"/>
      <c r="O369" s="204"/>
      <c r="P369" s="204"/>
      <c r="Q369" s="204"/>
      <c r="R369" s="204"/>
      <c r="S369" s="204"/>
      <c r="T369" s="204"/>
      <c r="U369" s="204"/>
      <c r="V369" s="204"/>
      <c r="W369" s="204"/>
      <c r="X369" s="204"/>
      <c r="Y369" s="204"/>
      <c r="Z369" s="204"/>
    </row>
    <row r="370" spans="1:26" ht="15.75" customHeight="1">
      <c r="A370" s="204"/>
      <c r="B370" s="204"/>
      <c r="C370" s="204"/>
      <c r="D370" s="204"/>
      <c r="E370" s="204"/>
      <c r="F370" s="204"/>
      <c r="G370" s="204"/>
      <c r="H370" s="204"/>
      <c r="I370" s="204"/>
      <c r="J370" s="204"/>
      <c r="K370" s="204"/>
      <c r="L370" s="204"/>
      <c r="M370" s="204"/>
      <c r="N370" s="204"/>
      <c r="O370" s="204"/>
      <c r="P370" s="204"/>
      <c r="Q370" s="204"/>
      <c r="R370" s="204"/>
      <c r="S370" s="204"/>
      <c r="T370" s="204"/>
      <c r="U370" s="204"/>
      <c r="V370" s="204"/>
      <c r="W370" s="204"/>
      <c r="X370" s="204"/>
      <c r="Y370" s="204"/>
      <c r="Z370" s="204"/>
    </row>
    <row r="371" spans="1:26" ht="15.75" customHeight="1">
      <c r="A371" s="204"/>
      <c r="B371" s="204"/>
      <c r="C371" s="204"/>
      <c r="D371" s="204"/>
      <c r="E371" s="204"/>
      <c r="F371" s="204"/>
      <c r="G371" s="204"/>
      <c r="H371" s="204"/>
      <c r="I371" s="204"/>
      <c r="J371" s="204"/>
      <c r="K371" s="204"/>
      <c r="L371" s="204"/>
      <c r="M371" s="204"/>
      <c r="N371" s="204"/>
      <c r="O371" s="204"/>
      <c r="P371" s="204"/>
      <c r="Q371" s="204"/>
      <c r="R371" s="204"/>
      <c r="S371" s="204"/>
      <c r="T371" s="204"/>
      <c r="U371" s="204"/>
      <c r="V371" s="204"/>
      <c r="W371" s="204"/>
      <c r="X371" s="204"/>
      <c r="Y371" s="204"/>
      <c r="Z371" s="204"/>
    </row>
    <row r="372" spans="1:26" ht="15.75" customHeight="1">
      <c r="A372" s="204"/>
      <c r="B372" s="204"/>
      <c r="C372" s="204"/>
      <c r="D372" s="204"/>
      <c r="E372" s="204"/>
      <c r="F372" s="204"/>
      <c r="G372" s="204"/>
      <c r="H372" s="204"/>
      <c r="I372" s="204"/>
      <c r="J372" s="204"/>
      <c r="K372" s="204"/>
      <c r="L372" s="204"/>
      <c r="M372" s="204"/>
      <c r="N372" s="204"/>
      <c r="O372" s="204"/>
      <c r="P372" s="204"/>
      <c r="Q372" s="204"/>
      <c r="R372" s="204"/>
      <c r="S372" s="204"/>
      <c r="T372" s="204"/>
      <c r="U372" s="204"/>
      <c r="V372" s="204"/>
      <c r="W372" s="204"/>
      <c r="X372" s="204"/>
      <c r="Y372" s="204"/>
      <c r="Z372" s="204"/>
    </row>
    <row r="373" spans="1:26" ht="15.75" customHeight="1">
      <c r="A373" s="204"/>
      <c r="B373" s="204"/>
      <c r="C373" s="204"/>
      <c r="D373" s="204"/>
      <c r="E373" s="204"/>
      <c r="F373" s="204"/>
      <c r="G373" s="204"/>
      <c r="H373" s="204"/>
      <c r="I373" s="204"/>
      <c r="J373" s="204"/>
      <c r="K373" s="204"/>
      <c r="L373" s="204"/>
      <c r="M373" s="204"/>
      <c r="N373" s="204"/>
      <c r="O373" s="204"/>
      <c r="P373" s="204"/>
      <c r="Q373" s="204"/>
      <c r="R373" s="204"/>
      <c r="S373" s="204"/>
      <c r="T373" s="204"/>
      <c r="U373" s="204"/>
      <c r="V373" s="204"/>
      <c r="W373" s="204"/>
      <c r="X373" s="204"/>
      <c r="Y373" s="204"/>
      <c r="Z373" s="204"/>
    </row>
    <row r="374" spans="1:26" ht="15.75" customHeight="1">
      <c r="A374" s="204"/>
      <c r="B374" s="204"/>
      <c r="C374" s="204"/>
      <c r="D374" s="204"/>
      <c r="E374" s="204"/>
      <c r="F374" s="204"/>
      <c r="G374" s="204"/>
      <c r="H374" s="204"/>
      <c r="I374" s="204"/>
      <c r="J374" s="204"/>
      <c r="K374" s="204"/>
      <c r="L374" s="204"/>
      <c r="M374" s="204"/>
      <c r="N374" s="204"/>
      <c r="O374" s="204"/>
      <c r="P374" s="204"/>
      <c r="Q374" s="204"/>
      <c r="R374" s="204"/>
      <c r="S374" s="204"/>
      <c r="T374" s="204"/>
      <c r="U374" s="204"/>
      <c r="V374" s="204"/>
      <c r="W374" s="204"/>
      <c r="X374" s="204"/>
      <c r="Y374" s="204"/>
      <c r="Z374" s="204"/>
    </row>
    <row r="375" spans="1:26" ht="15.75" customHeight="1">
      <c r="A375" s="204"/>
      <c r="B375" s="204"/>
      <c r="C375" s="204"/>
      <c r="D375" s="204"/>
      <c r="E375" s="204"/>
      <c r="F375" s="204"/>
      <c r="G375" s="204"/>
      <c r="H375" s="204"/>
      <c r="I375" s="204"/>
      <c r="J375" s="204"/>
      <c r="K375" s="204"/>
      <c r="L375" s="204"/>
      <c r="M375" s="204"/>
      <c r="N375" s="204"/>
      <c r="O375" s="204"/>
      <c r="P375" s="204"/>
      <c r="Q375" s="204"/>
      <c r="R375" s="204"/>
      <c r="S375" s="204"/>
      <c r="T375" s="204"/>
      <c r="U375" s="204"/>
      <c r="V375" s="204"/>
      <c r="W375" s="204"/>
      <c r="X375" s="204"/>
      <c r="Y375" s="204"/>
      <c r="Z375" s="204"/>
    </row>
    <row r="376" spans="1:26" ht="15.75" customHeight="1">
      <c r="A376" s="204"/>
      <c r="B376" s="204"/>
      <c r="C376" s="204"/>
      <c r="D376" s="204"/>
      <c r="E376" s="204"/>
      <c r="F376" s="204"/>
      <c r="G376" s="204"/>
      <c r="H376" s="204"/>
      <c r="I376" s="204"/>
      <c r="J376" s="204"/>
      <c r="K376" s="204"/>
      <c r="L376" s="204"/>
      <c r="M376" s="204"/>
      <c r="N376" s="204"/>
      <c r="O376" s="204"/>
      <c r="P376" s="204"/>
      <c r="Q376" s="204"/>
      <c r="R376" s="204"/>
      <c r="S376" s="204"/>
      <c r="T376" s="204"/>
      <c r="U376" s="204"/>
      <c r="V376" s="204"/>
      <c r="W376" s="204"/>
      <c r="X376" s="204"/>
      <c r="Y376" s="204"/>
      <c r="Z376" s="204"/>
    </row>
    <row r="377" spans="1:26" ht="15.75" customHeight="1">
      <c r="A377" s="204"/>
      <c r="B377" s="204"/>
      <c r="C377" s="204"/>
      <c r="D377" s="204"/>
      <c r="E377" s="204"/>
      <c r="F377" s="204"/>
      <c r="G377" s="204"/>
      <c r="H377" s="204"/>
      <c r="I377" s="204"/>
      <c r="J377" s="204"/>
      <c r="K377" s="204"/>
      <c r="L377" s="204"/>
      <c r="M377" s="204"/>
      <c r="N377" s="204"/>
      <c r="O377" s="204"/>
      <c r="P377" s="204"/>
      <c r="Q377" s="204"/>
      <c r="R377" s="204"/>
      <c r="S377" s="204"/>
      <c r="T377" s="204"/>
      <c r="U377" s="204"/>
      <c r="V377" s="204"/>
      <c r="W377" s="204"/>
      <c r="X377" s="204"/>
      <c r="Y377" s="204"/>
      <c r="Z377" s="204"/>
    </row>
    <row r="378" spans="1:26" ht="15.75" customHeight="1">
      <c r="A378" s="204"/>
      <c r="B378" s="204"/>
      <c r="C378" s="204"/>
      <c r="D378" s="204"/>
      <c r="E378" s="204"/>
      <c r="F378" s="204"/>
      <c r="G378" s="204"/>
      <c r="H378" s="204"/>
      <c r="I378" s="204"/>
      <c r="J378" s="204"/>
      <c r="K378" s="204"/>
      <c r="L378" s="204"/>
      <c r="M378" s="204"/>
      <c r="N378" s="204"/>
      <c r="O378" s="204"/>
      <c r="P378" s="204"/>
      <c r="Q378" s="204"/>
      <c r="R378" s="204"/>
      <c r="S378" s="204"/>
      <c r="T378" s="204"/>
      <c r="U378" s="204"/>
      <c r="V378" s="204"/>
      <c r="W378" s="204"/>
      <c r="X378" s="204"/>
      <c r="Y378" s="204"/>
      <c r="Z378" s="204"/>
    </row>
    <row r="379" spans="1:26" ht="15.75" customHeight="1">
      <c r="A379" s="204"/>
      <c r="B379" s="204"/>
      <c r="C379" s="204"/>
      <c r="D379" s="204"/>
      <c r="E379" s="204"/>
      <c r="F379" s="204"/>
      <c r="G379" s="204"/>
      <c r="H379" s="204"/>
      <c r="I379" s="204"/>
      <c r="J379" s="204"/>
      <c r="K379" s="204"/>
      <c r="L379" s="204"/>
      <c r="M379" s="204"/>
      <c r="N379" s="204"/>
      <c r="O379" s="204"/>
      <c r="P379" s="204"/>
      <c r="Q379" s="204"/>
      <c r="R379" s="204"/>
      <c r="S379" s="204"/>
      <c r="T379" s="204"/>
      <c r="U379" s="204"/>
      <c r="V379" s="204"/>
      <c r="W379" s="204"/>
      <c r="X379" s="204"/>
      <c r="Y379" s="204"/>
      <c r="Z379" s="204"/>
    </row>
    <row r="380" spans="1:26" ht="15.75" customHeight="1">
      <c r="A380" s="204"/>
      <c r="B380" s="204"/>
      <c r="C380" s="204"/>
      <c r="D380" s="204"/>
      <c r="E380" s="204"/>
      <c r="F380" s="204"/>
      <c r="G380" s="204"/>
      <c r="H380" s="204"/>
      <c r="I380" s="204"/>
      <c r="J380" s="204"/>
      <c r="K380" s="204"/>
      <c r="L380" s="204"/>
      <c r="M380" s="204"/>
      <c r="N380" s="204"/>
      <c r="O380" s="204"/>
      <c r="P380" s="204"/>
      <c r="Q380" s="204"/>
      <c r="R380" s="204"/>
      <c r="S380" s="204"/>
      <c r="T380" s="204"/>
      <c r="U380" s="204"/>
      <c r="V380" s="204"/>
      <c r="W380" s="204"/>
      <c r="X380" s="204"/>
      <c r="Y380" s="204"/>
      <c r="Z380" s="204"/>
    </row>
    <row r="381" spans="1:26" ht="15.75" customHeight="1">
      <c r="A381" s="204"/>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c r="Y381" s="204"/>
      <c r="Z381" s="204"/>
    </row>
    <row r="382" spans="1:26" ht="15.75" customHeight="1">
      <c r="A382" s="204"/>
      <c r="B382" s="204"/>
      <c r="C382" s="204"/>
      <c r="D382" s="204"/>
      <c r="E382" s="204"/>
      <c r="F382" s="204"/>
      <c r="G382" s="204"/>
      <c r="H382" s="204"/>
      <c r="I382" s="204"/>
      <c r="J382" s="204"/>
      <c r="K382" s="204"/>
      <c r="L382" s="204"/>
      <c r="M382" s="204"/>
      <c r="N382" s="204"/>
      <c r="O382" s="204"/>
      <c r="P382" s="204"/>
      <c r="Q382" s="204"/>
      <c r="R382" s="204"/>
      <c r="S382" s="204"/>
      <c r="T382" s="204"/>
      <c r="U382" s="204"/>
      <c r="V382" s="204"/>
      <c r="W382" s="204"/>
      <c r="X382" s="204"/>
      <c r="Y382" s="204"/>
      <c r="Z382" s="204"/>
    </row>
    <row r="383" spans="1:26" ht="15.75" customHeight="1">
      <c r="A383" s="204"/>
      <c r="B383" s="204"/>
      <c r="C383" s="204"/>
      <c r="D383" s="204"/>
      <c r="E383" s="204"/>
      <c r="F383" s="204"/>
      <c r="G383" s="204"/>
      <c r="H383" s="204"/>
      <c r="I383" s="204"/>
      <c r="J383" s="204"/>
      <c r="K383" s="204"/>
      <c r="L383" s="204"/>
      <c r="M383" s="204"/>
      <c r="N383" s="204"/>
      <c r="O383" s="204"/>
      <c r="P383" s="204"/>
      <c r="Q383" s="204"/>
      <c r="R383" s="204"/>
      <c r="S383" s="204"/>
      <c r="T383" s="204"/>
      <c r="U383" s="204"/>
      <c r="V383" s="204"/>
      <c r="W383" s="204"/>
      <c r="X383" s="204"/>
      <c r="Y383" s="204"/>
      <c r="Z383" s="204"/>
    </row>
    <row r="384" spans="1:26" ht="15.75" customHeight="1">
      <c r="A384" s="204"/>
      <c r="B384" s="204"/>
      <c r="C384" s="204"/>
      <c r="D384" s="204"/>
      <c r="E384" s="204"/>
      <c r="F384" s="204"/>
      <c r="G384" s="204"/>
      <c r="H384" s="204"/>
      <c r="I384" s="204"/>
      <c r="J384" s="204"/>
      <c r="K384" s="204"/>
      <c r="L384" s="204"/>
      <c r="M384" s="204"/>
      <c r="N384" s="204"/>
      <c r="O384" s="204"/>
      <c r="P384" s="204"/>
      <c r="Q384" s="204"/>
      <c r="R384" s="204"/>
      <c r="S384" s="204"/>
      <c r="T384" s="204"/>
      <c r="U384" s="204"/>
      <c r="V384" s="204"/>
      <c r="W384" s="204"/>
      <c r="X384" s="204"/>
      <c r="Y384" s="204"/>
      <c r="Z384" s="204"/>
    </row>
    <row r="385" spans="1:26" ht="15.75" customHeight="1">
      <c r="A385" s="204"/>
      <c r="B385" s="204"/>
      <c r="C385" s="204"/>
      <c r="D385" s="204"/>
      <c r="E385" s="204"/>
      <c r="F385" s="204"/>
      <c r="G385" s="204"/>
      <c r="H385" s="204"/>
      <c r="I385" s="204"/>
      <c r="J385" s="204"/>
      <c r="K385" s="204"/>
      <c r="L385" s="204"/>
      <c r="M385" s="204"/>
      <c r="N385" s="204"/>
      <c r="O385" s="204"/>
      <c r="P385" s="204"/>
      <c r="Q385" s="204"/>
      <c r="R385" s="204"/>
      <c r="S385" s="204"/>
      <c r="T385" s="204"/>
      <c r="U385" s="204"/>
      <c r="V385" s="204"/>
      <c r="W385" s="204"/>
      <c r="X385" s="204"/>
      <c r="Y385" s="204"/>
      <c r="Z385" s="204"/>
    </row>
    <row r="386" spans="1:26" ht="15.75" customHeight="1">
      <c r="A386" s="204"/>
      <c r="B386" s="204"/>
      <c r="C386" s="204"/>
      <c r="D386" s="204"/>
      <c r="E386" s="204"/>
      <c r="F386" s="204"/>
      <c r="G386" s="204"/>
      <c r="H386" s="204"/>
      <c r="I386" s="204"/>
      <c r="J386" s="204"/>
      <c r="K386" s="204"/>
      <c r="L386" s="204"/>
      <c r="M386" s="204"/>
      <c r="N386" s="204"/>
      <c r="O386" s="204"/>
      <c r="P386" s="204"/>
      <c r="Q386" s="204"/>
      <c r="R386" s="204"/>
      <c r="S386" s="204"/>
      <c r="T386" s="204"/>
      <c r="U386" s="204"/>
      <c r="V386" s="204"/>
      <c r="W386" s="204"/>
      <c r="X386" s="204"/>
      <c r="Y386" s="204"/>
      <c r="Z386" s="204"/>
    </row>
    <row r="387" spans="1:26" ht="15.75" customHeight="1">
      <c r="A387" s="204"/>
      <c r="B387" s="204"/>
      <c r="C387" s="204"/>
      <c r="D387" s="204"/>
      <c r="E387" s="204"/>
      <c r="F387" s="204"/>
      <c r="G387" s="204"/>
      <c r="H387" s="204"/>
      <c r="I387" s="204"/>
      <c r="J387" s="204"/>
      <c r="K387" s="204"/>
      <c r="L387" s="204"/>
      <c r="M387" s="204"/>
      <c r="N387" s="204"/>
      <c r="O387" s="204"/>
      <c r="P387" s="204"/>
      <c r="Q387" s="204"/>
      <c r="R387" s="204"/>
      <c r="S387" s="204"/>
      <c r="T387" s="204"/>
      <c r="U387" s="204"/>
      <c r="V387" s="204"/>
      <c r="W387" s="204"/>
      <c r="X387" s="204"/>
      <c r="Y387" s="204"/>
      <c r="Z387" s="204"/>
    </row>
    <row r="388" spans="1:26" ht="15.75" customHeight="1">
      <c r="A388" s="204"/>
      <c r="B388" s="204"/>
      <c r="C388" s="204"/>
      <c r="D388" s="204"/>
      <c r="E388" s="204"/>
      <c r="F388" s="204"/>
      <c r="G388" s="204"/>
      <c r="H388" s="204"/>
      <c r="I388" s="204"/>
      <c r="J388" s="204"/>
      <c r="K388" s="204"/>
      <c r="L388" s="204"/>
      <c r="M388" s="204"/>
      <c r="N388" s="204"/>
      <c r="O388" s="204"/>
      <c r="P388" s="204"/>
      <c r="Q388" s="204"/>
      <c r="R388" s="204"/>
      <c r="S388" s="204"/>
      <c r="T388" s="204"/>
      <c r="U388" s="204"/>
      <c r="V388" s="204"/>
      <c r="W388" s="204"/>
      <c r="X388" s="204"/>
      <c r="Y388" s="204"/>
      <c r="Z388" s="204"/>
    </row>
    <row r="389" spans="1:26" ht="15.75" customHeight="1">
      <c r="A389" s="204"/>
      <c r="B389" s="204"/>
      <c r="C389" s="204"/>
      <c r="D389" s="204"/>
      <c r="E389" s="204"/>
      <c r="F389" s="204"/>
      <c r="G389" s="204"/>
      <c r="H389" s="204"/>
      <c r="I389" s="204"/>
      <c r="J389" s="204"/>
      <c r="K389" s="204"/>
      <c r="L389" s="204"/>
      <c r="M389" s="204"/>
      <c r="N389" s="204"/>
      <c r="O389" s="204"/>
      <c r="P389" s="204"/>
      <c r="Q389" s="204"/>
      <c r="R389" s="204"/>
      <c r="S389" s="204"/>
      <c r="T389" s="204"/>
      <c r="U389" s="204"/>
      <c r="V389" s="204"/>
      <c r="W389" s="204"/>
      <c r="X389" s="204"/>
      <c r="Y389" s="204"/>
      <c r="Z389" s="204"/>
    </row>
    <row r="390" spans="1:26" ht="15.75" customHeight="1">
      <c r="A390" s="204"/>
      <c r="B390" s="204"/>
      <c r="C390" s="204"/>
      <c r="D390" s="204"/>
      <c r="E390" s="204"/>
      <c r="F390" s="204"/>
      <c r="G390" s="204"/>
      <c r="H390" s="204"/>
      <c r="I390" s="204"/>
      <c r="J390" s="204"/>
      <c r="K390" s="204"/>
      <c r="L390" s="204"/>
      <c r="M390" s="204"/>
      <c r="N390" s="204"/>
      <c r="O390" s="204"/>
      <c r="P390" s="204"/>
      <c r="Q390" s="204"/>
      <c r="R390" s="204"/>
      <c r="S390" s="204"/>
      <c r="T390" s="204"/>
      <c r="U390" s="204"/>
      <c r="V390" s="204"/>
      <c r="W390" s="204"/>
      <c r="X390" s="204"/>
      <c r="Y390" s="204"/>
      <c r="Z390" s="204"/>
    </row>
    <row r="391" spans="1:26" ht="15.75" customHeight="1">
      <c r="A391" s="204"/>
      <c r="B391" s="204"/>
      <c r="C391" s="204"/>
      <c r="D391" s="204"/>
      <c r="E391" s="204"/>
      <c r="F391" s="204"/>
      <c r="G391" s="204"/>
      <c r="H391" s="204"/>
      <c r="I391" s="204"/>
      <c r="J391" s="204"/>
      <c r="K391" s="204"/>
      <c r="L391" s="204"/>
      <c r="M391" s="204"/>
      <c r="N391" s="204"/>
      <c r="O391" s="204"/>
      <c r="P391" s="204"/>
      <c r="Q391" s="204"/>
      <c r="R391" s="204"/>
      <c r="S391" s="204"/>
      <c r="T391" s="204"/>
      <c r="U391" s="204"/>
      <c r="V391" s="204"/>
      <c r="W391" s="204"/>
      <c r="X391" s="204"/>
      <c r="Y391" s="204"/>
      <c r="Z391" s="204"/>
    </row>
    <row r="392" spans="1:26" ht="15.75" customHeight="1">
      <c r="A392" s="204"/>
      <c r="B392" s="204"/>
      <c r="C392" s="204"/>
      <c r="D392" s="204"/>
      <c r="E392" s="204"/>
      <c r="F392" s="204"/>
      <c r="G392" s="204"/>
      <c r="H392" s="204"/>
      <c r="I392" s="204"/>
      <c r="J392" s="204"/>
      <c r="K392" s="204"/>
      <c r="L392" s="204"/>
      <c r="M392" s="204"/>
      <c r="N392" s="204"/>
      <c r="O392" s="204"/>
      <c r="P392" s="204"/>
      <c r="Q392" s="204"/>
      <c r="R392" s="204"/>
      <c r="S392" s="204"/>
      <c r="T392" s="204"/>
      <c r="U392" s="204"/>
      <c r="V392" s="204"/>
      <c r="W392" s="204"/>
      <c r="X392" s="204"/>
      <c r="Y392" s="204"/>
      <c r="Z392" s="204"/>
    </row>
    <row r="393" spans="1:26" ht="15.75" customHeight="1">
      <c r="A393" s="204"/>
      <c r="B393" s="204"/>
      <c r="C393" s="204"/>
      <c r="D393" s="204"/>
      <c r="E393" s="204"/>
      <c r="F393" s="204"/>
      <c r="G393" s="204"/>
      <c r="H393" s="204"/>
      <c r="I393" s="204"/>
      <c r="J393" s="204"/>
      <c r="K393" s="204"/>
      <c r="L393" s="204"/>
      <c r="M393" s="204"/>
      <c r="N393" s="204"/>
      <c r="O393" s="204"/>
      <c r="P393" s="204"/>
      <c r="Q393" s="204"/>
      <c r="R393" s="204"/>
      <c r="S393" s="204"/>
      <c r="T393" s="204"/>
      <c r="U393" s="204"/>
      <c r="V393" s="204"/>
      <c r="W393" s="204"/>
      <c r="X393" s="204"/>
      <c r="Y393" s="204"/>
      <c r="Z393" s="204"/>
    </row>
    <row r="394" spans="1:26" ht="15.75" customHeight="1">
      <c r="A394" s="20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row>
    <row r="395" spans="1:26" ht="15.75" customHeight="1">
      <c r="A395" s="204"/>
      <c r="B395" s="204"/>
      <c r="C395" s="204"/>
      <c r="D395" s="204"/>
      <c r="E395" s="204"/>
      <c r="F395" s="204"/>
      <c r="G395" s="204"/>
      <c r="H395" s="204"/>
      <c r="I395" s="204"/>
      <c r="J395" s="204"/>
      <c r="K395" s="204"/>
      <c r="L395" s="204"/>
      <c r="M395" s="204"/>
      <c r="N395" s="204"/>
      <c r="O395" s="204"/>
      <c r="P395" s="204"/>
      <c r="Q395" s="204"/>
      <c r="R395" s="204"/>
      <c r="S395" s="204"/>
      <c r="T395" s="204"/>
      <c r="U395" s="204"/>
      <c r="V395" s="204"/>
      <c r="W395" s="204"/>
      <c r="X395" s="204"/>
      <c r="Y395" s="204"/>
      <c r="Z395" s="204"/>
    </row>
    <row r="396" spans="1:26" ht="15.75" customHeight="1">
      <c r="A396" s="204"/>
      <c r="B396" s="204"/>
      <c r="C396" s="204"/>
      <c r="D396" s="204"/>
      <c r="E396" s="204"/>
      <c r="F396" s="204"/>
      <c r="G396" s="204"/>
      <c r="H396" s="204"/>
      <c r="I396" s="204"/>
      <c r="J396" s="204"/>
      <c r="K396" s="204"/>
      <c r="L396" s="204"/>
      <c r="M396" s="204"/>
      <c r="N396" s="204"/>
      <c r="O396" s="204"/>
      <c r="P396" s="204"/>
      <c r="Q396" s="204"/>
      <c r="R396" s="204"/>
      <c r="S396" s="204"/>
      <c r="T396" s="204"/>
      <c r="U396" s="204"/>
      <c r="V396" s="204"/>
      <c r="W396" s="204"/>
      <c r="X396" s="204"/>
      <c r="Y396" s="204"/>
      <c r="Z396" s="204"/>
    </row>
    <row r="397" spans="1:26" ht="15.75" customHeight="1">
      <c r="A397" s="204"/>
      <c r="B397" s="204"/>
      <c r="C397" s="204"/>
      <c r="D397" s="204"/>
      <c r="E397" s="204"/>
      <c r="F397" s="204"/>
      <c r="G397" s="204"/>
      <c r="H397" s="204"/>
      <c r="I397" s="204"/>
      <c r="J397" s="204"/>
      <c r="K397" s="204"/>
      <c r="L397" s="204"/>
      <c r="M397" s="204"/>
      <c r="N397" s="204"/>
      <c r="O397" s="204"/>
      <c r="P397" s="204"/>
      <c r="Q397" s="204"/>
      <c r="R397" s="204"/>
      <c r="S397" s="204"/>
      <c r="T397" s="204"/>
      <c r="U397" s="204"/>
      <c r="V397" s="204"/>
      <c r="W397" s="204"/>
      <c r="X397" s="204"/>
      <c r="Y397" s="204"/>
      <c r="Z397" s="204"/>
    </row>
    <row r="398" spans="1:26" ht="15.75" customHeight="1">
      <c r="A398" s="204"/>
      <c r="B398" s="204"/>
      <c r="C398" s="204"/>
      <c r="D398" s="204"/>
      <c r="E398" s="204"/>
      <c r="F398" s="204"/>
      <c r="G398" s="204"/>
      <c r="H398" s="204"/>
      <c r="I398" s="204"/>
      <c r="J398" s="204"/>
      <c r="K398" s="204"/>
      <c r="L398" s="204"/>
      <c r="M398" s="204"/>
      <c r="N398" s="204"/>
      <c r="O398" s="204"/>
      <c r="P398" s="204"/>
      <c r="Q398" s="204"/>
      <c r="R398" s="204"/>
      <c r="S398" s="204"/>
      <c r="T398" s="204"/>
      <c r="U398" s="204"/>
      <c r="V398" s="204"/>
      <c r="W398" s="204"/>
      <c r="X398" s="204"/>
      <c r="Y398" s="204"/>
      <c r="Z398" s="204"/>
    </row>
    <row r="399" spans="1:26" ht="15.75" customHeight="1">
      <c r="A399" s="204"/>
      <c r="B399" s="204"/>
      <c r="C399" s="204"/>
      <c r="D399" s="204"/>
      <c r="E399" s="204"/>
      <c r="F399" s="204"/>
      <c r="G399" s="204"/>
      <c r="H399" s="204"/>
      <c r="I399" s="204"/>
      <c r="J399" s="204"/>
      <c r="K399" s="204"/>
      <c r="L399" s="204"/>
      <c r="M399" s="204"/>
      <c r="N399" s="204"/>
      <c r="O399" s="204"/>
      <c r="P399" s="204"/>
      <c r="Q399" s="204"/>
      <c r="R399" s="204"/>
      <c r="S399" s="204"/>
      <c r="T399" s="204"/>
      <c r="U399" s="204"/>
      <c r="V399" s="204"/>
      <c r="W399" s="204"/>
      <c r="X399" s="204"/>
      <c r="Y399" s="204"/>
      <c r="Z399" s="204"/>
    </row>
    <row r="400" spans="1:26" ht="15.75" customHeight="1">
      <c r="A400" s="204"/>
      <c r="B400" s="204"/>
      <c r="C400" s="204"/>
      <c r="D400" s="204"/>
      <c r="E400" s="204"/>
      <c r="F400" s="204"/>
      <c r="G400" s="204"/>
      <c r="H400" s="204"/>
      <c r="I400" s="204"/>
      <c r="J400" s="204"/>
      <c r="K400" s="204"/>
      <c r="L400" s="204"/>
      <c r="M400" s="204"/>
      <c r="N400" s="204"/>
      <c r="O400" s="204"/>
      <c r="P400" s="204"/>
      <c r="Q400" s="204"/>
      <c r="R400" s="204"/>
      <c r="S400" s="204"/>
      <c r="T400" s="204"/>
      <c r="U400" s="204"/>
      <c r="V400" s="204"/>
      <c r="W400" s="204"/>
      <c r="X400" s="204"/>
      <c r="Y400" s="204"/>
      <c r="Z400" s="204"/>
    </row>
    <row r="401" spans="1:26" ht="15.75" customHeight="1">
      <c r="A401" s="204"/>
      <c r="B401" s="204"/>
      <c r="C401" s="204"/>
      <c r="D401" s="204"/>
      <c r="E401" s="204"/>
      <c r="F401" s="204"/>
      <c r="G401" s="204"/>
      <c r="H401" s="204"/>
      <c r="I401" s="204"/>
      <c r="J401" s="204"/>
      <c r="K401" s="204"/>
      <c r="L401" s="204"/>
      <c r="M401" s="204"/>
      <c r="N401" s="204"/>
      <c r="O401" s="204"/>
      <c r="P401" s="204"/>
      <c r="Q401" s="204"/>
      <c r="R401" s="204"/>
      <c r="S401" s="204"/>
      <c r="T401" s="204"/>
      <c r="U401" s="204"/>
      <c r="V401" s="204"/>
      <c r="W401" s="204"/>
      <c r="X401" s="204"/>
      <c r="Y401" s="204"/>
      <c r="Z401" s="204"/>
    </row>
    <row r="402" spans="1:26" ht="15.75" customHeight="1">
      <c r="A402" s="204"/>
      <c r="B402" s="204"/>
      <c r="C402" s="204"/>
      <c r="D402" s="204"/>
      <c r="E402" s="204"/>
      <c r="F402" s="204"/>
      <c r="G402" s="204"/>
      <c r="H402" s="204"/>
      <c r="I402" s="204"/>
      <c r="J402" s="204"/>
      <c r="K402" s="204"/>
      <c r="L402" s="204"/>
      <c r="M402" s="204"/>
      <c r="N402" s="204"/>
      <c r="O402" s="204"/>
      <c r="P402" s="204"/>
      <c r="Q402" s="204"/>
      <c r="R402" s="204"/>
      <c r="S402" s="204"/>
      <c r="T402" s="204"/>
      <c r="U402" s="204"/>
      <c r="V402" s="204"/>
      <c r="W402" s="204"/>
      <c r="X402" s="204"/>
      <c r="Y402" s="204"/>
      <c r="Z402" s="204"/>
    </row>
    <row r="403" spans="1:26" ht="15.75" customHeight="1">
      <c r="A403" s="204"/>
      <c r="B403" s="204"/>
      <c r="C403" s="204"/>
      <c r="D403" s="204"/>
      <c r="E403" s="204"/>
      <c r="F403" s="204"/>
      <c r="G403" s="204"/>
      <c r="H403" s="204"/>
      <c r="I403" s="204"/>
      <c r="J403" s="204"/>
      <c r="K403" s="204"/>
      <c r="L403" s="204"/>
      <c r="M403" s="204"/>
      <c r="N403" s="204"/>
      <c r="O403" s="204"/>
      <c r="P403" s="204"/>
      <c r="Q403" s="204"/>
      <c r="R403" s="204"/>
      <c r="S403" s="204"/>
      <c r="T403" s="204"/>
      <c r="U403" s="204"/>
      <c r="V403" s="204"/>
      <c r="W403" s="204"/>
      <c r="X403" s="204"/>
      <c r="Y403" s="204"/>
      <c r="Z403" s="204"/>
    </row>
    <row r="404" spans="1:26" ht="15.75" customHeight="1">
      <c r="A404" s="204"/>
      <c r="B404" s="204"/>
      <c r="C404" s="204"/>
      <c r="D404" s="204"/>
      <c r="E404" s="204"/>
      <c r="F404" s="204"/>
      <c r="G404" s="204"/>
      <c r="H404" s="204"/>
      <c r="I404" s="204"/>
      <c r="J404" s="204"/>
      <c r="K404" s="204"/>
      <c r="L404" s="204"/>
      <c r="M404" s="204"/>
      <c r="N404" s="204"/>
      <c r="O404" s="204"/>
      <c r="P404" s="204"/>
      <c r="Q404" s="204"/>
      <c r="R404" s="204"/>
      <c r="S404" s="204"/>
      <c r="T404" s="204"/>
      <c r="U404" s="204"/>
      <c r="V404" s="204"/>
      <c r="W404" s="204"/>
      <c r="X404" s="204"/>
      <c r="Y404" s="204"/>
      <c r="Z404" s="204"/>
    </row>
    <row r="405" spans="1:26" ht="15.75" customHeight="1">
      <c r="A405" s="204"/>
      <c r="B405" s="204"/>
      <c r="C405" s="204"/>
      <c r="D405" s="204"/>
      <c r="E405" s="204"/>
      <c r="F405" s="204"/>
      <c r="G405" s="204"/>
      <c r="H405" s="204"/>
      <c r="I405" s="204"/>
      <c r="J405" s="204"/>
      <c r="K405" s="204"/>
      <c r="L405" s="204"/>
      <c r="M405" s="204"/>
      <c r="N405" s="204"/>
      <c r="O405" s="204"/>
      <c r="P405" s="204"/>
      <c r="Q405" s="204"/>
      <c r="R405" s="204"/>
      <c r="S405" s="204"/>
      <c r="T405" s="204"/>
      <c r="U405" s="204"/>
      <c r="V405" s="204"/>
      <c r="W405" s="204"/>
      <c r="X405" s="204"/>
      <c r="Y405" s="204"/>
      <c r="Z405" s="204"/>
    </row>
    <row r="406" spans="1:26" ht="15.75" customHeight="1">
      <c r="A406" s="204"/>
      <c r="B406" s="204"/>
      <c r="C406" s="204"/>
      <c r="D406" s="204"/>
      <c r="E406" s="204"/>
      <c r="F406" s="204"/>
      <c r="G406" s="204"/>
      <c r="H406" s="204"/>
      <c r="I406" s="204"/>
      <c r="J406" s="204"/>
      <c r="K406" s="204"/>
      <c r="L406" s="204"/>
      <c r="M406" s="204"/>
      <c r="N406" s="204"/>
      <c r="O406" s="204"/>
      <c r="P406" s="204"/>
      <c r="Q406" s="204"/>
      <c r="R406" s="204"/>
      <c r="S406" s="204"/>
      <c r="T406" s="204"/>
      <c r="U406" s="204"/>
      <c r="V406" s="204"/>
      <c r="W406" s="204"/>
      <c r="X406" s="204"/>
      <c r="Y406" s="204"/>
      <c r="Z406" s="204"/>
    </row>
    <row r="407" spans="1:26" ht="15.75" customHeight="1">
      <c r="A407" s="204"/>
      <c r="B407" s="204"/>
      <c r="C407" s="204"/>
      <c r="D407" s="204"/>
      <c r="E407" s="204"/>
      <c r="F407" s="204"/>
      <c r="G407" s="204"/>
      <c r="H407" s="204"/>
      <c r="I407" s="204"/>
      <c r="J407" s="204"/>
      <c r="K407" s="204"/>
      <c r="L407" s="204"/>
      <c r="M407" s="204"/>
      <c r="N407" s="204"/>
      <c r="O407" s="204"/>
      <c r="P407" s="204"/>
      <c r="Q407" s="204"/>
      <c r="R407" s="204"/>
      <c r="S407" s="204"/>
      <c r="T407" s="204"/>
      <c r="U407" s="204"/>
      <c r="V407" s="204"/>
      <c r="W407" s="204"/>
      <c r="X407" s="204"/>
      <c r="Y407" s="204"/>
      <c r="Z407" s="204"/>
    </row>
    <row r="408" spans="1:26" ht="15.75" customHeight="1">
      <c r="A408" s="204"/>
      <c r="B408" s="204"/>
      <c r="C408" s="204"/>
      <c r="D408" s="204"/>
      <c r="E408" s="204"/>
      <c r="F408" s="204"/>
      <c r="G408" s="204"/>
      <c r="H408" s="204"/>
      <c r="I408" s="204"/>
      <c r="J408" s="204"/>
      <c r="K408" s="204"/>
      <c r="L408" s="204"/>
      <c r="M408" s="204"/>
      <c r="N408" s="204"/>
      <c r="O408" s="204"/>
      <c r="P408" s="204"/>
      <c r="Q408" s="204"/>
      <c r="R408" s="204"/>
      <c r="S408" s="204"/>
      <c r="T408" s="204"/>
      <c r="U408" s="204"/>
      <c r="V408" s="204"/>
      <c r="W408" s="204"/>
      <c r="X408" s="204"/>
      <c r="Y408" s="204"/>
      <c r="Z408" s="204"/>
    </row>
    <row r="409" spans="1:26" ht="15.75" customHeight="1">
      <c r="A409" s="204"/>
      <c r="B409" s="204"/>
      <c r="C409" s="204"/>
      <c r="D409" s="204"/>
      <c r="E409" s="204"/>
      <c r="F409" s="204"/>
      <c r="G409" s="204"/>
      <c r="H409" s="204"/>
      <c r="I409" s="204"/>
      <c r="J409" s="204"/>
      <c r="K409" s="204"/>
      <c r="L409" s="204"/>
      <c r="M409" s="204"/>
      <c r="N409" s="204"/>
      <c r="O409" s="204"/>
      <c r="P409" s="204"/>
      <c r="Q409" s="204"/>
      <c r="R409" s="204"/>
      <c r="S409" s="204"/>
      <c r="T409" s="204"/>
      <c r="U409" s="204"/>
      <c r="V409" s="204"/>
      <c r="W409" s="204"/>
      <c r="X409" s="204"/>
      <c r="Y409" s="204"/>
      <c r="Z409" s="204"/>
    </row>
    <row r="410" spans="1:26" ht="15.75" customHeight="1">
      <c r="A410" s="204"/>
      <c r="B410" s="204"/>
      <c r="C410" s="204"/>
      <c r="D410" s="204"/>
      <c r="E410" s="204"/>
      <c r="F410" s="204"/>
      <c r="G410" s="204"/>
      <c r="H410" s="204"/>
      <c r="I410" s="204"/>
      <c r="J410" s="204"/>
      <c r="K410" s="204"/>
      <c r="L410" s="204"/>
      <c r="M410" s="204"/>
      <c r="N410" s="204"/>
      <c r="O410" s="204"/>
      <c r="P410" s="204"/>
      <c r="Q410" s="204"/>
      <c r="R410" s="204"/>
      <c r="S410" s="204"/>
      <c r="T410" s="204"/>
      <c r="U410" s="204"/>
      <c r="V410" s="204"/>
      <c r="W410" s="204"/>
      <c r="X410" s="204"/>
      <c r="Y410" s="204"/>
      <c r="Z410" s="204"/>
    </row>
    <row r="411" spans="1:26" ht="15.75" customHeight="1">
      <c r="A411" s="204"/>
      <c r="B411" s="204"/>
      <c r="C411" s="204"/>
      <c r="D411" s="204"/>
      <c r="E411" s="204"/>
      <c r="F411" s="204"/>
      <c r="G411" s="204"/>
      <c r="H411" s="204"/>
      <c r="I411" s="204"/>
      <c r="J411" s="204"/>
      <c r="K411" s="204"/>
      <c r="L411" s="204"/>
      <c r="M411" s="204"/>
      <c r="N411" s="204"/>
      <c r="O411" s="204"/>
      <c r="P411" s="204"/>
      <c r="Q411" s="204"/>
      <c r="R411" s="204"/>
      <c r="S411" s="204"/>
      <c r="T411" s="204"/>
      <c r="U411" s="204"/>
      <c r="V411" s="204"/>
      <c r="W411" s="204"/>
      <c r="X411" s="204"/>
      <c r="Y411" s="204"/>
      <c r="Z411" s="204"/>
    </row>
    <row r="412" spans="1:26" ht="15.75" customHeight="1">
      <c r="A412" s="204"/>
      <c r="B412" s="204"/>
      <c r="C412" s="204"/>
      <c r="D412" s="204"/>
      <c r="E412" s="204"/>
      <c r="F412" s="204"/>
      <c r="G412" s="204"/>
      <c r="H412" s="204"/>
      <c r="I412" s="204"/>
      <c r="J412" s="204"/>
      <c r="K412" s="204"/>
      <c r="L412" s="204"/>
      <c r="M412" s="204"/>
      <c r="N412" s="204"/>
      <c r="O412" s="204"/>
      <c r="P412" s="204"/>
      <c r="Q412" s="204"/>
      <c r="R412" s="204"/>
      <c r="S412" s="204"/>
      <c r="T412" s="204"/>
      <c r="U412" s="204"/>
      <c r="V412" s="204"/>
      <c r="W412" s="204"/>
      <c r="X412" s="204"/>
      <c r="Y412" s="204"/>
      <c r="Z412" s="204"/>
    </row>
    <row r="413" spans="1:26" ht="15.75" customHeight="1">
      <c r="A413" s="204"/>
      <c r="B413" s="204"/>
      <c r="C413" s="204"/>
      <c r="D413" s="204"/>
      <c r="E413" s="204"/>
      <c r="F413" s="204"/>
      <c r="G413" s="204"/>
      <c r="H413" s="204"/>
      <c r="I413" s="204"/>
      <c r="J413" s="204"/>
      <c r="K413" s="204"/>
      <c r="L413" s="204"/>
      <c r="M413" s="204"/>
      <c r="N413" s="204"/>
      <c r="O413" s="204"/>
      <c r="P413" s="204"/>
      <c r="Q413" s="204"/>
      <c r="R413" s="204"/>
      <c r="S413" s="204"/>
      <c r="T413" s="204"/>
      <c r="U413" s="204"/>
      <c r="V413" s="204"/>
      <c r="W413" s="204"/>
      <c r="X413" s="204"/>
      <c r="Y413" s="204"/>
      <c r="Z413" s="204"/>
    </row>
    <row r="414" spans="1:26" ht="15.75" customHeight="1">
      <c r="A414" s="204"/>
      <c r="B414" s="204"/>
      <c r="C414" s="204"/>
      <c r="D414" s="204"/>
      <c r="E414" s="204"/>
      <c r="F414" s="204"/>
      <c r="G414" s="204"/>
      <c r="H414" s="204"/>
      <c r="I414" s="204"/>
      <c r="J414" s="204"/>
      <c r="K414" s="204"/>
      <c r="L414" s="204"/>
      <c r="M414" s="204"/>
      <c r="N414" s="204"/>
      <c r="O414" s="204"/>
      <c r="P414" s="204"/>
      <c r="Q414" s="204"/>
      <c r="R414" s="204"/>
      <c r="S414" s="204"/>
      <c r="T414" s="204"/>
      <c r="U414" s="204"/>
      <c r="V414" s="204"/>
      <c r="W414" s="204"/>
      <c r="X414" s="204"/>
      <c r="Y414" s="204"/>
      <c r="Z414" s="204"/>
    </row>
    <row r="415" spans="1:26" ht="15.75" customHeight="1">
      <c r="A415" s="204"/>
      <c r="B415" s="204"/>
      <c r="C415" s="204"/>
      <c r="D415" s="204"/>
      <c r="E415" s="204"/>
      <c r="F415" s="204"/>
      <c r="G415" s="204"/>
      <c r="H415" s="204"/>
      <c r="I415" s="204"/>
      <c r="J415" s="204"/>
      <c r="K415" s="204"/>
      <c r="L415" s="204"/>
      <c r="M415" s="204"/>
      <c r="N415" s="204"/>
      <c r="O415" s="204"/>
      <c r="P415" s="204"/>
      <c r="Q415" s="204"/>
      <c r="R415" s="204"/>
      <c r="S415" s="204"/>
      <c r="T415" s="204"/>
      <c r="U415" s="204"/>
      <c r="V415" s="204"/>
      <c r="W415" s="204"/>
      <c r="X415" s="204"/>
      <c r="Y415" s="204"/>
      <c r="Z415" s="204"/>
    </row>
    <row r="416" spans="1:26" ht="15.75" customHeight="1">
      <c r="A416" s="204"/>
      <c r="B416" s="204"/>
      <c r="C416" s="204"/>
      <c r="D416" s="204"/>
      <c r="E416" s="204"/>
      <c r="F416" s="204"/>
      <c r="G416" s="204"/>
      <c r="H416" s="204"/>
      <c r="I416" s="204"/>
      <c r="J416" s="204"/>
      <c r="K416" s="204"/>
      <c r="L416" s="204"/>
      <c r="M416" s="204"/>
      <c r="N416" s="204"/>
      <c r="O416" s="204"/>
      <c r="P416" s="204"/>
      <c r="Q416" s="204"/>
      <c r="R416" s="204"/>
      <c r="S416" s="204"/>
      <c r="T416" s="204"/>
      <c r="U416" s="204"/>
      <c r="V416" s="204"/>
      <c r="W416" s="204"/>
      <c r="X416" s="204"/>
      <c r="Y416" s="204"/>
      <c r="Z416" s="204"/>
    </row>
    <row r="417" spans="1:26" ht="15.75" customHeight="1">
      <c r="A417" s="204"/>
      <c r="B417" s="204"/>
      <c r="C417" s="204"/>
      <c r="D417" s="204"/>
      <c r="E417" s="204"/>
      <c r="F417" s="204"/>
      <c r="G417" s="204"/>
      <c r="H417" s="204"/>
      <c r="I417" s="204"/>
      <c r="J417" s="204"/>
      <c r="K417" s="204"/>
      <c r="L417" s="204"/>
      <c r="M417" s="204"/>
      <c r="N417" s="204"/>
      <c r="O417" s="204"/>
      <c r="P417" s="204"/>
      <c r="Q417" s="204"/>
      <c r="R417" s="204"/>
      <c r="S417" s="204"/>
      <c r="T417" s="204"/>
      <c r="U417" s="204"/>
      <c r="V417" s="204"/>
      <c r="W417" s="204"/>
      <c r="X417" s="204"/>
      <c r="Y417" s="204"/>
      <c r="Z417" s="204"/>
    </row>
    <row r="418" spans="1:26" ht="15.75" customHeight="1">
      <c r="A418" s="204"/>
      <c r="B418" s="204"/>
      <c r="C418" s="204"/>
      <c r="D418" s="204"/>
      <c r="E418" s="204"/>
      <c r="F418" s="204"/>
      <c r="G418" s="204"/>
      <c r="H418" s="204"/>
      <c r="I418" s="204"/>
      <c r="J418" s="204"/>
      <c r="K418" s="204"/>
      <c r="L418" s="204"/>
      <c r="M418" s="204"/>
      <c r="N418" s="204"/>
      <c r="O418" s="204"/>
      <c r="P418" s="204"/>
      <c r="Q418" s="204"/>
      <c r="R418" s="204"/>
      <c r="S418" s="204"/>
      <c r="T418" s="204"/>
      <c r="U418" s="204"/>
      <c r="V418" s="204"/>
      <c r="W418" s="204"/>
      <c r="X418" s="204"/>
      <c r="Y418" s="204"/>
      <c r="Z418" s="204"/>
    </row>
    <row r="419" spans="1:26" ht="15.75" customHeight="1">
      <c r="A419" s="204"/>
      <c r="B419" s="204"/>
      <c r="C419" s="204"/>
      <c r="D419" s="204"/>
      <c r="E419" s="204"/>
      <c r="F419" s="204"/>
      <c r="G419" s="204"/>
      <c r="H419" s="204"/>
      <c r="I419" s="204"/>
      <c r="J419" s="204"/>
      <c r="K419" s="204"/>
      <c r="L419" s="204"/>
      <c r="M419" s="204"/>
      <c r="N419" s="204"/>
      <c r="O419" s="204"/>
      <c r="P419" s="204"/>
      <c r="Q419" s="204"/>
      <c r="R419" s="204"/>
      <c r="S419" s="204"/>
      <c r="T419" s="204"/>
      <c r="U419" s="204"/>
      <c r="V419" s="204"/>
      <c r="W419" s="204"/>
      <c r="X419" s="204"/>
      <c r="Y419" s="204"/>
      <c r="Z419" s="204"/>
    </row>
    <row r="420" spans="1:26" ht="15.75" customHeight="1">
      <c r="A420" s="204"/>
      <c r="B420" s="204"/>
      <c r="C420" s="204"/>
      <c r="D420" s="204"/>
      <c r="E420" s="204"/>
      <c r="F420" s="204"/>
      <c r="G420" s="204"/>
      <c r="H420" s="204"/>
      <c r="I420" s="204"/>
      <c r="J420" s="204"/>
      <c r="K420" s="204"/>
      <c r="L420" s="204"/>
      <c r="M420" s="204"/>
      <c r="N420" s="204"/>
      <c r="O420" s="204"/>
      <c r="P420" s="204"/>
      <c r="Q420" s="204"/>
      <c r="R420" s="204"/>
      <c r="S420" s="204"/>
      <c r="T420" s="204"/>
      <c r="U420" s="204"/>
      <c r="V420" s="204"/>
      <c r="W420" s="204"/>
      <c r="X420" s="204"/>
      <c r="Y420" s="204"/>
      <c r="Z420" s="204"/>
    </row>
    <row r="421" spans="1:26" ht="15.75" customHeight="1">
      <c r="A421" s="204"/>
      <c r="B421" s="204"/>
      <c r="C421" s="204"/>
      <c r="D421" s="204"/>
      <c r="E421" s="204"/>
      <c r="F421" s="204"/>
      <c r="G421" s="204"/>
      <c r="H421" s="204"/>
      <c r="I421" s="204"/>
      <c r="J421" s="204"/>
      <c r="K421" s="204"/>
      <c r="L421" s="204"/>
      <c r="M421" s="204"/>
      <c r="N421" s="204"/>
      <c r="O421" s="204"/>
      <c r="P421" s="204"/>
      <c r="Q421" s="204"/>
      <c r="R421" s="204"/>
      <c r="S421" s="204"/>
      <c r="T421" s="204"/>
      <c r="U421" s="204"/>
      <c r="V421" s="204"/>
      <c r="W421" s="204"/>
      <c r="X421" s="204"/>
      <c r="Y421" s="204"/>
      <c r="Z421" s="204"/>
    </row>
    <row r="422" spans="1:26" ht="15.75" customHeight="1">
      <c r="A422" s="204"/>
      <c r="B422" s="204"/>
      <c r="C422" s="204"/>
      <c r="D422" s="204"/>
      <c r="E422" s="204"/>
      <c r="F422" s="204"/>
      <c r="G422" s="204"/>
      <c r="H422" s="204"/>
      <c r="I422" s="204"/>
      <c r="J422" s="204"/>
      <c r="K422" s="204"/>
      <c r="L422" s="204"/>
      <c r="M422" s="204"/>
      <c r="N422" s="204"/>
      <c r="O422" s="204"/>
      <c r="P422" s="204"/>
      <c r="Q422" s="204"/>
      <c r="R422" s="204"/>
      <c r="S422" s="204"/>
      <c r="T422" s="204"/>
      <c r="U422" s="204"/>
      <c r="V422" s="204"/>
      <c r="W422" s="204"/>
      <c r="X422" s="204"/>
      <c r="Y422" s="204"/>
      <c r="Z422" s="204"/>
    </row>
    <row r="423" spans="1:26" ht="15.75" customHeight="1">
      <c r="A423" s="204"/>
      <c r="B423" s="204"/>
      <c r="C423" s="204"/>
      <c r="D423" s="204"/>
      <c r="E423" s="204"/>
      <c r="F423" s="204"/>
      <c r="G423" s="204"/>
      <c r="H423" s="204"/>
      <c r="I423" s="204"/>
      <c r="J423" s="204"/>
      <c r="K423" s="204"/>
      <c r="L423" s="204"/>
      <c r="M423" s="204"/>
      <c r="N423" s="204"/>
      <c r="O423" s="204"/>
      <c r="P423" s="204"/>
      <c r="Q423" s="204"/>
      <c r="R423" s="204"/>
      <c r="S423" s="204"/>
      <c r="T423" s="204"/>
      <c r="U423" s="204"/>
      <c r="V423" s="204"/>
      <c r="W423" s="204"/>
      <c r="X423" s="204"/>
      <c r="Y423" s="204"/>
      <c r="Z423" s="204"/>
    </row>
    <row r="424" spans="1:26" ht="15.75" customHeight="1">
      <c r="A424" s="204"/>
      <c r="B424" s="204"/>
      <c r="C424" s="204"/>
      <c r="D424" s="204"/>
      <c r="E424" s="204"/>
      <c r="F424" s="204"/>
      <c r="G424" s="204"/>
      <c r="H424" s="204"/>
      <c r="I424" s="204"/>
      <c r="J424" s="204"/>
      <c r="K424" s="204"/>
      <c r="L424" s="204"/>
      <c r="M424" s="204"/>
      <c r="N424" s="204"/>
      <c r="O424" s="204"/>
      <c r="P424" s="204"/>
      <c r="Q424" s="204"/>
      <c r="R424" s="204"/>
      <c r="S424" s="204"/>
      <c r="T424" s="204"/>
      <c r="U424" s="204"/>
      <c r="V424" s="204"/>
      <c r="W424" s="204"/>
      <c r="X424" s="204"/>
      <c r="Y424" s="204"/>
      <c r="Z424" s="204"/>
    </row>
    <row r="425" spans="1:26" ht="15.75" customHeight="1">
      <c r="A425" s="204"/>
      <c r="B425" s="204"/>
      <c r="C425" s="204"/>
      <c r="D425" s="204"/>
      <c r="E425" s="204"/>
      <c r="F425" s="204"/>
      <c r="G425" s="204"/>
      <c r="H425" s="204"/>
      <c r="I425" s="204"/>
      <c r="J425" s="204"/>
      <c r="K425" s="204"/>
      <c r="L425" s="204"/>
      <c r="M425" s="204"/>
      <c r="N425" s="204"/>
      <c r="O425" s="204"/>
      <c r="P425" s="204"/>
      <c r="Q425" s="204"/>
      <c r="R425" s="204"/>
      <c r="S425" s="204"/>
      <c r="T425" s="204"/>
      <c r="U425" s="204"/>
      <c r="V425" s="204"/>
      <c r="W425" s="204"/>
      <c r="X425" s="204"/>
      <c r="Y425" s="204"/>
      <c r="Z425" s="204"/>
    </row>
    <row r="426" spans="1:26" ht="15.75" customHeight="1">
      <c r="A426" s="204"/>
      <c r="B426" s="204"/>
      <c r="C426" s="204"/>
      <c r="D426" s="204"/>
      <c r="E426" s="204"/>
      <c r="F426" s="204"/>
      <c r="G426" s="204"/>
      <c r="H426" s="204"/>
      <c r="I426" s="204"/>
      <c r="J426" s="204"/>
      <c r="K426" s="204"/>
      <c r="L426" s="204"/>
      <c r="M426" s="204"/>
      <c r="N426" s="204"/>
      <c r="O426" s="204"/>
      <c r="P426" s="204"/>
      <c r="Q426" s="204"/>
      <c r="R426" s="204"/>
      <c r="S426" s="204"/>
      <c r="T426" s="204"/>
      <c r="U426" s="204"/>
      <c r="V426" s="204"/>
      <c r="W426" s="204"/>
      <c r="X426" s="204"/>
      <c r="Y426" s="204"/>
      <c r="Z426" s="204"/>
    </row>
    <row r="427" spans="1:26" ht="15.75" customHeight="1">
      <c r="A427" s="204"/>
      <c r="B427" s="204"/>
      <c r="C427" s="204"/>
      <c r="D427" s="204"/>
      <c r="E427" s="204"/>
      <c r="F427" s="204"/>
      <c r="G427" s="204"/>
      <c r="H427" s="204"/>
      <c r="I427" s="204"/>
      <c r="J427" s="204"/>
      <c r="K427" s="204"/>
      <c r="L427" s="204"/>
      <c r="M427" s="204"/>
      <c r="N427" s="204"/>
      <c r="O427" s="204"/>
      <c r="P427" s="204"/>
      <c r="Q427" s="204"/>
      <c r="R427" s="204"/>
      <c r="S427" s="204"/>
      <c r="T427" s="204"/>
      <c r="U427" s="204"/>
      <c r="V427" s="204"/>
      <c r="W427" s="204"/>
      <c r="X427" s="204"/>
      <c r="Y427" s="204"/>
      <c r="Z427" s="204"/>
    </row>
    <row r="428" spans="1:26" ht="15.75" customHeight="1">
      <c r="A428" s="204"/>
      <c r="B428" s="204"/>
      <c r="C428" s="204"/>
      <c r="D428" s="204"/>
      <c r="E428" s="204"/>
      <c r="F428" s="204"/>
      <c r="G428" s="204"/>
      <c r="H428" s="204"/>
      <c r="I428" s="204"/>
      <c r="J428" s="204"/>
      <c r="K428" s="204"/>
      <c r="L428" s="204"/>
      <c r="M428" s="204"/>
      <c r="N428" s="204"/>
      <c r="O428" s="204"/>
      <c r="P428" s="204"/>
      <c r="Q428" s="204"/>
      <c r="R428" s="204"/>
      <c r="S428" s="204"/>
      <c r="T428" s="204"/>
      <c r="U428" s="204"/>
      <c r="V428" s="204"/>
      <c r="W428" s="204"/>
      <c r="X428" s="204"/>
      <c r="Y428" s="204"/>
      <c r="Z428" s="204"/>
    </row>
    <row r="429" spans="1:26" ht="15.75" customHeight="1">
      <c r="A429" s="204"/>
      <c r="B429" s="204"/>
      <c r="C429" s="204"/>
      <c r="D429" s="204"/>
      <c r="E429" s="204"/>
      <c r="F429" s="204"/>
      <c r="G429" s="204"/>
      <c r="H429" s="204"/>
      <c r="I429" s="204"/>
      <c r="J429" s="204"/>
      <c r="K429" s="204"/>
      <c r="L429" s="204"/>
      <c r="M429" s="204"/>
      <c r="N429" s="204"/>
      <c r="O429" s="204"/>
      <c r="P429" s="204"/>
      <c r="Q429" s="204"/>
      <c r="R429" s="204"/>
      <c r="S429" s="204"/>
      <c r="T429" s="204"/>
      <c r="U429" s="204"/>
      <c r="V429" s="204"/>
      <c r="W429" s="204"/>
      <c r="X429" s="204"/>
      <c r="Y429" s="204"/>
      <c r="Z429" s="204"/>
    </row>
    <row r="430" spans="1:26" ht="15.75" customHeight="1">
      <c r="A430" s="204"/>
      <c r="B430" s="204"/>
      <c r="C430" s="204"/>
      <c r="D430" s="204"/>
      <c r="E430" s="204"/>
      <c r="F430" s="204"/>
      <c r="G430" s="204"/>
      <c r="H430" s="204"/>
      <c r="I430" s="204"/>
      <c r="J430" s="204"/>
      <c r="K430" s="204"/>
      <c r="L430" s="204"/>
      <c r="M430" s="204"/>
      <c r="N430" s="204"/>
      <c r="O430" s="204"/>
      <c r="P430" s="204"/>
      <c r="Q430" s="204"/>
      <c r="R430" s="204"/>
      <c r="S430" s="204"/>
      <c r="T430" s="204"/>
      <c r="U430" s="204"/>
      <c r="V430" s="204"/>
      <c r="W430" s="204"/>
      <c r="X430" s="204"/>
      <c r="Y430" s="204"/>
      <c r="Z430" s="204"/>
    </row>
    <row r="431" spans="1:26" ht="15.75" customHeight="1">
      <c r="A431" s="204"/>
      <c r="B431" s="204"/>
      <c r="C431" s="204"/>
      <c r="D431" s="204"/>
      <c r="E431" s="204"/>
      <c r="F431" s="204"/>
      <c r="G431" s="204"/>
      <c r="H431" s="204"/>
      <c r="I431" s="204"/>
      <c r="J431" s="204"/>
      <c r="K431" s="204"/>
      <c r="L431" s="204"/>
      <c r="M431" s="204"/>
      <c r="N431" s="204"/>
      <c r="O431" s="204"/>
      <c r="P431" s="204"/>
      <c r="Q431" s="204"/>
      <c r="R431" s="204"/>
      <c r="S431" s="204"/>
      <c r="T431" s="204"/>
      <c r="U431" s="204"/>
      <c r="V431" s="204"/>
      <c r="W431" s="204"/>
      <c r="X431" s="204"/>
      <c r="Y431" s="204"/>
      <c r="Z431" s="204"/>
    </row>
    <row r="432" spans="1:26" ht="15.75" customHeight="1">
      <c r="A432" s="204"/>
      <c r="B432" s="204"/>
      <c r="C432" s="204"/>
      <c r="D432" s="204"/>
      <c r="E432" s="204"/>
      <c r="F432" s="204"/>
      <c r="G432" s="204"/>
      <c r="H432" s="204"/>
      <c r="I432" s="204"/>
      <c r="J432" s="204"/>
      <c r="K432" s="204"/>
      <c r="L432" s="204"/>
      <c r="M432" s="204"/>
      <c r="N432" s="204"/>
      <c r="O432" s="204"/>
      <c r="P432" s="204"/>
      <c r="Q432" s="204"/>
      <c r="R432" s="204"/>
      <c r="S432" s="204"/>
      <c r="T432" s="204"/>
      <c r="U432" s="204"/>
      <c r="V432" s="204"/>
      <c r="W432" s="204"/>
      <c r="X432" s="204"/>
      <c r="Y432" s="204"/>
      <c r="Z432" s="204"/>
    </row>
    <row r="433" spans="1:26" ht="15.75" customHeight="1">
      <c r="A433" s="204"/>
      <c r="B433" s="204"/>
      <c r="C433" s="204"/>
      <c r="D433" s="204"/>
      <c r="E433" s="204"/>
      <c r="F433" s="204"/>
      <c r="G433" s="204"/>
      <c r="H433" s="204"/>
      <c r="I433" s="204"/>
      <c r="J433" s="204"/>
      <c r="K433" s="204"/>
      <c r="L433" s="204"/>
      <c r="M433" s="204"/>
      <c r="N433" s="204"/>
      <c r="O433" s="204"/>
      <c r="P433" s="204"/>
      <c r="Q433" s="204"/>
      <c r="R433" s="204"/>
      <c r="S433" s="204"/>
      <c r="T433" s="204"/>
      <c r="U433" s="204"/>
      <c r="V433" s="204"/>
      <c r="W433" s="204"/>
      <c r="X433" s="204"/>
      <c r="Y433" s="204"/>
      <c r="Z433" s="204"/>
    </row>
    <row r="434" spans="1:26" ht="15.75" customHeight="1">
      <c r="A434" s="204"/>
      <c r="B434" s="204"/>
      <c r="C434" s="204"/>
      <c r="D434" s="204"/>
      <c r="E434" s="204"/>
      <c r="F434" s="204"/>
      <c r="G434" s="204"/>
      <c r="H434" s="204"/>
      <c r="I434" s="204"/>
      <c r="J434" s="204"/>
      <c r="K434" s="204"/>
      <c r="L434" s="204"/>
      <c r="M434" s="204"/>
      <c r="N434" s="204"/>
      <c r="O434" s="204"/>
      <c r="P434" s="204"/>
      <c r="Q434" s="204"/>
      <c r="R434" s="204"/>
      <c r="S434" s="204"/>
      <c r="T434" s="204"/>
      <c r="U434" s="204"/>
      <c r="V434" s="204"/>
      <c r="W434" s="204"/>
      <c r="X434" s="204"/>
      <c r="Y434" s="204"/>
      <c r="Z434" s="204"/>
    </row>
    <row r="435" spans="1:26" ht="15.75" customHeight="1">
      <c r="A435" s="204"/>
      <c r="B435" s="204"/>
      <c r="C435" s="204"/>
      <c r="D435" s="204"/>
      <c r="E435" s="204"/>
      <c r="F435" s="204"/>
      <c r="G435" s="204"/>
      <c r="H435" s="204"/>
      <c r="I435" s="204"/>
      <c r="J435" s="204"/>
      <c r="K435" s="204"/>
      <c r="L435" s="204"/>
      <c r="M435" s="204"/>
      <c r="N435" s="204"/>
      <c r="O435" s="204"/>
      <c r="P435" s="204"/>
      <c r="Q435" s="204"/>
      <c r="R435" s="204"/>
      <c r="S435" s="204"/>
      <c r="T435" s="204"/>
      <c r="U435" s="204"/>
      <c r="V435" s="204"/>
      <c r="W435" s="204"/>
      <c r="X435" s="204"/>
      <c r="Y435" s="204"/>
      <c r="Z435" s="204"/>
    </row>
    <row r="436" spans="1:26" ht="15.75" customHeight="1">
      <c r="A436" s="204"/>
      <c r="B436" s="204"/>
      <c r="C436" s="204"/>
      <c r="D436" s="204"/>
      <c r="E436" s="204"/>
      <c r="F436" s="204"/>
      <c r="G436" s="204"/>
      <c r="H436" s="204"/>
      <c r="I436" s="204"/>
      <c r="J436" s="204"/>
      <c r="K436" s="204"/>
      <c r="L436" s="204"/>
      <c r="M436" s="204"/>
      <c r="N436" s="204"/>
      <c r="O436" s="204"/>
      <c r="P436" s="204"/>
      <c r="Q436" s="204"/>
      <c r="R436" s="204"/>
      <c r="S436" s="204"/>
      <c r="T436" s="204"/>
      <c r="U436" s="204"/>
      <c r="V436" s="204"/>
      <c r="W436" s="204"/>
      <c r="X436" s="204"/>
      <c r="Y436" s="204"/>
      <c r="Z436" s="204"/>
    </row>
    <row r="437" spans="1:26" ht="15.75" customHeight="1">
      <c r="A437" s="204"/>
      <c r="B437" s="204"/>
      <c r="C437" s="204"/>
      <c r="D437" s="204"/>
      <c r="E437" s="204"/>
      <c r="F437" s="204"/>
      <c r="G437" s="204"/>
      <c r="H437" s="204"/>
      <c r="I437" s="204"/>
      <c r="J437" s="204"/>
      <c r="K437" s="204"/>
      <c r="L437" s="204"/>
      <c r="M437" s="204"/>
      <c r="N437" s="204"/>
      <c r="O437" s="204"/>
      <c r="P437" s="204"/>
      <c r="Q437" s="204"/>
      <c r="R437" s="204"/>
      <c r="S437" s="204"/>
      <c r="T437" s="204"/>
      <c r="U437" s="204"/>
      <c r="V437" s="204"/>
      <c r="W437" s="204"/>
      <c r="X437" s="204"/>
      <c r="Y437" s="204"/>
      <c r="Z437" s="204"/>
    </row>
    <row r="438" spans="1:26" ht="15.75" customHeight="1">
      <c r="A438" s="204"/>
      <c r="B438" s="204"/>
      <c r="C438" s="204"/>
      <c r="D438" s="204"/>
      <c r="E438" s="204"/>
      <c r="F438" s="204"/>
      <c r="G438" s="204"/>
      <c r="H438" s="204"/>
      <c r="I438" s="204"/>
      <c r="J438" s="204"/>
      <c r="K438" s="204"/>
      <c r="L438" s="204"/>
      <c r="M438" s="204"/>
      <c r="N438" s="204"/>
      <c r="O438" s="204"/>
      <c r="P438" s="204"/>
      <c r="Q438" s="204"/>
      <c r="R438" s="204"/>
      <c r="S438" s="204"/>
      <c r="T438" s="204"/>
      <c r="U438" s="204"/>
      <c r="V438" s="204"/>
      <c r="W438" s="204"/>
      <c r="X438" s="204"/>
      <c r="Y438" s="204"/>
      <c r="Z438" s="204"/>
    </row>
    <row r="439" spans="1:26" ht="15.75" customHeight="1">
      <c r="A439" s="204"/>
      <c r="B439" s="204"/>
      <c r="C439" s="204"/>
      <c r="D439" s="204"/>
      <c r="E439" s="204"/>
      <c r="F439" s="204"/>
      <c r="G439" s="204"/>
      <c r="H439" s="204"/>
      <c r="I439" s="204"/>
      <c r="J439" s="204"/>
      <c r="K439" s="204"/>
      <c r="L439" s="204"/>
      <c r="M439" s="204"/>
      <c r="N439" s="204"/>
      <c r="O439" s="204"/>
      <c r="P439" s="204"/>
      <c r="Q439" s="204"/>
      <c r="R439" s="204"/>
      <c r="S439" s="204"/>
      <c r="T439" s="204"/>
      <c r="U439" s="204"/>
      <c r="V439" s="204"/>
      <c r="W439" s="204"/>
      <c r="X439" s="204"/>
      <c r="Y439" s="204"/>
      <c r="Z439" s="204"/>
    </row>
    <row r="440" spans="1:26" ht="15.75" customHeight="1">
      <c r="A440" s="204"/>
      <c r="B440" s="204"/>
      <c r="C440" s="204"/>
      <c r="D440" s="204"/>
      <c r="E440" s="204"/>
      <c r="F440" s="204"/>
      <c r="G440" s="204"/>
      <c r="H440" s="204"/>
      <c r="I440" s="204"/>
      <c r="J440" s="204"/>
      <c r="K440" s="204"/>
      <c r="L440" s="204"/>
      <c r="M440" s="204"/>
      <c r="N440" s="204"/>
      <c r="O440" s="204"/>
      <c r="P440" s="204"/>
      <c r="Q440" s="204"/>
      <c r="R440" s="204"/>
      <c r="S440" s="204"/>
      <c r="T440" s="204"/>
      <c r="U440" s="204"/>
      <c r="V440" s="204"/>
      <c r="W440" s="204"/>
      <c r="X440" s="204"/>
      <c r="Y440" s="204"/>
      <c r="Z440" s="204"/>
    </row>
    <row r="441" spans="1:26" ht="15.75" customHeight="1">
      <c r="A441" s="204"/>
      <c r="B441" s="204"/>
      <c r="C441" s="204"/>
      <c r="D441" s="204"/>
      <c r="E441" s="204"/>
      <c r="F441" s="204"/>
      <c r="G441" s="204"/>
      <c r="H441" s="204"/>
      <c r="I441" s="204"/>
      <c r="J441" s="204"/>
      <c r="K441" s="204"/>
      <c r="L441" s="204"/>
      <c r="M441" s="204"/>
      <c r="N441" s="204"/>
      <c r="O441" s="204"/>
      <c r="P441" s="204"/>
      <c r="Q441" s="204"/>
      <c r="R441" s="204"/>
      <c r="S441" s="204"/>
      <c r="T441" s="204"/>
      <c r="U441" s="204"/>
      <c r="V441" s="204"/>
      <c r="W441" s="204"/>
      <c r="X441" s="204"/>
      <c r="Y441" s="204"/>
      <c r="Z441" s="204"/>
    </row>
    <row r="442" spans="1:26" ht="15.75" customHeight="1">
      <c r="A442" s="204"/>
      <c r="B442" s="204"/>
      <c r="C442" s="204"/>
      <c r="D442" s="204"/>
      <c r="E442" s="204"/>
      <c r="F442" s="204"/>
      <c r="G442" s="204"/>
      <c r="H442" s="204"/>
      <c r="I442" s="204"/>
      <c r="J442" s="204"/>
      <c r="K442" s="204"/>
      <c r="L442" s="204"/>
      <c r="M442" s="204"/>
      <c r="N442" s="204"/>
      <c r="O442" s="204"/>
      <c r="P442" s="204"/>
      <c r="Q442" s="204"/>
      <c r="R442" s="204"/>
      <c r="S442" s="204"/>
      <c r="T442" s="204"/>
      <c r="U442" s="204"/>
      <c r="V442" s="204"/>
      <c r="W442" s="204"/>
      <c r="X442" s="204"/>
      <c r="Y442" s="204"/>
      <c r="Z442" s="204"/>
    </row>
    <row r="443" spans="1:26" ht="15.75" customHeight="1">
      <c r="A443" s="204"/>
      <c r="B443" s="204"/>
      <c r="C443" s="204"/>
      <c r="D443" s="204"/>
      <c r="E443" s="204"/>
      <c r="F443" s="204"/>
      <c r="G443" s="204"/>
      <c r="H443" s="204"/>
      <c r="I443" s="204"/>
      <c r="J443" s="204"/>
      <c r="K443" s="204"/>
      <c r="L443" s="204"/>
      <c r="M443" s="204"/>
      <c r="N443" s="204"/>
      <c r="O443" s="204"/>
      <c r="P443" s="204"/>
      <c r="Q443" s="204"/>
      <c r="R443" s="204"/>
      <c r="S443" s="204"/>
      <c r="T443" s="204"/>
      <c r="U443" s="204"/>
      <c r="V443" s="204"/>
      <c r="W443" s="204"/>
      <c r="X443" s="204"/>
      <c r="Y443" s="204"/>
      <c r="Z443" s="204"/>
    </row>
    <row r="444" spans="1:26" ht="15.75" customHeight="1">
      <c r="A444" s="204"/>
      <c r="B444" s="204"/>
      <c r="C444" s="204"/>
      <c r="D444" s="204"/>
      <c r="E444" s="204"/>
      <c r="F444" s="204"/>
      <c r="G444" s="204"/>
      <c r="H444" s="204"/>
      <c r="I444" s="204"/>
      <c r="J444" s="204"/>
      <c r="K444" s="204"/>
      <c r="L444" s="204"/>
      <c r="M444" s="204"/>
      <c r="N444" s="204"/>
      <c r="O444" s="204"/>
      <c r="P444" s="204"/>
      <c r="Q444" s="204"/>
      <c r="R444" s="204"/>
      <c r="S444" s="204"/>
      <c r="T444" s="204"/>
      <c r="U444" s="204"/>
      <c r="V444" s="204"/>
      <c r="W444" s="204"/>
      <c r="X444" s="204"/>
      <c r="Y444" s="204"/>
      <c r="Z444" s="204"/>
    </row>
    <row r="445" spans="1:26" ht="15.75" customHeight="1">
      <c r="A445" s="204"/>
      <c r="B445" s="204"/>
      <c r="C445" s="204"/>
      <c r="D445" s="204"/>
      <c r="E445" s="204"/>
      <c r="F445" s="204"/>
      <c r="G445" s="204"/>
      <c r="H445" s="204"/>
      <c r="I445" s="204"/>
      <c r="J445" s="204"/>
      <c r="K445" s="204"/>
      <c r="L445" s="204"/>
      <c r="M445" s="204"/>
      <c r="N445" s="204"/>
      <c r="O445" s="204"/>
      <c r="P445" s="204"/>
      <c r="Q445" s="204"/>
      <c r="R445" s="204"/>
      <c r="S445" s="204"/>
      <c r="T445" s="204"/>
      <c r="U445" s="204"/>
      <c r="V445" s="204"/>
      <c r="W445" s="204"/>
      <c r="X445" s="204"/>
      <c r="Y445" s="204"/>
      <c r="Z445" s="204"/>
    </row>
    <row r="446" spans="1:26" ht="15.75" customHeight="1">
      <c r="A446" s="204"/>
      <c r="B446" s="204"/>
      <c r="C446" s="204"/>
      <c r="D446" s="204"/>
      <c r="E446" s="204"/>
      <c r="F446" s="204"/>
      <c r="G446" s="204"/>
      <c r="H446" s="204"/>
      <c r="I446" s="204"/>
      <c r="J446" s="204"/>
      <c r="K446" s="204"/>
      <c r="L446" s="204"/>
      <c r="M446" s="204"/>
      <c r="N446" s="204"/>
      <c r="O446" s="204"/>
      <c r="P446" s="204"/>
      <c r="Q446" s="204"/>
      <c r="R446" s="204"/>
      <c r="S446" s="204"/>
      <c r="T446" s="204"/>
      <c r="U446" s="204"/>
      <c r="V446" s="204"/>
      <c r="W446" s="204"/>
      <c r="X446" s="204"/>
      <c r="Y446" s="204"/>
      <c r="Z446" s="204"/>
    </row>
    <row r="447" spans="1:26" ht="15.75" customHeight="1">
      <c r="A447" s="204"/>
      <c r="B447" s="204"/>
      <c r="C447" s="204"/>
      <c r="D447" s="204"/>
      <c r="E447" s="204"/>
      <c r="F447" s="204"/>
      <c r="G447" s="204"/>
      <c r="H447" s="204"/>
      <c r="I447" s="204"/>
      <c r="J447" s="204"/>
      <c r="K447" s="204"/>
      <c r="L447" s="204"/>
      <c r="M447" s="204"/>
      <c r="N447" s="204"/>
      <c r="O447" s="204"/>
      <c r="P447" s="204"/>
      <c r="Q447" s="204"/>
      <c r="R447" s="204"/>
      <c r="S447" s="204"/>
      <c r="T447" s="204"/>
      <c r="U447" s="204"/>
      <c r="V447" s="204"/>
      <c r="W447" s="204"/>
      <c r="X447" s="204"/>
      <c r="Y447" s="204"/>
      <c r="Z447" s="204"/>
    </row>
    <row r="448" spans="1:26" ht="15.75" customHeight="1">
      <c r="A448" s="204"/>
      <c r="B448" s="204"/>
      <c r="C448" s="204"/>
      <c r="D448" s="204"/>
      <c r="E448" s="204"/>
      <c r="F448" s="204"/>
      <c r="G448" s="204"/>
      <c r="H448" s="204"/>
      <c r="I448" s="204"/>
      <c r="J448" s="204"/>
      <c r="K448" s="204"/>
      <c r="L448" s="204"/>
      <c r="M448" s="204"/>
      <c r="N448" s="204"/>
      <c r="O448" s="204"/>
      <c r="P448" s="204"/>
      <c r="Q448" s="204"/>
      <c r="R448" s="204"/>
      <c r="S448" s="204"/>
      <c r="T448" s="204"/>
      <c r="U448" s="204"/>
      <c r="V448" s="204"/>
      <c r="W448" s="204"/>
      <c r="X448" s="204"/>
      <c r="Y448" s="204"/>
      <c r="Z448" s="204"/>
    </row>
    <row r="449" spans="1:26" ht="15.75" customHeight="1">
      <c r="A449" s="204"/>
      <c r="B449" s="204"/>
      <c r="C449" s="204"/>
      <c r="D449" s="204"/>
      <c r="E449" s="204"/>
      <c r="F449" s="204"/>
      <c r="G449" s="204"/>
      <c r="H449" s="204"/>
      <c r="I449" s="204"/>
      <c r="J449" s="204"/>
      <c r="K449" s="204"/>
      <c r="L449" s="204"/>
      <c r="M449" s="204"/>
      <c r="N449" s="204"/>
      <c r="O449" s="204"/>
      <c r="P449" s="204"/>
      <c r="Q449" s="204"/>
      <c r="R449" s="204"/>
      <c r="S449" s="204"/>
      <c r="T449" s="204"/>
      <c r="U449" s="204"/>
      <c r="V449" s="204"/>
      <c r="W449" s="204"/>
      <c r="X449" s="204"/>
      <c r="Y449" s="204"/>
      <c r="Z449" s="204"/>
    </row>
    <row r="450" spans="1:26" ht="15.75" customHeight="1">
      <c r="A450" s="204"/>
      <c r="B450" s="204"/>
      <c r="C450" s="204"/>
      <c r="D450" s="204"/>
      <c r="E450" s="204"/>
      <c r="F450" s="204"/>
      <c r="G450" s="204"/>
      <c r="H450" s="204"/>
      <c r="I450" s="204"/>
      <c r="J450" s="204"/>
      <c r="K450" s="204"/>
      <c r="L450" s="204"/>
      <c r="M450" s="204"/>
      <c r="N450" s="204"/>
      <c r="O450" s="204"/>
      <c r="P450" s="204"/>
      <c r="Q450" s="204"/>
      <c r="R450" s="204"/>
      <c r="S450" s="204"/>
      <c r="T450" s="204"/>
      <c r="U450" s="204"/>
      <c r="V450" s="204"/>
      <c r="W450" s="204"/>
      <c r="X450" s="204"/>
      <c r="Y450" s="204"/>
      <c r="Z450" s="204"/>
    </row>
    <row r="451" spans="1:26" ht="15.75" customHeight="1">
      <c r="A451" s="204"/>
      <c r="B451" s="204"/>
      <c r="C451" s="204"/>
      <c r="D451" s="204"/>
      <c r="E451" s="204"/>
      <c r="F451" s="204"/>
      <c r="G451" s="204"/>
      <c r="H451" s="204"/>
      <c r="I451" s="204"/>
      <c r="J451" s="204"/>
      <c r="K451" s="204"/>
      <c r="L451" s="204"/>
      <c r="M451" s="204"/>
      <c r="N451" s="204"/>
      <c r="O451" s="204"/>
      <c r="P451" s="204"/>
      <c r="Q451" s="204"/>
      <c r="R451" s="204"/>
      <c r="S451" s="204"/>
      <c r="T451" s="204"/>
      <c r="U451" s="204"/>
      <c r="V451" s="204"/>
      <c r="W451" s="204"/>
      <c r="X451" s="204"/>
      <c r="Y451" s="204"/>
      <c r="Z451" s="204"/>
    </row>
    <row r="452" spans="1:26" ht="15.75" customHeight="1">
      <c r="A452" s="204"/>
      <c r="B452" s="204"/>
      <c r="C452" s="204"/>
      <c r="D452" s="204"/>
      <c r="E452" s="204"/>
      <c r="F452" s="204"/>
      <c r="G452" s="204"/>
      <c r="H452" s="204"/>
      <c r="I452" s="204"/>
      <c r="J452" s="204"/>
      <c r="K452" s="204"/>
      <c r="L452" s="204"/>
      <c r="M452" s="204"/>
      <c r="N452" s="204"/>
      <c r="O452" s="204"/>
      <c r="P452" s="204"/>
      <c r="Q452" s="204"/>
      <c r="R452" s="204"/>
      <c r="S452" s="204"/>
      <c r="T452" s="204"/>
      <c r="U452" s="204"/>
      <c r="V452" s="204"/>
      <c r="W452" s="204"/>
      <c r="X452" s="204"/>
      <c r="Y452" s="204"/>
      <c r="Z452" s="204"/>
    </row>
    <row r="453" spans="1:26" ht="15.75" customHeight="1">
      <c r="A453" s="204"/>
      <c r="B453" s="204"/>
      <c r="C453" s="204"/>
      <c r="D453" s="204"/>
      <c r="E453" s="204"/>
      <c r="F453" s="204"/>
      <c r="G453" s="204"/>
      <c r="H453" s="204"/>
      <c r="I453" s="204"/>
      <c r="J453" s="204"/>
      <c r="K453" s="204"/>
      <c r="L453" s="204"/>
      <c r="M453" s="204"/>
      <c r="N453" s="204"/>
      <c r="O453" s="204"/>
      <c r="P453" s="204"/>
      <c r="Q453" s="204"/>
      <c r="R453" s="204"/>
      <c r="S453" s="204"/>
      <c r="T453" s="204"/>
      <c r="U453" s="204"/>
      <c r="V453" s="204"/>
      <c r="W453" s="204"/>
      <c r="X453" s="204"/>
      <c r="Y453" s="204"/>
      <c r="Z453" s="204"/>
    </row>
    <row r="454" spans="1:26" ht="15.75" customHeight="1">
      <c r="A454" s="204"/>
      <c r="B454" s="204"/>
      <c r="C454" s="204"/>
      <c r="D454" s="204"/>
      <c r="E454" s="204"/>
      <c r="F454" s="204"/>
      <c r="G454" s="204"/>
      <c r="H454" s="204"/>
      <c r="I454" s="204"/>
      <c r="J454" s="204"/>
      <c r="K454" s="204"/>
      <c r="L454" s="204"/>
      <c r="M454" s="204"/>
      <c r="N454" s="204"/>
      <c r="O454" s="204"/>
      <c r="P454" s="204"/>
      <c r="Q454" s="204"/>
      <c r="R454" s="204"/>
      <c r="S454" s="204"/>
      <c r="T454" s="204"/>
      <c r="U454" s="204"/>
      <c r="V454" s="204"/>
      <c r="W454" s="204"/>
      <c r="X454" s="204"/>
      <c r="Y454" s="204"/>
      <c r="Z454" s="204"/>
    </row>
    <row r="455" spans="1:26" ht="15.75" customHeight="1">
      <c r="A455" s="204"/>
      <c r="B455" s="204"/>
      <c r="C455" s="204"/>
      <c r="D455" s="204"/>
      <c r="E455" s="204"/>
      <c r="F455" s="204"/>
      <c r="G455" s="204"/>
      <c r="H455" s="204"/>
      <c r="I455" s="204"/>
      <c r="J455" s="204"/>
      <c r="K455" s="204"/>
      <c r="L455" s="204"/>
      <c r="M455" s="204"/>
      <c r="N455" s="204"/>
      <c r="O455" s="204"/>
      <c r="P455" s="204"/>
      <c r="Q455" s="204"/>
      <c r="R455" s="204"/>
      <c r="S455" s="204"/>
      <c r="T455" s="204"/>
      <c r="U455" s="204"/>
      <c r="V455" s="204"/>
      <c r="W455" s="204"/>
      <c r="X455" s="204"/>
      <c r="Y455" s="204"/>
      <c r="Z455" s="204"/>
    </row>
    <row r="456" spans="1:26" ht="15.75" customHeight="1">
      <c r="A456" s="204"/>
      <c r="B456" s="204"/>
      <c r="C456" s="204"/>
      <c r="D456" s="204"/>
      <c r="E456" s="204"/>
      <c r="F456" s="204"/>
      <c r="G456" s="204"/>
      <c r="H456" s="204"/>
      <c r="I456" s="204"/>
      <c r="J456" s="204"/>
      <c r="K456" s="204"/>
      <c r="L456" s="204"/>
      <c r="M456" s="204"/>
      <c r="N456" s="204"/>
      <c r="O456" s="204"/>
      <c r="P456" s="204"/>
      <c r="Q456" s="204"/>
      <c r="R456" s="204"/>
      <c r="S456" s="204"/>
      <c r="T456" s="204"/>
      <c r="U456" s="204"/>
      <c r="V456" s="204"/>
      <c r="W456" s="204"/>
      <c r="X456" s="204"/>
      <c r="Y456" s="204"/>
      <c r="Z456" s="204"/>
    </row>
    <row r="457" spans="1:26" ht="15.75" customHeight="1">
      <c r="A457" s="204"/>
      <c r="B457" s="204"/>
      <c r="C457" s="204"/>
      <c r="D457" s="204"/>
      <c r="E457" s="204"/>
      <c r="F457" s="204"/>
      <c r="G457" s="204"/>
      <c r="H457" s="204"/>
      <c r="I457" s="204"/>
      <c r="J457" s="204"/>
      <c r="K457" s="204"/>
      <c r="L457" s="204"/>
      <c r="M457" s="204"/>
      <c r="N457" s="204"/>
      <c r="O457" s="204"/>
      <c r="P457" s="204"/>
      <c r="Q457" s="204"/>
      <c r="R457" s="204"/>
      <c r="S457" s="204"/>
      <c r="T457" s="204"/>
      <c r="U457" s="204"/>
      <c r="V457" s="204"/>
      <c r="W457" s="204"/>
      <c r="X457" s="204"/>
      <c r="Y457" s="204"/>
      <c r="Z457" s="204"/>
    </row>
    <row r="458" spans="1:26" ht="15.75" customHeight="1">
      <c r="A458" s="204"/>
      <c r="B458" s="204"/>
      <c r="C458" s="204"/>
      <c r="D458" s="204"/>
      <c r="E458" s="204"/>
      <c r="F458" s="204"/>
      <c r="G458" s="204"/>
      <c r="H458" s="204"/>
      <c r="I458" s="204"/>
      <c r="J458" s="204"/>
      <c r="K458" s="204"/>
      <c r="L458" s="204"/>
      <c r="M458" s="204"/>
      <c r="N458" s="204"/>
      <c r="O458" s="204"/>
      <c r="P458" s="204"/>
      <c r="Q458" s="204"/>
      <c r="R458" s="204"/>
      <c r="S458" s="204"/>
      <c r="T458" s="204"/>
      <c r="U458" s="204"/>
      <c r="V458" s="204"/>
      <c r="W458" s="204"/>
      <c r="X458" s="204"/>
      <c r="Y458" s="204"/>
      <c r="Z458" s="204"/>
    </row>
    <row r="459" spans="1:26" ht="15.75" customHeight="1">
      <c r="A459" s="204"/>
      <c r="B459" s="204"/>
      <c r="C459" s="204"/>
      <c r="D459" s="204"/>
      <c r="E459" s="204"/>
      <c r="F459" s="204"/>
      <c r="G459" s="204"/>
      <c r="H459" s="204"/>
      <c r="I459" s="204"/>
      <c r="J459" s="204"/>
      <c r="K459" s="204"/>
      <c r="L459" s="204"/>
      <c r="M459" s="204"/>
      <c r="N459" s="204"/>
      <c r="O459" s="204"/>
      <c r="P459" s="204"/>
      <c r="Q459" s="204"/>
      <c r="R459" s="204"/>
      <c r="S459" s="204"/>
      <c r="T459" s="204"/>
      <c r="U459" s="204"/>
      <c r="V459" s="204"/>
      <c r="W459" s="204"/>
      <c r="X459" s="204"/>
      <c r="Y459" s="204"/>
      <c r="Z459" s="204"/>
    </row>
    <row r="460" spans="1:26" ht="15.75" customHeight="1">
      <c r="A460" s="204"/>
      <c r="B460" s="204"/>
      <c r="C460" s="204"/>
      <c r="D460" s="204"/>
      <c r="E460" s="204"/>
      <c r="F460" s="204"/>
      <c r="G460" s="204"/>
      <c r="H460" s="204"/>
      <c r="I460" s="204"/>
      <c r="J460" s="204"/>
      <c r="K460" s="204"/>
      <c r="L460" s="204"/>
      <c r="M460" s="204"/>
      <c r="N460" s="204"/>
      <c r="O460" s="204"/>
      <c r="P460" s="204"/>
      <c r="Q460" s="204"/>
      <c r="R460" s="204"/>
      <c r="S460" s="204"/>
      <c r="T460" s="204"/>
      <c r="U460" s="204"/>
      <c r="V460" s="204"/>
      <c r="W460" s="204"/>
      <c r="X460" s="204"/>
      <c r="Y460" s="204"/>
      <c r="Z460" s="204"/>
    </row>
    <row r="461" spans="1:26" ht="15.75" customHeight="1">
      <c r="A461" s="204"/>
      <c r="B461" s="204"/>
      <c r="C461" s="204"/>
      <c r="D461" s="204"/>
      <c r="E461" s="204"/>
      <c r="F461" s="204"/>
      <c r="G461" s="204"/>
      <c r="H461" s="204"/>
      <c r="I461" s="204"/>
      <c r="J461" s="204"/>
      <c r="K461" s="204"/>
      <c r="L461" s="204"/>
      <c r="M461" s="204"/>
      <c r="N461" s="204"/>
      <c r="O461" s="204"/>
      <c r="P461" s="204"/>
      <c r="Q461" s="204"/>
      <c r="R461" s="204"/>
      <c r="S461" s="204"/>
      <c r="T461" s="204"/>
      <c r="U461" s="204"/>
      <c r="V461" s="204"/>
      <c r="W461" s="204"/>
      <c r="X461" s="204"/>
      <c r="Y461" s="204"/>
      <c r="Z461" s="204"/>
    </row>
    <row r="462" spans="1:26" ht="15.75" customHeight="1">
      <c r="A462" s="204"/>
      <c r="B462" s="204"/>
      <c r="C462" s="204"/>
      <c r="D462" s="204"/>
      <c r="E462" s="204"/>
      <c r="F462" s="204"/>
      <c r="G462" s="204"/>
      <c r="H462" s="204"/>
      <c r="I462" s="204"/>
      <c r="J462" s="204"/>
      <c r="K462" s="204"/>
      <c r="L462" s="204"/>
      <c r="M462" s="204"/>
      <c r="N462" s="204"/>
      <c r="O462" s="204"/>
      <c r="P462" s="204"/>
      <c r="Q462" s="204"/>
      <c r="R462" s="204"/>
      <c r="S462" s="204"/>
      <c r="T462" s="204"/>
      <c r="U462" s="204"/>
      <c r="V462" s="204"/>
      <c r="W462" s="204"/>
      <c r="X462" s="204"/>
      <c r="Y462" s="204"/>
      <c r="Z462" s="204"/>
    </row>
    <row r="463" spans="1:26" ht="15.75" customHeight="1">
      <c r="A463" s="204"/>
      <c r="B463" s="204"/>
      <c r="C463" s="204"/>
      <c r="D463" s="204"/>
      <c r="E463" s="204"/>
      <c r="F463" s="204"/>
      <c r="G463" s="204"/>
      <c r="H463" s="204"/>
      <c r="I463" s="204"/>
      <c r="J463" s="204"/>
      <c r="K463" s="204"/>
      <c r="L463" s="204"/>
      <c r="M463" s="204"/>
      <c r="N463" s="204"/>
      <c r="O463" s="204"/>
      <c r="P463" s="204"/>
      <c r="Q463" s="204"/>
      <c r="R463" s="204"/>
      <c r="S463" s="204"/>
      <c r="T463" s="204"/>
      <c r="U463" s="204"/>
      <c r="V463" s="204"/>
      <c r="W463" s="204"/>
      <c r="X463" s="204"/>
      <c r="Y463" s="204"/>
      <c r="Z463" s="204"/>
    </row>
    <row r="464" spans="1:26" ht="15.75" customHeight="1">
      <c r="A464" s="204"/>
      <c r="B464" s="204"/>
      <c r="C464" s="204"/>
      <c r="D464" s="204"/>
      <c r="E464" s="204"/>
      <c r="F464" s="204"/>
      <c r="G464" s="204"/>
      <c r="H464" s="204"/>
      <c r="I464" s="204"/>
      <c r="J464" s="204"/>
      <c r="K464" s="204"/>
      <c r="L464" s="204"/>
      <c r="M464" s="204"/>
      <c r="N464" s="204"/>
      <c r="O464" s="204"/>
      <c r="P464" s="204"/>
      <c r="Q464" s="204"/>
      <c r="R464" s="204"/>
      <c r="S464" s="204"/>
      <c r="T464" s="204"/>
      <c r="U464" s="204"/>
      <c r="V464" s="204"/>
      <c r="W464" s="204"/>
      <c r="X464" s="204"/>
      <c r="Y464" s="204"/>
      <c r="Z464" s="204"/>
    </row>
    <row r="465" spans="1:26" ht="15.75" customHeight="1">
      <c r="A465" s="204"/>
      <c r="B465" s="204"/>
      <c r="C465" s="204"/>
      <c r="D465" s="204"/>
      <c r="E465" s="204"/>
      <c r="F465" s="204"/>
      <c r="G465" s="204"/>
      <c r="H465" s="204"/>
      <c r="I465" s="204"/>
      <c r="J465" s="204"/>
      <c r="K465" s="204"/>
      <c r="L465" s="204"/>
      <c r="M465" s="204"/>
      <c r="N465" s="204"/>
      <c r="O465" s="204"/>
      <c r="P465" s="204"/>
      <c r="Q465" s="204"/>
      <c r="R465" s="204"/>
      <c r="S465" s="204"/>
      <c r="T465" s="204"/>
      <c r="U465" s="204"/>
      <c r="V465" s="204"/>
      <c r="W465" s="204"/>
      <c r="X465" s="204"/>
      <c r="Y465" s="204"/>
      <c r="Z465" s="204"/>
    </row>
    <row r="466" spans="1:26" ht="15.75" customHeight="1">
      <c r="A466" s="204"/>
      <c r="B466" s="204"/>
      <c r="C466" s="204"/>
      <c r="D466" s="204"/>
      <c r="E466" s="204"/>
      <c r="F466" s="204"/>
      <c r="G466" s="204"/>
      <c r="H466" s="204"/>
      <c r="I466" s="204"/>
      <c r="J466" s="204"/>
      <c r="K466" s="204"/>
      <c r="L466" s="204"/>
      <c r="M466" s="204"/>
      <c r="N466" s="204"/>
      <c r="O466" s="204"/>
      <c r="P466" s="204"/>
      <c r="Q466" s="204"/>
      <c r="R466" s="204"/>
      <c r="S466" s="204"/>
      <c r="T466" s="204"/>
      <c r="U466" s="204"/>
      <c r="V466" s="204"/>
      <c r="W466" s="204"/>
      <c r="X466" s="204"/>
      <c r="Y466" s="204"/>
      <c r="Z466" s="204"/>
    </row>
    <row r="467" spans="1:26" ht="15.75" customHeight="1">
      <c r="A467" s="204"/>
      <c r="B467" s="204"/>
      <c r="C467" s="204"/>
      <c r="D467" s="204"/>
      <c r="E467" s="204"/>
      <c r="F467" s="204"/>
      <c r="G467" s="204"/>
      <c r="H467" s="204"/>
      <c r="I467" s="204"/>
      <c r="J467" s="204"/>
      <c r="K467" s="204"/>
      <c r="L467" s="204"/>
      <c r="M467" s="204"/>
      <c r="N467" s="204"/>
      <c r="O467" s="204"/>
      <c r="P467" s="204"/>
      <c r="Q467" s="204"/>
      <c r="R467" s="204"/>
      <c r="S467" s="204"/>
      <c r="T467" s="204"/>
      <c r="U467" s="204"/>
      <c r="V467" s="204"/>
      <c r="W467" s="204"/>
      <c r="X467" s="204"/>
      <c r="Y467" s="204"/>
      <c r="Z467" s="204"/>
    </row>
    <row r="468" spans="1:26" ht="15.75" customHeight="1">
      <c r="A468" s="204"/>
      <c r="B468" s="204"/>
      <c r="C468" s="204"/>
      <c r="D468" s="204"/>
      <c r="E468" s="204"/>
      <c r="F468" s="204"/>
      <c r="G468" s="204"/>
      <c r="H468" s="204"/>
      <c r="I468" s="204"/>
      <c r="J468" s="204"/>
      <c r="K468" s="204"/>
      <c r="L468" s="204"/>
      <c r="M468" s="204"/>
      <c r="N468" s="204"/>
      <c r="O468" s="204"/>
      <c r="P468" s="204"/>
      <c r="Q468" s="204"/>
      <c r="R468" s="204"/>
      <c r="S468" s="204"/>
      <c r="T468" s="204"/>
      <c r="U468" s="204"/>
      <c r="V468" s="204"/>
      <c r="W468" s="204"/>
      <c r="X468" s="204"/>
      <c r="Y468" s="204"/>
      <c r="Z468" s="204"/>
    </row>
    <row r="469" spans="1:26" ht="15.75" customHeight="1">
      <c r="A469" s="204"/>
      <c r="B469" s="204"/>
      <c r="C469" s="204"/>
      <c r="D469" s="204"/>
      <c r="E469" s="204"/>
      <c r="F469" s="204"/>
      <c r="G469" s="204"/>
      <c r="H469" s="204"/>
      <c r="I469" s="204"/>
      <c r="J469" s="204"/>
      <c r="K469" s="204"/>
      <c r="L469" s="204"/>
      <c r="M469" s="204"/>
      <c r="N469" s="204"/>
      <c r="O469" s="204"/>
      <c r="P469" s="204"/>
      <c r="Q469" s="204"/>
      <c r="R469" s="204"/>
      <c r="S469" s="204"/>
      <c r="T469" s="204"/>
      <c r="U469" s="204"/>
      <c r="V469" s="204"/>
      <c r="W469" s="204"/>
      <c r="X469" s="204"/>
      <c r="Y469" s="204"/>
      <c r="Z469" s="204"/>
    </row>
    <row r="470" spans="1:26" ht="15.75" customHeight="1">
      <c r="A470" s="204"/>
      <c r="B470" s="204"/>
      <c r="C470" s="204"/>
      <c r="D470" s="204"/>
      <c r="E470" s="204"/>
      <c r="F470" s="204"/>
      <c r="G470" s="204"/>
      <c r="H470" s="204"/>
      <c r="I470" s="204"/>
      <c r="J470" s="204"/>
      <c r="K470" s="204"/>
      <c r="L470" s="204"/>
      <c r="M470" s="204"/>
      <c r="N470" s="204"/>
      <c r="O470" s="204"/>
      <c r="P470" s="204"/>
      <c r="Q470" s="204"/>
      <c r="R470" s="204"/>
      <c r="S470" s="204"/>
      <c r="T470" s="204"/>
      <c r="U470" s="204"/>
      <c r="V470" s="204"/>
      <c r="W470" s="204"/>
      <c r="X470" s="204"/>
      <c r="Y470" s="204"/>
      <c r="Z470" s="204"/>
    </row>
    <row r="471" spans="1:26" ht="15.75" customHeight="1">
      <c r="A471" s="204"/>
      <c r="B471" s="204"/>
      <c r="C471" s="204"/>
      <c r="D471" s="204"/>
      <c r="E471" s="204"/>
      <c r="F471" s="204"/>
      <c r="G471" s="204"/>
      <c r="H471" s="204"/>
      <c r="I471" s="204"/>
      <c r="J471" s="204"/>
      <c r="K471" s="204"/>
      <c r="L471" s="204"/>
      <c r="M471" s="204"/>
      <c r="N471" s="204"/>
      <c r="O471" s="204"/>
      <c r="P471" s="204"/>
      <c r="Q471" s="204"/>
      <c r="R471" s="204"/>
      <c r="S471" s="204"/>
      <c r="T471" s="204"/>
      <c r="U471" s="204"/>
      <c r="V471" s="204"/>
      <c r="W471" s="204"/>
      <c r="X471" s="204"/>
      <c r="Y471" s="204"/>
      <c r="Z471" s="204"/>
    </row>
    <row r="472" spans="1:26" ht="15.75" customHeight="1">
      <c r="A472" s="204"/>
      <c r="B472" s="204"/>
      <c r="C472" s="204"/>
      <c r="D472" s="204"/>
      <c r="E472" s="204"/>
      <c r="F472" s="204"/>
      <c r="G472" s="204"/>
      <c r="H472" s="204"/>
      <c r="I472" s="204"/>
      <c r="J472" s="204"/>
      <c r="K472" s="204"/>
      <c r="L472" s="204"/>
      <c r="M472" s="204"/>
      <c r="N472" s="204"/>
      <c r="O472" s="204"/>
      <c r="P472" s="204"/>
      <c r="Q472" s="204"/>
      <c r="R472" s="204"/>
      <c r="S472" s="204"/>
      <c r="T472" s="204"/>
      <c r="U472" s="204"/>
      <c r="V472" s="204"/>
      <c r="W472" s="204"/>
      <c r="X472" s="204"/>
      <c r="Y472" s="204"/>
      <c r="Z472" s="204"/>
    </row>
    <row r="473" spans="1:26" ht="15.75" customHeight="1">
      <c r="A473" s="204"/>
      <c r="B473" s="204"/>
      <c r="C473" s="204"/>
      <c r="D473" s="204"/>
      <c r="E473" s="204"/>
      <c r="F473" s="204"/>
      <c r="G473" s="204"/>
      <c r="H473" s="204"/>
      <c r="I473" s="204"/>
      <c r="J473" s="204"/>
      <c r="K473" s="204"/>
      <c r="L473" s="204"/>
      <c r="M473" s="204"/>
      <c r="N473" s="204"/>
      <c r="O473" s="204"/>
      <c r="P473" s="204"/>
      <c r="Q473" s="204"/>
      <c r="R473" s="204"/>
      <c r="S473" s="204"/>
      <c r="T473" s="204"/>
      <c r="U473" s="204"/>
      <c r="V473" s="204"/>
      <c r="W473" s="204"/>
      <c r="X473" s="204"/>
      <c r="Y473" s="204"/>
      <c r="Z473" s="204"/>
    </row>
    <row r="474" spans="1:26" ht="15.75" customHeight="1">
      <c r="A474" s="204"/>
      <c r="B474" s="204"/>
      <c r="C474" s="204"/>
      <c r="D474" s="204"/>
      <c r="E474" s="204"/>
      <c r="F474" s="204"/>
      <c r="G474" s="204"/>
      <c r="H474" s="204"/>
      <c r="I474" s="204"/>
      <c r="J474" s="204"/>
      <c r="K474" s="204"/>
      <c r="L474" s="204"/>
      <c r="M474" s="204"/>
      <c r="N474" s="204"/>
      <c r="O474" s="204"/>
      <c r="P474" s="204"/>
      <c r="Q474" s="204"/>
      <c r="R474" s="204"/>
      <c r="S474" s="204"/>
      <c r="T474" s="204"/>
      <c r="U474" s="204"/>
      <c r="V474" s="204"/>
      <c r="W474" s="204"/>
      <c r="X474" s="204"/>
      <c r="Y474" s="204"/>
      <c r="Z474" s="204"/>
    </row>
    <row r="475" spans="1:26" ht="15.75" customHeight="1">
      <c r="A475" s="204"/>
      <c r="B475" s="204"/>
      <c r="C475" s="204"/>
      <c r="D475" s="204"/>
      <c r="E475" s="204"/>
      <c r="F475" s="204"/>
      <c r="G475" s="204"/>
      <c r="H475" s="204"/>
      <c r="I475" s="204"/>
      <c r="J475" s="204"/>
      <c r="K475" s="204"/>
      <c r="L475" s="204"/>
      <c r="M475" s="204"/>
      <c r="N475" s="204"/>
      <c r="O475" s="204"/>
      <c r="P475" s="204"/>
      <c r="Q475" s="204"/>
      <c r="R475" s="204"/>
      <c r="S475" s="204"/>
      <c r="T475" s="204"/>
      <c r="U475" s="204"/>
      <c r="V475" s="204"/>
      <c r="W475" s="204"/>
      <c r="X475" s="204"/>
      <c r="Y475" s="204"/>
      <c r="Z475" s="204"/>
    </row>
    <row r="476" spans="1:26" ht="15.75" customHeight="1">
      <c r="A476" s="204"/>
      <c r="B476" s="204"/>
      <c r="C476" s="204"/>
      <c r="D476" s="204"/>
      <c r="E476" s="204"/>
      <c r="F476" s="204"/>
      <c r="G476" s="204"/>
      <c r="H476" s="204"/>
      <c r="I476" s="204"/>
      <c r="J476" s="204"/>
      <c r="K476" s="204"/>
      <c r="L476" s="204"/>
      <c r="M476" s="204"/>
      <c r="N476" s="204"/>
      <c r="O476" s="204"/>
      <c r="P476" s="204"/>
      <c r="Q476" s="204"/>
      <c r="R476" s="204"/>
      <c r="S476" s="204"/>
      <c r="T476" s="204"/>
      <c r="U476" s="204"/>
      <c r="V476" s="204"/>
      <c r="W476" s="204"/>
      <c r="X476" s="204"/>
      <c r="Y476" s="204"/>
      <c r="Z476" s="204"/>
    </row>
    <row r="477" spans="1:26" ht="15.75" customHeight="1">
      <c r="A477" s="204"/>
      <c r="B477" s="204"/>
      <c r="C477" s="204"/>
      <c r="D477" s="204"/>
      <c r="E477" s="204"/>
      <c r="F477" s="204"/>
      <c r="G477" s="204"/>
      <c r="H477" s="204"/>
      <c r="I477" s="204"/>
      <c r="J477" s="204"/>
      <c r="K477" s="204"/>
      <c r="L477" s="204"/>
      <c r="M477" s="204"/>
      <c r="N477" s="204"/>
      <c r="O477" s="204"/>
      <c r="P477" s="204"/>
      <c r="Q477" s="204"/>
      <c r="R477" s="204"/>
      <c r="S477" s="204"/>
      <c r="T477" s="204"/>
      <c r="U477" s="204"/>
      <c r="V477" s="204"/>
      <c r="W477" s="204"/>
      <c r="X477" s="204"/>
      <c r="Y477" s="204"/>
      <c r="Z477" s="204"/>
    </row>
    <row r="478" spans="1:26" ht="15.75" customHeight="1">
      <c r="A478" s="204"/>
      <c r="B478" s="204"/>
      <c r="C478" s="204"/>
      <c r="D478" s="204"/>
      <c r="E478" s="204"/>
      <c r="F478" s="204"/>
      <c r="G478" s="204"/>
      <c r="H478" s="204"/>
      <c r="I478" s="204"/>
      <c r="J478" s="204"/>
      <c r="K478" s="204"/>
      <c r="L478" s="204"/>
      <c r="M478" s="204"/>
      <c r="N478" s="204"/>
      <c r="O478" s="204"/>
      <c r="P478" s="204"/>
      <c r="Q478" s="204"/>
      <c r="R478" s="204"/>
      <c r="S478" s="204"/>
      <c r="T478" s="204"/>
      <c r="U478" s="204"/>
      <c r="V478" s="204"/>
      <c r="W478" s="204"/>
      <c r="X478" s="204"/>
      <c r="Y478" s="204"/>
      <c r="Z478" s="204"/>
    </row>
    <row r="479" spans="1:26" ht="15.75" customHeight="1">
      <c r="A479" s="204"/>
      <c r="B479" s="204"/>
      <c r="C479" s="204"/>
      <c r="D479" s="204"/>
      <c r="E479" s="204"/>
      <c r="F479" s="204"/>
      <c r="G479" s="204"/>
      <c r="H479" s="204"/>
      <c r="I479" s="204"/>
      <c r="J479" s="204"/>
      <c r="K479" s="204"/>
      <c r="L479" s="204"/>
      <c r="M479" s="204"/>
      <c r="N479" s="204"/>
      <c r="O479" s="204"/>
      <c r="P479" s="204"/>
      <c r="Q479" s="204"/>
      <c r="R479" s="204"/>
      <c r="S479" s="204"/>
      <c r="T479" s="204"/>
      <c r="U479" s="204"/>
      <c r="V479" s="204"/>
      <c r="W479" s="204"/>
      <c r="X479" s="204"/>
      <c r="Y479" s="204"/>
      <c r="Z479" s="204"/>
    </row>
    <row r="480" spans="1:26" ht="15.75" customHeight="1">
      <c r="A480" s="204"/>
      <c r="B480" s="204"/>
      <c r="C480" s="204"/>
      <c r="D480" s="204"/>
      <c r="E480" s="204"/>
      <c r="F480" s="204"/>
      <c r="G480" s="204"/>
      <c r="H480" s="204"/>
      <c r="I480" s="204"/>
      <c r="J480" s="204"/>
      <c r="K480" s="204"/>
      <c r="L480" s="204"/>
      <c r="M480" s="204"/>
      <c r="N480" s="204"/>
      <c r="O480" s="204"/>
      <c r="P480" s="204"/>
      <c r="Q480" s="204"/>
      <c r="R480" s="204"/>
      <c r="S480" s="204"/>
      <c r="T480" s="204"/>
      <c r="U480" s="204"/>
      <c r="V480" s="204"/>
      <c r="W480" s="204"/>
      <c r="X480" s="204"/>
      <c r="Y480" s="204"/>
      <c r="Z480" s="204"/>
    </row>
    <row r="481" spans="1:26" ht="15.75" customHeight="1">
      <c r="A481" s="204"/>
      <c r="B481" s="204"/>
      <c r="C481" s="204"/>
      <c r="D481" s="204"/>
      <c r="E481" s="204"/>
      <c r="F481" s="204"/>
      <c r="G481" s="204"/>
      <c r="H481" s="204"/>
      <c r="I481" s="204"/>
      <c r="J481" s="204"/>
      <c r="K481" s="204"/>
      <c r="L481" s="204"/>
      <c r="M481" s="204"/>
      <c r="N481" s="204"/>
      <c r="O481" s="204"/>
      <c r="P481" s="204"/>
      <c r="Q481" s="204"/>
      <c r="R481" s="204"/>
      <c r="S481" s="204"/>
      <c r="T481" s="204"/>
      <c r="U481" s="204"/>
      <c r="V481" s="204"/>
      <c r="W481" s="204"/>
      <c r="X481" s="204"/>
      <c r="Y481" s="204"/>
      <c r="Z481" s="204"/>
    </row>
    <row r="482" spans="1:26" ht="15.75" customHeight="1">
      <c r="A482" s="204"/>
      <c r="B482" s="204"/>
      <c r="C482" s="204"/>
      <c r="D482" s="204"/>
      <c r="E482" s="204"/>
      <c r="F482" s="204"/>
      <c r="G482" s="204"/>
      <c r="H482" s="204"/>
      <c r="I482" s="204"/>
      <c r="J482" s="204"/>
      <c r="K482" s="204"/>
      <c r="L482" s="204"/>
      <c r="M482" s="204"/>
      <c r="N482" s="204"/>
      <c r="O482" s="204"/>
      <c r="P482" s="204"/>
      <c r="Q482" s="204"/>
      <c r="R482" s="204"/>
      <c r="S482" s="204"/>
      <c r="T482" s="204"/>
      <c r="U482" s="204"/>
      <c r="V482" s="204"/>
      <c r="W482" s="204"/>
      <c r="X482" s="204"/>
      <c r="Y482" s="204"/>
      <c r="Z482" s="204"/>
    </row>
    <row r="483" spans="1:26" ht="15.75" customHeight="1">
      <c r="A483" s="204"/>
      <c r="B483" s="204"/>
      <c r="C483" s="204"/>
      <c r="D483" s="204"/>
      <c r="E483" s="204"/>
      <c r="F483" s="204"/>
      <c r="G483" s="204"/>
      <c r="H483" s="204"/>
      <c r="I483" s="204"/>
      <c r="J483" s="204"/>
      <c r="K483" s="204"/>
      <c r="L483" s="204"/>
      <c r="M483" s="204"/>
      <c r="N483" s="204"/>
      <c r="O483" s="204"/>
      <c r="P483" s="204"/>
      <c r="Q483" s="204"/>
      <c r="R483" s="204"/>
      <c r="S483" s="204"/>
      <c r="T483" s="204"/>
      <c r="U483" s="204"/>
      <c r="V483" s="204"/>
      <c r="W483" s="204"/>
      <c r="X483" s="204"/>
      <c r="Y483" s="204"/>
      <c r="Z483" s="204"/>
    </row>
    <row r="484" spans="1:26" ht="15.75" customHeight="1">
      <c r="A484" s="204"/>
      <c r="B484" s="204"/>
      <c r="C484" s="204"/>
      <c r="D484" s="204"/>
      <c r="E484" s="204"/>
      <c r="F484" s="204"/>
      <c r="G484" s="204"/>
      <c r="H484" s="204"/>
      <c r="I484" s="204"/>
      <c r="J484" s="204"/>
      <c r="K484" s="204"/>
      <c r="L484" s="204"/>
      <c r="M484" s="204"/>
      <c r="N484" s="204"/>
      <c r="O484" s="204"/>
      <c r="P484" s="204"/>
      <c r="Q484" s="204"/>
      <c r="R484" s="204"/>
      <c r="S484" s="204"/>
      <c r="T484" s="204"/>
      <c r="U484" s="204"/>
      <c r="V484" s="204"/>
      <c r="W484" s="204"/>
      <c r="X484" s="204"/>
      <c r="Y484" s="204"/>
      <c r="Z484" s="204"/>
    </row>
    <row r="485" spans="1:26" ht="15.75" customHeight="1">
      <c r="A485" s="204"/>
      <c r="B485" s="204"/>
      <c r="C485" s="204"/>
      <c r="D485" s="204"/>
      <c r="E485" s="204"/>
      <c r="F485" s="204"/>
      <c r="G485" s="204"/>
      <c r="H485" s="204"/>
      <c r="I485" s="204"/>
      <c r="J485" s="204"/>
      <c r="K485" s="204"/>
      <c r="L485" s="204"/>
      <c r="M485" s="204"/>
      <c r="N485" s="204"/>
      <c r="O485" s="204"/>
      <c r="P485" s="204"/>
      <c r="Q485" s="204"/>
      <c r="R485" s="204"/>
      <c r="S485" s="204"/>
      <c r="T485" s="204"/>
      <c r="U485" s="204"/>
      <c r="V485" s="204"/>
      <c r="W485" s="204"/>
      <c r="X485" s="204"/>
      <c r="Y485" s="204"/>
      <c r="Z485" s="204"/>
    </row>
    <row r="486" spans="1:26" ht="15.75" customHeight="1">
      <c r="A486" s="204"/>
      <c r="B486" s="204"/>
      <c r="C486" s="204"/>
      <c r="D486" s="204"/>
      <c r="E486" s="204"/>
      <c r="F486" s="204"/>
      <c r="G486" s="204"/>
      <c r="H486" s="204"/>
      <c r="I486" s="204"/>
      <c r="J486" s="204"/>
      <c r="K486" s="204"/>
      <c r="L486" s="204"/>
      <c r="M486" s="204"/>
      <c r="N486" s="204"/>
      <c r="O486" s="204"/>
      <c r="P486" s="204"/>
      <c r="Q486" s="204"/>
      <c r="R486" s="204"/>
      <c r="S486" s="204"/>
      <c r="T486" s="204"/>
      <c r="U486" s="204"/>
      <c r="V486" s="204"/>
      <c r="W486" s="204"/>
      <c r="X486" s="204"/>
      <c r="Y486" s="204"/>
      <c r="Z486" s="204"/>
    </row>
    <row r="487" spans="1:26" ht="15.75" customHeight="1">
      <c r="A487" s="204"/>
      <c r="B487" s="204"/>
      <c r="C487" s="204"/>
      <c r="D487" s="204"/>
      <c r="E487" s="204"/>
      <c r="F487" s="204"/>
      <c r="G487" s="204"/>
      <c r="H487" s="204"/>
      <c r="I487" s="204"/>
      <c r="J487" s="204"/>
      <c r="K487" s="204"/>
      <c r="L487" s="204"/>
      <c r="M487" s="204"/>
      <c r="N487" s="204"/>
      <c r="O487" s="204"/>
      <c r="P487" s="204"/>
      <c r="Q487" s="204"/>
      <c r="R487" s="204"/>
      <c r="S487" s="204"/>
      <c r="T487" s="204"/>
      <c r="U487" s="204"/>
      <c r="V487" s="204"/>
      <c r="W487" s="204"/>
      <c r="X487" s="204"/>
      <c r="Y487" s="204"/>
      <c r="Z487" s="204"/>
    </row>
    <row r="488" spans="1:26" ht="15.75" customHeight="1">
      <c r="A488" s="204"/>
      <c r="B488" s="204"/>
      <c r="C488" s="204"/>
      <c r="D488" s="204"/>
      <c r="E488" s="204"/>
      <c r="F488" s="204"/>
      <c r="G488" s="204"/>
      <c r="H488" s="204"/>
      <c r="I488" s="204"/>
      <c r="J488" s="204"/>
      <c r="K488" s="204"/>
      <c r="L488" s="204"/>
      <c r="M488" s="204"/>
      <c r="N488" s="204"/>
      <c r="O488" s="204"/>
      <c r="P488" s="204"/>
      <c r="Q488" s="204"/>
      <c r="R488" s="204"/>
      <c r="S488" s="204"/>
      <c r="T488" s="204"/>
      <c r="U488" s="204"/>
      <c r="V488" s="204"/>
      <c r="W488" s="204"/>
      <c r="X488" s="204"/>
      <c r="Y488" s="204"/>
      <c r="Z488" s="204"/>
    </row>
    <row r="489" spans="1:26" ht="15.75" customHeight="1">
      <c r="A489" s="204"/>
      <c r="B489" s="204"/>
      <c r="C489" s="204"/>
      <c r="D489" s="204"/>
      <c r="E489" s="204"/>
      <c r="F489" s="204"/>
      <c r="G489" s="204"/>
      <c r="H489" s="204"/>
      <c r="I489" s="204"/>
      <c r="J489" s="204"/>
      <c r="K489" s="204"/>
      <c r="L489" s="204"/>
      <c r="M489" s="204"/>
      <c r="N489" s="204"/>
      <c r="O489" s="204"/>
      <c r="P489" s="204"/>
      <c r="Q489" s="204"/>
      <c r="R489" s="204"/>
      <c r="S489" s="204"/>
      <c r="T489" s="204"/>
      <c r="U489" s="204"/>
      <c r="V489" s="204"/>
      <c r="W489" s="204"/>
      <c r="X489" s="204"/>
      <c r="Y489" s="204"/>
      <c r="Z489" s="204"/>
    </row>
    <row r="490" spans="1:26" ht="15.75" customHeight="1">
      <c r="A490" s="204"/>
      <c r="B490" s="204"/>
      <c r="C490" s="204"/>
      <c r="D490" s="204"/>
      <c r="E490" s="204"/>
      <c r="F490" s="204"/>
      <c r="G490" s="204"/>
      <c r="H490" s="204"/>
      <c r="I490" s="204"/>
      <c r="J490" s="204"/>
      <c r="K490" s="204"/>
      <c r="L490" s="204"/>
      <c r="M490" s="204"/>
      <c r="N490" s="204"/>
      <c r="O490" s="204"/>
      <c r="P490" s="204"/>
      <c r="Q490" s="204"/>
      <c r="R490" s="204"/>
      <c r="S490" s="204"/>
      <c r="T490" s="204"/>
      <c r="U490" s="204"/>
      <c r="V490" s="204"/>
      <c r="W490" s="204"/>
      <c r="X490" s="204"/>
      <c r="Y490" s="204"/>
      <c r="Z490" s="204"/>
    </row>
    <row r="491" spans="1:26" ht="15.75" customHeight="1">
      <c r="A491" s="204"/>
      <c r="B491" s="204"/>
      <c r="C491" s="204"/>
      <c r="D491" s="204"/>
      <c r="E491" s="204"/>
      <c r="F491" s="204"/>
      <c r="G491" s="204"/>
      <c r="H491" s="204"/>
      <c r="I491" s="204"/>
      <c r="J491" s="204"/>
      <c r="K491" s="204"/>
      <c r="L491" s="204"/>
      <c r="M491" s="204"/>
      <c r="N491" s="204"/>
      <c r="O491" s="204"/>
      <c r="P491" s="204"/>
      <c r="Q491" s="204"/>
      <c r="R491" s="204"/>
      <c r="S491" s="204"/>
      <c r="T491" s="204"/>
      <c r="U491" s="204"/>
      <c r="V491" s="204"/>
      <c r="W491" s="204"/>
      <c r="X491" s="204"/>
      <c r="Y491" s="204"/>
      <c r="Z491" s="204"/>
    </row>
    <row r="492" spans="1:26" ht="15.75" customHeight="1">
      <c r="A492" s="204"/>
      <c r="B492" s="204"/>
      <c r="C492" s="204"/>
      <c r="D492" s="204"/>
      <c r="E492" s="204"/>
      <c r="F492" s="204"/>
      <c r="G492" s="204"/>
      <c r="H492" s="204"/>
      <c r="I492" s="204"/>
      <c r="J492" s="204"/>
      <c r="K492" s="204"/>
      <c r="L492" s="204"/>
      <c r="M492" s="204"/>
      <c r="N492" s="204"/>
      <c r="O492" s="204"/>
      <c r="P492" s="204"/>
      <c r="Q492" s="204"/>
      <c r="R492" s="204"/>
      <c r="S492" s="204"/>
      <c r="T492" s="204"/>
      <c r="U492" s="204"/>
      <c r="V492" s="204"/>
      <c r="W492" s="204"/>
      <c r="X492" s="204"/>
      <c r="Y492" s="204"/>
      <c r="Z492" s="204"/>
    </row>
    <row r="493" spans="1:26" ht="15.75" customHeight="1">
      <c r="A493" s="204"/>
      <c r="B493" s="204"/>
      <c r="C493" s="204"/>
      <c r="D493" s="204"/>
      <c r="E493" s="204"/>
      <c r="F493" s="204"/>
      <c r="G493" s="204"/>
      <c r="H493" s="204"/>
      <c r="I493" s="204"/>
      <c r="J493" s="204"/>
      <c r="K493" s="204"/>
      <c r="L493" s="204"/>
      <c r="M493" s="204"/>
      <c r="N493" s="204"/>
      <c r="O493" s="204"/>
      <c r="P493" s="204"/>
      <c r="Q493" s="204"/>
      <c r="R493" s="204"/>
      <c r="S493" s="204"/>
      <c r="T493" s="204"/>
      <c r="U493" s="204"/>
      <c r="V493" s="204"/>
      <c r="W493" s="204"/>
      <c r="X493" s="204"/>
      <c r="Y493" s="204"/>
      <c r="Z493" s="204"/>
    </row>
    <row r="494" spans="1:26" ht="15.75" customHeight="1">
      <c r="A494" s="204"/>
      <c r="B494" s="204"/>
      <c r="C494" s="204"/>
      <c r="D494" s="204"/>
      <c r="E494" s="204"/>
      <c r="F494" s="204"/>
      <c r="G494" s="204"/>
      <c r="H494" s="204"/>
      <c r="I494" s="204"/>
      <c r="J494" s="204"/>
      <c r="K494" s="204"/>
      <c r="L494" s="204"/>
      <c r="M494" s="204"/>
      <c r="N494" s="204"/>
      <c r="O494" s="204"/>
      <c r="P494" s="204"/>
      <c r="Q494" s="204"/>
      <c r="R494" s="204"/>
      <c r="S494" s="204"/>
      <c r="T494" s="204"/>
      <c r="U494" s="204"/>
      <c r="V494" s="204"/>
      <c r="W494" s="204"/>
      <c r="X494" s="204"/>
      <c r="Y494" s="204"/>
      <c r="Z494" s="204"/>
    </row>
    <row r="495" spans="1:26" ht="15.75" customHeight="1">
      <c r="A495" s="204"/>
      <c r="B495" s="204"/>
      <c r="C495" s="204"/>
      <c r="D495" s="204"/>
      <c r="E495" s="204"/>
      <c r="F495" s="204"/>
      <c r="G495" s="204"/>
      <c r="H495" s="204"/>
      <c r="I495" s="204"/>
      <c r="J495" s="204"/>
      <c r="K495" s="204"/>
      <c r="L495" s="204"/>
      <c r="M495" s="204"/>
      <c r="N495" s="204"/>
      <c r="O495" s="204"/>
      <c r="P495" s="204"/>
      <c r="Q495" s="204"/>
      <c r="R495" s="204"/>
      <c r="S495" s="204"/>
      <c r="T495" s="204"/>
      <c r="U495" s="204"/>
      <c r="V495" s="204"/>
      <c r="W495" s="204"/>
      <c r="X495" s="204"/>
      <c r="Y495" s="204"/>
      <c r="Z495" s="204"/>
    </row>
    <row r="496" spans="1:26" ht="15.75" customHeight="1">
      <c r="A496" s="204"/>
      <c r="B496" s="204"/>
      <c r="C496" s="204"/>
      <c r="D496" s="204"/>
      <c r="E496" s="204"/>
      <c r="F496" s="204"/>
      <c r="G496" s="204"/>
      <c r="H496" s="204"/>
      <c r="I496" s="204"/>
      <c r="J496" s="204"/>
      <c r="K496" s="204"/>
      <c r="L496" s="204"/>
      <c r="M496" s="204"/>
      <c r="N496" s="204"/>
      <c r="O496" s="204"/>
      <c r="P496" s="204"/>
      <c r="Q496" s="204"/>
      <c r="R496" s="204"/>
      <c r="S496" s="204"/>
      <c r="T496" s="204"/>
      <c r="U496" s="204"/>
      <c r="V496" s="204"/>
      <c r="W496" s="204"/>
      <c r="X496" s="204"/>
      <c r="Y496" s="204"/>
      <c r="Z496" s="204"/>
    </row>
    <row r="497" spans="1:26" ht="15.75" customHeight="1">
      <c r="A497" s="204"/>
      <c r="B497" s="204"/>
      <c r="C497" s="204"/>
      <c r="D497" s="204"/>
      <c r="E497" s="204"/>
      <c r="F497" s="204"/>
      <c r="G497" s="204"/>
      <c r="H497" s="204"/>
      <c r="I497" s="204"/>
      <c r="J497" s="204"/>
      <c r="K497" s="204"/>
      <c r="L497" s="204"/>
      <c r="M497" s="204"/>
      <c r="N497" s="204"/>
      <c r="O497" s="204"/>
      <c r="P497" s="204"/>
      <c r="Q497" s="204"/>
      <c r="R497" s="204"/>
      <c r="S497" s="204"/>
      <c r="T497" s="204"/>
      <c r="U497" s="204"/>
      <c r="V497" s="204"/>
      <c r="W497" s="204"/>
      <c r="X497" s="204"/>
      <c r="Y497" s="204"/>
      <c r="Z497" s="204"/>
    </row>
    <row r="498" spans="1:26" ht="15.75" customHeight="1">
      <c r="A498" s="204"/>
      <c r="B498" s="204"/>
      <c r="C498" s="204"/>
      <c r="D498" s="204"/>
      <c r="E498" s="204"/>
      <c r="F498" s="204"/>
      <c r="G498" s="204"/>
      <c r="H498" s="204"/>
      <c r="I498" s="204"/>
      <c r="J498" s="204"/>
      <c r="K498" s="204"/>
      <c r="L498" s="204"/>
      <c r="M498" s="204"/>
      <c r="N498" s="204"/>
      <c r="O498" s="204"/>
      <c r="P498" s="204"/>
      <c r="Q498" s="204"/>
      <c r="R498" s="204"/>
      <c r="S498" s="204"/>
      <c r="T498" s="204"/>
      <c r="U498" s="204"/>
      <c r="V498" s="204"/>
      <c r="W498" s="204"/>
      <c r="X498" s="204"/>
      <c r="Y498" s="204"/>
      <c r="Z498" s="204"/>
    </row>
    <row r="499" spans="1:26" ht="15.75" customHeight="1">
      <c r="A499" s="204"/>
      <c r="B499" s="204"/>
      <c r="C499" s="204"/>
      <c r="D499" s="204"/>
      <c r="E499" s="204"/>
      <c r="F499" s="204"/>
      <c r="G499" s="204"/>
      <c r="H499" s="204"/>
      <c r="I499" s="204"/>
      <c r="J499" s="204"/>
      <c r="K499" s="204"/>
      <c r="L499" s="204"/>
      <c r="M499" s="204"/>
      <c r="N499" s="204"/>
      <c r="O499" s="204"/>
      <c r="P499" s="204"/>
      <c r="Q499" s="204"/>
      <c r="R499" s="204"/>
      <c r="S499" s="204"/>
      <c r="T499" s="204"/>
      <c r="U499" s="204"/>
      <c r="V499" s="204"/>
      <c r="W499" s="204"/>
      <c r="X499" s="204"/>
      <c r="Y499" s="204"/>
      <c r="Z499" s="204"/>
    </row>
    <row r="500" spans="1:26" ht="15.75" customHeight="1">
      <c r="A500" s="204"/>
      <c r="B500" s="204"/>
      <c r="C500" s="204"/>
      <c r="D500" s="204"/>
      <c r="E500" s="204"/>
      <c r="F500" s="204"/>
      <c r="G500" s="204"/>
      <c r="H500" s="204"/>
      <c r="I500" s="204"/>
      <c r="J500" s="204"/>
      <c r="K500" s="204"/>
      <c r="L500" s="204"/>
      <c r="M500" s="204"/>
      <c r="N500" s="204"/>
      <c r="O500" s="204"/>
      <c r="P500" s="204"/>
      <c r="Q500" s="204"/>
      <c r="R500" s="204"/>
      <c r="S500" s="204"/>
      <c r="T500" s="204"/>
      <c r="U500" s="204"/>
      <c r="V500" s="204"/>
      <c r="W500" s="204"/>
      <c r="X500" s="204"/>
      <c r="Y500" s="204"/>
      <c r="Z500" s="204"/>
    </row>
    <row r="501" spans="1:26" ht="15.75" customHeight="1">
      <c r="A501" s="204"/>
      <c r="B501" s="204"/>
      <c r="C501" s="204"/>
      <c r="D501" s="204"/>
      <c r="E501" s="204"/>
      <c r="F501" s="204"/>
      <c r="G501" s="204"/>
      <c r="H501" s="204"/>
      <c r="I501" s="204"/>
      <c r="J501" s="204"/>
      <c r="K501" s="204"/>
      <c r="L501" s="204"/>
      <c r="M501" s="204"/>
      <c r="N501" s="204"/>
      <c r="O501" s="204"/>
      <c r="P501" s="204"/>
      <c r="Q501" s="204"/>
      <c r="R501" s="204"/>
      <c r="S501" s="204"/>
      <c r="T501" s="204"/>
      <c r="U501" s="204"/>
      <c r="V501" s="204"/>
      <c r="W501" s="204"/>
      <c r="X501" s="204"/>
      <c r="Y501" s="204"/>
      <c r="Z501" s="204"/>
    </row>
    <row r="502" spans="1:26" ht="15.75" customHeight="1">
      <c r="A502" s="204"/>
      <c r="B502" s="204"/>
      <c r="C502" s="204"/>
      <c r="D502" s="204"/>
      <c r="E502" s="204"/>
      <c r="F502" s="204"/>
      <c r="G502" s="204"/>
      <c r="H502" s="204"/>
      <c r="I502" s="204"/>
      <c r="J502" s="204"/>
      <c r="K502" s="204"/>
      <c r="L502" s="204"/>
      <c r="M502" s="204"/>
      <c r="N502" s="204"/>
      <c r="O502" s="204"/>
      <c r="P502" s="204"/>
      <c r="Q502" s="204"/>
      <c r="R502" s="204"/>
      <c r="S502" s="204"/>
      <c r="T502" s="204"/>
      <c r="U502" s="204"/>
      <c r="V502" s="204"/>
      <c r="W502" s="204"/>
      <c r="X502" s="204"/>
      <c r="Y502" s="204"/>
      <c r="Z502" s="204"/>
    </row>
    <row r="503" spans="1:26" ht="15.75" customHeight="1">
      <c r="A503" s="204"/>
      <c r="B503" s="204"/>
      <c r="C503" s="204"/>
      <c r="D503" s="204"/>
      <c r="E503" s="204"/>
      <c r="F503" s="204"/>
      <c r="G503" s="204"/>
      <c r="H503" s="204"/>
      <c r="I503" s="204"/>
      <c r="J503" s="204"/>
      <c r="K503" s="204"/>
      <c r="L503" s="204"/>
      <c r="M503" s="204"/>
      <c r="N503" s="204"/>
      <c r="O503" s="204"/>
      <c r="P503" s="204"/>
      <c r="Q503" s="204"/>
      <c r="R503" s="204"/>
      <c r="S503" s="204"/>
      <c r="T503" s="204"/>
      <c r="U503" s="204"/>
      <c r="V503" s="204"/>
      <c r="W503" s="204"/>
      <c r="X503" s="204"/>
      <c r="Y503" s="204"/>
      <c r="Z503" s="204"/>
    </row>
    <row r="504" spans="1:26" ht="15.75" customHeight="1">
      <c r="A504" s="204"/>
      <c r="B504" s="204"/>
      <c r="C504" s="204"/>
      <c r="D504" s="204"/>
      <c r="E504" s="204"/>
      <c r="F504" s="204"/>
      <c r="G504" s="204"/>
      <c r="H504" s="204"/>
      <c r="I504" s="204"/>
      <c r="J504" s="204"/>
      <c r="K504" s="204"/>
      <c r="L504" s="204"/>
      <c r="M504" s="204"/>
      <c r="N504" s="204"/>
      <c r="O504" s="204"/>
      <c r="P504" s="204"/>
      <c r="Q504" s="204"/>
      <c r="R504" s="204"/>
      <c r="S504" s="204"/>
      <c r="T504" s="204"/>
      <c r="U504" s="204"/>
      <c r="V504" s="204"/>
      <c r="W504" s="204"/>
      <c r="X504" s="204"/>
      <c r="Y504" s="204"/>
      <c r="Z504" s="204"/>
    </row>
    <row r="505" spans="1:26" ht="15.75" customHeight="1">
      <c r="A505" s="204"/>
      <c r="B505" s="204"/>
      <c r="C505" s="204"/>
      <c r="D505" s="204"/>
      <c r="E505" s="204"/>
      <c r="F505" s="204"/>
      <c r="G505" s="204"/>
      <c r="H505" s="204"/>
      <c r="I505" s="204"/>
      <c r="J505" s="204"/>
      <c r="K505" s="204"/>
      <c r="L505" s="204"/>
      <c r="M505" s="204"/>
      <c r="N505" s="204"/>
      <c r="O505" s="204"/>
      <c r="P505" s="204"/>
      <c r="Q505" s="204"/>
      <c r="R505" s="204"/>
      <c r="S505" s="204"/>
      <c r="T505" s="204"/>
      <c r="U505" s="204"/>
      <c r="V505" s="204"/>
      <c r="W505" s="204"/>
      <c r="X505" s="204"/>
      <c r="Y505" s="204"/>
      <c r="Z505" s="204"/>
    </row>
    <row r="506" spans="1:26" ht="15.75" customHeight="1">
      <c r="A506" s="204"/>
      <c r="B506" s="204"/>
      <c r="C506" s="204"/>
      <c r="D506" s="204"/>
      <c r="E506" s="204"/>
      <c r="F506" s="204"/>
      <c r="G506" s="204"/>
      <c r="H506" s="204"/>
      <c r="I506" s="204"/>
      <c r="J506" s="204"/>
      <c r="K506" s="204"/>
      <c r="L506" s="204"/>
      <c r="M506" s="204"/>
      <c r="N506" s="204"/>
      <c r="O506" s="204"/>
      <c r="P506" s="204"/>
      <c r="Q506" s="204"/>
      <c r="R506" s="204"/>
      <c r="S506" s="204"/>
      <c r="T506" s="204"/>
      <c r="U506" s="204"/>
      <c r="V506" s="204"/>
      <c r="W506" s="204"/>
      <c r="X506" s="204"/>
      <c r="Y506" s="204"/>
      <c r="Z506" s="204"/>
    </row>
    <row r="507" spans="1:26" ht="15.75" customHeight="1">
      <c r="A507" s="204"/>
      <c r="B507" s="204"/>
      <c r="C507" s="204"/>
      <c r="D507" s="204"/>
      <c r="E507" s="204"/>
      <c r="F507" s="204"/>
      <c r="G507" s="204"/>
      <c r="H507" s="204"/>
      <c r="I507" s="204"/>
      <c r="J507" s="204"/>
      <c r="K507" s="204"/>
      <c r="L507" s="204"/>
      <c r="M507" s="204"/>
      <c r="N507" s="204"/>
      <c r="O507" s="204"/>
      <c r="P507" s="204"/>
      <c r="Q507" s="204"/>
      <c r="R507" s="204"/>
      <c r="S507" s="204"/>
      <c r="T507" s="204"/>
      <c r="U507" s="204"/>
      <c r="V507" s="204"/>
      <c r="W507" s="204"/>
      <c r="X507" s="204"/>
      <c r="Y507" s="204"/>
      <c r="Z507" s="204"/>
    </row>
    <row r="508" spans="1:26" ht="15.75" customHeight="1">
      <c r="A508" s="204"/>
      <c r="B508" s="204"/>
      <c r="C508" s="204"/>
      <c r="D508" s="204"/>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row>
    <row r="509" spans="1:26" ht="15.75" customHeight="1">
      <c r="A509" s="204"/>
      <c r="B509" s="204"/>
      <c r="C509" s="204"/>
      <c r="D509" s="204"/>
      <c r="E509" s="204"/>
      <c r="F509" s="204"/>
      <c r="G509" s="204"/>
      <c r="H509" s="204"/>
      <c r="I509" s="204"/>
      <c r="J509" s="204"/>
      <c r="K509" s="204"/>
      <c r="L509" s="204"/>
      <c r="M509" s="204"/>
      <c r="N509" s="204"/>
      <c r="O509" s="204"/>
      <c r="P509" s="204"/>
      <c r="Q509" s="204"/>
      <c r="R509" s="204"/>
      <c r="S509" s="204"/>
      <c r="T509" s="204"/>
      <c r="U509" s="204"/>
      <c r="V509" s="204"/>
      <c r="W509" s="204"/>
      <c r="X509" s="204"/>
      <c r="Y509" s="204"/>
      <c r="Z509" s="204"/>
    </row>
    <row r="510" spans="1:26" ht="15.75" customHeight="1">
      <c r="A510" s="204"/>
      <c r="B510" s="204"/>
      <c r="C510" s="204"/>
      <c r="D510" s="204"/>
      <c r="E510" s="204"/>
      <c r="F510" s="204"/>
      <c r="G510" s="204"/>
      <c r="H510" s="204"/>
      <c r="I510" s="204"/>
      <c r="J510" s="204"/>
      <c r="K510" s="204"/>
      <c r="L510" s="204"/>
      <c r="M510" s="204"/>
      <c r="N510" s="204"/>
      <c r="O510" s="204"/>
      <c r="P510" s="204"/>
      <c r="Q510" s="204"/>
      <c r="R510" s="204"/>
      <c r="S510" s="204"/>
      <c r="T510" s="204"/>
      <c r="U510" s="204"/>
      <c r="V510" s="204"/>
      <c r="W510" s="204"/>
      <c r="X510" s="204"/>
      <c r="Y510" s="204"/>
      <c r="Z510" s="204"/>
    </row>
    <row r="511" spans="1:26" ht="15.75" customHeight="1">
      <c r="A511" s="204"/>
      <c r="B511" s="204"/>
      <c r="C511" s="204"/>
      <c r="D511" s="204"/>
      <c r="E511" s="204"/>
      <c r="F511" s="204"/>
      <c r="G511" s="204"/>
      <c r="H511" s="204"/>
      <c r="I511" s="204"/>
      <c r="J511" s="204"/>
      <c r="K511" s="204"/>
      <c r="L511" s="204"/>
      <c r="M511" s="204"/>
      <c r="N511" s="204"/>
      <c r="O511" s="204"/>
      <c r="P511" s="204"/>
      <c r="Q511" s="204"/>
      <c r="R511" s="204"/>
      <c r="S511" s="204"/>
      <c r="T511" s="204"/>
      <c r="U511" s="204"/>
      <c r="V511" s="204"/>
      <c r="W511" s="204"/>
      <c r="X511" s="204"/>
      <c r="Y511" s="204"/>
      <c r="Z511" s="204"/>
    </row>
    <row r="512" spans="1:26" ht="15.75" customHeight="1">
      <c r="A512" s="204"/>
      <c r="B512" s="204"/>
      <c r="C512" s="204"/>
      <c r="D512" s="204"/>
      <c r="E512" s="204"/>
      <c r="F512" s="204"/>
      <c r="G512" s="204"/>
      <c r="H512" s="204"/>
      <c r="I512" s="204"/>
      <c r="J512" s="204"/>
      <c r="K512" s="204"/>
      <c r="L512" s="204"/>
      <c r="M512" s="204"/>
      <c r="N512" s="204"/>
      <c r="O512" s="204"/>
      <c r="P512" s="204"/>
      <c r="Q512" s="204"/>
      <c r="R512" s="204"/>
      <c r="S512" s="204"/>
      <c r="T512" s="204"/>
      <c r="U512" s="204"/>
      <c r="V512" s="204"/>
      <c r="W512" s="204"/>
      <c r="X512" s="204"/>
      <c r="Y512" s="204"/>
      <c r="Z512" s="204"/>
    </row>
    <row r="513" spans="1:26" ht="15.75" customHeight="1">
      <c r="A513" s="204"/>
      <c r="B513" s="204"/>
      <c r="C513" s="204"/>
      <c r="D513" s="204"/>
      <c r="E513" s="204"/>
      <c r="F513" s="204"/>
      <c r="G513" s="204"/>
      <c r="H513" s="204"/>
      <c r="I513" s="204"/>
      <c r="J513" s="204"/>
      <c r="K513" s="204"/>
      <c r="L513" s="204"/>
      <c r="M513" s="204"/>
      <c r="N513" s="204"/>
      <c r="O513" s="204"/>
      <c r="P513" s="204"/>
      <c r="Q513" s="204"/>
      <c r="R513" s="204"/>
      <c r="S513" s="204"/>
      <c r="T513" s="204"/>
      <c r="U513" s="204"/>
      <c r="V513" s="204"/>
      <c r="W513" s="204"/>
      <c r="X513" s="204"/>
      <c r="Y513" s="204"/>
      <c r="Z513" s="204"/>
    </row>
    <row r="514" spans="1:26" ht="15.75" customHeight="1">
      <c r="A514" s="204"/>
      <c r="B514" s="204"/>
      <c r="C514" s="204"/>
      <c r="D514" s="204"/>
      <c r="E514" s="204"/>
      <c r="F514" s="204"/>
      <c r="G514" s="204"/>
      <c r="H514" s="204"/>
      <c r="I514" s="204"/>
      <c r="J514" s="204"/>
      <c r="K514" s="204"/>
      <c r="L514" s="204"/>
      <c r="M514" s="204"/>
      <c r="N514" s="204"/>
      <c r="O514" s="204"/>
      <c r="P514" s="204"/>
      <c r="Q514" s="204"/>
      <c r="R514" s="204"/>
      <c r="S514" s="204"/>
      <c r="T514" s="204"/>
      <c r="U514" s="204"/>
      <c r="V514" s="204"/>
      <c r="W514" s="204"/>
      <c r="X514" s="204"/>
      <c r="Y514" s="204"/>
      <c r="Z514" s="204"/>
    </row>
    <row r="515" spans="1:26" ht="15.75" customHeight="1">
      <c r="A515" s="204"/>
      <c r="B515" s="204"/>
      <c r="C515" s="204"/>
      <c r="D515" s="204"/>
      <c r="E515" s="204"/>
      <c r="F515" s="204"/>
      <c r="G515" s="204"/>
      <c r="H515" s="204"/>
      <c r="I515" s="204"/>
      <c r="J515" s="204"/>
      <c r="K515" s="204"/>
      <c r="L515" s="204"/>
      <c r="M515" s="204"/>
      <c r="N515" s="204"/>
      <c r="O515" s="204"/>
      <c r="P515" s="204"/>
      <c r="Q515" s="204"/>
      <c r="R515" s="204"/>
      <c r="S515" s="204"/>
      <c r="T515" s="204"/>
      <c r="U515" s="204"/>
      <c r="V515" s="204"/>
      <c r="W515" s="204"/>
      <c r="X515" s="204"/>
      <c r="Y515" s="204"/>
      <c r="Z515" s="204"/>
    </row>
    <row r="516" spans="1:26" ht="15.75" customHeight="1">
      <c r="A516" s="204"/>
      <c r="B516" s="204"/>
      <c r="C516" s="204"/>
      <c r="D516" s="204"/>
      <c r="E516" s="204"/>
      <c r="F516" s="204"/>
      <c r="G516" s="204"/>
      <c r="H516" s="204"/>
      <c r="I516" s="204"/>
      <c r="J516" s="204"/>
      <c r="K516" s="204"/>
      <c r="L516" s="204"/>
      <c r="M516" s="204"/>
      <c r="N516" s="204"/>
      <c r="O516" s="204"/>
      <c r="P516" s="204"/>
      <c r="Q516" s="204"/>
      <c r="R516" s="204"/>
      <c r="S516" s="204"/>
      <c r="T516" s="204"/>
      <c r="U516" s="204"/>
      <c r="V516" s="204"/>
      <c r="W516" s="204"/>
      <c r="X516" s="204"/>
      <c r="Y516" s="204"/>
      <c r="Z516" s="204"/>
    </row>
    <row r="517" spans="1:26" ht="15.75" customHeight="1">
      <c r="A517" s="204"/>
      <c r="B517" s="204"/>
      <c r="C517" s="204"/>
      <c r="D517" s="204"/>
      <c r="E517" s="204"/>
      <c r="F517" s="204"/>
      <c r="G517" s="204"/>
      <c r="H517" s="204"/>
      <c r="I517" s="204"/>
      <c r="J517" s="204"/>
      <c r="K517" s="204"/>
      <c r="L517" s="204"/>
      <c r="M517" s="204"/>
      <c r="N517" s="204"/>
      <c r="O517" s="204"/>
      <c r="P517" s="204"/>
      <c r="Q517" s="204"/>
      <c r="R517" s="204"/>
      <c r="S517" s="204"/>
      <c r="T517" s="204"/>
      <c r="U517" s="204"/>
      <c r="V517" s="204"/>
      <c r="W517" s="204"/>
      <c r="X517" s="204"/>
      <c r="Y517" s="204"/>
      <c r="Z517" s="204"/>
    </row>
    <row r="518" spans="1:26" ht="15.75" customHeight="1">
      <c r="A518" s="204"/>
      <c r="B518" s="204"/>
      <c r="C518" s="204"/>
      <c r="D518" s="204"/>
      <c r="E518" s="204"/>
      <c r="F518" s="204"/>
      <c r="G518" s="204"/>
      <c r="H518" s="204"/>
      <c r="I518" s="204"/>
      <c r="J518" s="204"/>
      <c r="K518" s="204"/>
      <c r="L518" s="204"/>
      <c r="M518" s="204"/>
      <c r="N518" s="204"/>
      <c r="O518" s="204"/>
      <c r="P518" s="204"/>
      <c r="Q518" s="204"/>
      <c r="R518" s="204"/>
      <c r="S518" s="204"/>
      <c r="T518" s="204"/>
      <c r="U518" s="204"/>
      <c r="V518" s="204"/>
      <c r="W518" s="204"/>
      <c r="X518" s="204"/>
      <c r="Y518" s="204"/>
      <c r="Z518" s="204"/>
    </row>
    <row r="519" spans="1:26" ht="15.75" customHeight="1">
      <c r="A519" s="204"/>
      <c r="B519" s="204"/>
      <c r="C519" s="204"/>
      <c r="D519" s="204"/>
      <c r="E519" s="204"/>
      <c r="F519" s="204"/>
      <c r="G519" s="204"/>
      <c r="H519" s="204"/>
      <c r="I519" s="204"/>
      <c r="J519" s="204"/>
      <c r="K519" s="204"/>
      <c r="L519" s="204"/>
      <c r="M519" s="204"/>
      <c r="N519" s="204"/>
      <c r="O519" s="204"/>
      <c r="P519" s="204"/>
      <c r="Q519" s="204"/>
      <c r="R519" s="204"/>
      <c r="S519" s="204"/>
      <c r="T519" s="204"/>
      <c r="U519" s="204"/>
      <c r="V519" s="204"/>
      <c r="W519" s="204"/>
      <c r="X519" s="204"/>
      <c r="Y519" s="204"/>
      <c r="Z519" s="204"/>
    </row>
    <row r="520" spans="1:26" ht="15.75" customHeight="1">
      <c r="A520" s="204"/>
      <c r="B520" s="204"/>
      <c r="C520" s="204"/>
      <c r="D520" s="204"/>
      <c r="E520" s="204"/>
      <c r="F520" s="204"/>
      <c r="G520" s="204"/>
      <c r="H520" s="204"/>
      <c r="I520" s="204"/>
      <c r="J520" s="204"/>
      <c r="K520" s="204"/>
      <c r="L520" s="204"/>
      <c r="M520" s="204"/>
      <c r="N520" s="204"/>
      <c r="O520" s="204"/>
      <c r="P520" s="204"/>
      <c r="Q520" s="204"/>
      <c r="R520" s="204"/>
      <c r="S520" s="204"/>
      <c r="T520" s="204"/>
      <c r="U520" s="204"/>
      <c r="V520" s="204"/>
      <c r="W520" s="204"/>
      <c r="X520" s="204"/>
      <c r="Y520" s="204"/>
      <c r="Z520" s="204"/>
    </row>
    <row r="521" spans="1:26" ht="15.75" customHeight="1">
      <c r="A521" s="204"/>
      <c r="B521" s="204"/>
      <c r="C521" s="204"/>
      <c r="D521" s="204"/>
      <c r="E521" s="204"/>
      <c r="F521" s="204"/>
      <c r="G521" s="204"/>
      <c r="H521" s="204"/>
      <c r="I521" s="204"/>
      <c r="J521" s="204"/>
      <c r="K521" s="204"/>
      <c r="L521" s="204"/>
      <c r="M521" s="204"/>
      <c r="N521" s="204"/>
      <c r="O521" s="204"/>
      <c r="P521" s="204"/>
      <c r="Q521" s="204"/>
      <c r="R521" s="204"/>
      <c r="S521" s="204"/>
      <c r="T521" s="204"/>
      <c r="U521" s="204"/>
      <c r="V521" s="204"/>
      <c r="W521" s="204"/>
      <c r="X521" s="204"/>
      <c r="Y521" s="204"/>
      <c r="Z521" s="204"/>
    </row>
    <row r="522" spans="1:26" ht="15.75" customHeight="1">
      <c r="A522" s="204"/>
      <c r="B522" s="204"/>
      <c r="C522" s="204"/>
      <c r="D522" s="204"/>
      <c r="E522" s="204"/>
      <c r="F522" s="204"/>
      <c r="G522" s="204"/>
      <c r="H522" s="204"/>
      <c r="I522" s="204"/>
      <c r="J522" s="204"/>
      <c r="K522" s="204"/>
      <c r="L522" s="204"/>
      <c r="M522" s="204"/>
      <c r="N522" s="204"/>
      <c r="O522" s="204"/>
      <c r="P522" s="204"/>
      <c r="Q522" s="204"/>
      <c r="R522" s="204"/>
      <c r="S522" s="204"/>
      <c r="T522" s="204"/>
      <c r="U522" s="204"/>
      <c r="V522" s="204"/>
      <c r="W522" s="204"/>
      <c r="X522" s="204"/>
      <c r="Y522" s="204"/>
      <c r="Z522" s="204"/>
    </row>
    <row r="523" spans="1:26" ht="15.75" customHeight="1">
      <c r="A523" s="204"/>
      <c r="B523" s="204"/>
      <c r="C523" s="204"/>
      <c r="D523" s="204"/>
      <c r="E523" s="204"/>
      <c r="F523" s="204"/>
      <c r="G523" s="204"/>
      <c r="H523" s="204"/>
      <c r="I523" s="204"/>
      <c r="J523" s="204"/>
      <c r="K523" s="204"/>
      <c r="L523" s="204"/>
      <c r="M523" s="204"/>
      <c r="N523" s="204"/>
      <c r="O523" s="204"/>
      <c r="P523" s="204"/>
      <c r="Q523" s="204"/>
      <c r="R523" s="204"/>
      <c r="S523" s="204"/>
      <c r="T523" s="204"/>
      <c r="U523" s="204"/>
      <c r="V523" s="204"/>
      <c r="W523" s="204"/>
      <c r="X523" s="204"/>
      <c r="Y523" s="204"/>
      <c r="Z523" s="204"/>
    </row>
    <row r="524" spans="1:26" ht="15.75" customHeight="1">
      <c r="A524" s="204"/>
      <c r="B524" s="204"/>
      <c r="C524" s="204"/>
      <c r="D524" s="204"/>
      <c r="E524" s="204"/>
      <c r="F524" s="204"/>
      <c r="G524" s="204"/>
      <c r="H524" s="204"/>
      <c r="I524" s="204"/>
      <c r="J524" s="204"/>
      <c r="K524" s="204"/>
      <c r="L524" s="204"/>
      <c r="M524" s="204"/>
      <c r="N524" s="204"/>
      <c r="O524" s="204"/>
      <c r="P524" s="204"/>
      <c r="Q524" s="204"/>
      <c r="R524" s="204"/>
      <c r="S524" s="204"/>
      <c r="T524" s="204"/>
      <c r="U524" s="204"/>
      <c r="V524" s="204"/>
      <c r="W524" s="204"/>
      <c r="X524" s="204"/>
      <c r="Y524" s="204"/>
      <c r="Z524" s="204"/>
    </row>
    <row r="525" spans="1:26" ht="15.75" customHeight="1">
      <c r="A525" s="204"/>
      <c r="B525" s="204"/>
      <c r="C525" s="204"/>
      <c r="D525" s="204"/>
      <c r="E525" s="204"/>
      <c r="F525" s="204"/>
      <c r="G525" s="204"/>
      <c r="H525" s="204"/>
      <c r="I525" s="204"/>
      <c r="J525" s="204"/>
      <c r="K525" s="204"/>
      <c r="L525" s="204"/>
      <c r="M525" s="204"/>
      <c r="N525" s="204"/>
      <c r="O525" s="204"/>
      <c r="P525" s="204"/>
      <c r="Q525" s="204"/>
      <c r="R525" s="204"/>
      <c r="S525" s="204"/>
      <c r="T525" s="204"/>
      <c r="U525" s="204"/>
      <c r="V525" s="204"/>
      <c r="W525" s="204"/>
      <c r="X525" s="204"/>
      <c r="Y525" s="204"/>
      <c r="Z525" s="204"/>
    </row>
    <row r="526" spans="1:26" ht="15.75" customHeight="1">
      <c r="A526" s="204"/>
      <c r="B526" s="204"/>
      <c r="C526" s="204"/>
      <c r="D526" s="204"/>
      <c r="E526" s="204"/>
      <c r="F526" s="204"/>
      <c r="G526" s="204"/>
      <c r="H526" s="204"/>
      <c r="I526" s="204"/>
      <c r="J526" s="204"/>
      <c r="K526" s="204"/>
      <c r="L526" s="204"/>
      <c r="M526" s="204"/>
      <c r="N526" s="204"/>
      <c r="O526" s="204"/>
      <c r="P526" s="204"/>
      <c r="Q526" s="204"/>
      <c r="R526" s="204"/>
      <c r="S526" s="204"/>
      <c r="T526" s="204"/>
      <c r="U526" s="204"/>
      <c r="V526" s="204"/>
      <c r="W526" s="204"/>
      <c r="X526" s="204"/>
      <c r="Y526" s="204"/>
      <c r="Z526" s="204"/>
    </row>
    <row r="527" spans="1:26" ht="15.75" customHeight="1">
      <c r="A527" s="204"/>
      <c r="B527" s="204"/>
      <c r="C527" s="204"/>
      <c r="D527" s="204"/>
      <c r="E527" s="204"/>
      <c r="F527" s="204"/>
      <c r="G527" s="204"/>
      <c r="H527" s="204"/>
      <c r="I527" s="204"/>
      <c r="J527" s="204"/>
      <c r="K527" s="204"/>
      <c r="L527" s="204"/>
      <c r="M527" s="204"/>
      <c r="N527" s="204"/>
      <c r="O527" s="204"/>
      <c r="P527" s="204"/>
      <c r="Q527" s="204"/>
      <c r="R527" s="204"/>
      <c r="S527" s="204"/>
      <c r="T527" s="204"/>
      <c r="U527" s="204"/>
      <c r="V527" s="204"/>
      <c r="W527" s="204"/>
      <c r="X527" s="204"/>
      <c r="Y527" s="204"/>
      <c r="Z527" s="204"/>
    </row>
    <row r="528" spans="1:26" ht="15.75" customHeight="1">
      <c r="A528" s="204"/>
      <c r="B528" s="204"/>
      <c r="C528" s="204"/>
      <c r="D528" s="204"/>
      <c r="E528" s="204"/>
      <c r="F528" s="204"/>
      <c r="G528" s="204"/>
      <c r="H528" s="204"/>
      <c r="I528" s="204"/>
      <c r="J528" s="204"/>
      <c r="K528" s="204"/>
      <c r="L528" s="204"/>
      <c r="M528" s="204"/>
      <c r="N528" s="204"/>
      <c r="O528" s="204"/>
      <c r="P528" s="204"/>
      <c r="Q528" s="204"/>
      <c r="R528" s="204"/>
      <c r="S528" s="204"/>
      <c r="T528" s="204"/>
      <c r="U528" s="204"/>
      <c r="V528" s="204"/>
      <c r="W528" s="204"/>
      <c r="X528" s="204"/>
      <c r="Y528" s="204"/>
      <c r="Z528" s="204"/>
    </row>
    <row r="529" spans="1:26" ht="15.75" customHeight="1">
      <c r="A529" s="204"/>
      <c r="B529" s="204"/>
      <c r="C529" s="204"/>
      <c r="D529" s="204"/>
      <c r="E529" s="204"/>
      <c r="F529" s="204"/>
      <c r="G529" s="204"/>
      <c r="H529" s="204"/>
      <c r="I529" s="204"/>
      <c r="J529" s="204"/>
      <c r="K529" s="204"/>
      <c r="L529" s="204"/>
      <c r="M529" s="204"/>
      <c r="N529" s="204"/>
      <c r="O529" s="204"/>
      <c r="P529" s="204"/>
      <c r="Q529" s="204"/>
      <c r="R529" s="204"/>
      <c r="S529" s="204"/>
      <c r="T529" s="204"/>
      <c r="U529" s="204"/>
      <c r="V529" s="204"/>
      <c r="W529" s="204"/>
      <c r="X529" s="204"/>
      <c r="Y529" s="204"/>
      <c r="Z529" s="204"/>
    </row>
    <row r="530" spans="1:26" ht="15.75" customHeight="1">
      <c r="A530" s="204"/>
      <c r="B530" s="204"/>
      <c r="C530" s="204"/>
      <c r="D530" s="204"/>
      <c r="E530" s="204"/>
      <c r="F530" s="204"/>
      <c r="G530" s="204"/>
      <c r="H530" s="204"/>
      <c r="I530" s="204"/>
      <c r="J530" s="204"/>
      <c r="K530" s="204"/>
      <c r="L530" s="204"/>
      <c r="M530" s="204"/>
      <c r="N530" s="204"/>
      <c r="O530" s="204"/>
      <c r="P530" s="204"/>
      <c r="Q530" s="204"/>
      <c r="R530" s="204"/>
      <c r="S530" s="204"/>
      <c r="T530" s="204"/>
      <c r="U530" s="204"/>
      <c r="V530" s="204"/>
      <c r="W530" s="204"/>
      <c r="X530" s="204"/>
      <c r="Y530" s="204"/>
      <c r="Z530" s="204"/>
    </row>
    <row r="531" spans="1:26" ht="15.75" customHeight="1">
      <c r="A531" s="204"/>
      <c r="B531" s="204"/>
      <c r="C531" s="204"/>
      <c r="D531" s="204"/>
      <c r="E531" s="204"/>
      <c r="F531" s="204"/>
      <c r="G531" s="204"/>
      <c r="H531" s="204"/>
      <c r="I531" s="204"/>
      <c r="J531" s="204"/>
      <c r="K531" s="204"/>
      <c r="L531" s="204"/>
      <c r="M531" s="204"/>
      <c r="N531" s="204"/>
      <c r="O531" s="204"/>
      <c r="P531" s="204"/>
      <c r="Q531" s="204"/>
      <c r="R531" s="204"/>
      <c r="S531" s="204"/>
      <c r="T531" s="204"/>
      <c r="U531" s="204"/>
      <c r="V531" s="204"/>
      <c r="W531" s="204"/>
      <c r="X531" s="204"/>
      <c r="Y531" s="204"/>
      <c r="Z531" s="204"/>
    </row>
    <row r="532" spans="1:26" ht="15.75" customHeight="1">
      <c r="A532" s="204"/>
      <c r="B532" s="204"/>
      <c r="C532" s="204"/>
      <c r="D532" s="204"/>
      <c r="E532" s="204"/>
      <c r="F532" s="204"/>
      <c r="G532" s="204"/>
      <c r="H532" s="204"/>
      <c r="I532" s="204"/>
      <c r="J532" s="204"/>
      <c r="K532" s="204"/>
      <c r="L532" s="204"/>
      <c r="M532" s="204"/>
      <c r="N532" s="204"/>
      <c r="O532" s="204"/>
      <c r="P532" s="204"/>
      <c r="Q532" s="204"/>
      <c r="R532" s="204"/>
      <c r="S532" s="204"/>
      <c r="T532" s="204"/>
      <c r="U532" s="204"/>
      <c r="V532" s="204"/>
      <c r="W532" s="204"/>
      <c r="X532" s="204"/>
      <c r="Y532" s="204"/>
      <c r="Z532" s="204"/>
    </row>
    <row r="533" spans="1:26" ht="15.75" customHeight="1">
      <c r="A533" s="204"/>
      <c r="B533" s="204"/>
      <c r="C533" s="204"/>
      <c r="D533" s="204"/>
      <c r="E533" s="204"/>
      <c r="F533" s="204"/>
      <c r="G533" s="204"/>
      <c r="H533" s="204"/>
      <c r="I533" s="204"/>
      <c r="J533" s="204"/>
      <c r="K533" s="204"/>
      <c r="L533" s="204"/>
      <c r="M533" s="204"/>
      <c r="N533" s="204"/>
      <c r="O533" s="204"/>
      <c r="P533" s="204"/>
      <c r="Q533" s="204"/>
      <c r="R533" s="204"/>
      <c r="S533" s="204"/>
      <c r="T533" s="204"/>
      <c r="U533" s="204"/>
      <c r="V533" s="204"/>
      <c r="W533" s="204"/>
      <c r="X533" s="204"/>
      <c r="Y533" s="204"/>
      <c r="Z533" s="204"/>
    </row>
    <row r="534" spans="1:26" ht="15.75" customHeight="1">
      <c r="A534" s="204"/>
      <c r="B534" s="204"/>
      <c r="C534" s="204"/>
      <c r="D534" s="204"/>
      <c r="E534" s="204"/>
      <c r="F534" s="204"/>
      <c r="G534" s="204"/>
      <c r="H534" s="204"/>
      <c r="I534" s="204"/>
      <c r="J534" s="204"/>
      <c r="K534" s="204"/>
      <c r="L534" s="204"/>
      <c r="M534" s="204"/>
      <c r="N534" s="204"/>
      <c r="O534" s="204"/>
      <c r="P534" s="204"/>
      <c r="Q534" s="204"/>
      <c r="R534" s="204"/>
      <c r="S534" s="204"/>
      <c r="T534" s="204"/>
      <c r="U534" s="204"/>
      <c r="V534" s="204"/>
      <c r="W534" s="204"/>
      <c r="X534" s="204"/>
      <c r="Y534" s="204"/>
      <c r="Z534" s="204"/>
    </row>
    <row r="535" spans="1:26" ht="15.75" customHeight="1">
      <c r="A535" s="204"/>
      <c r="B535" s="204"/>
      <c r="C535" s="204"/>
      <c r="D535" s="204"/>
      <c r="E535" s="204"/>
      <c r="F535" s="204"/>
      <c r="G535" s="204"/>
      <c r="H535" s="204"/>
      <c r="I535" s="204"/>
      <c r="J535" s="204"/>
      <c r="K535" s="204"/>
      <c r="L535" s="204"/>
      <c r="M535" s="204"/>
      <c r="N535" s="204"/>
      <c r="O535" s="204"/>
      <c r="P535" s="204"/>
      <c r="Q535" s="204"/>
      <c r="R535" s="204"/>
      <c r="S535" s="204"/>
      <c r="T535" s="204"/>
      <c r="U535" s="204"/>
      <c r="V535" s="204"/>
      <c r="W535" s="204"/>
      <c r="X535" s="204"/>
      <c r="Y535" s="204"/>
      <c r="Z535" s="204"/>
    </row>
    <row r="536" spans="1:26" ht="15.75" customHeight="1">
      <c r="A536" s="204"/>
      <c r="B536" s="204"/>
      <c r="C536" s="204"/>
      <c r="D536" s="204"/>
      <c r="E536" s="204"/>
      <c r="F536" s="204"/>
      <c r="G536" s="204"/>
      <c r="H536" s="204"/>
      <c r="I536" s="204"/>
      <c r="J536" s="204"/>
      <c r="K536" s="204"/>
      <c r="L536" s="204"/>
      <c r="M536" s="204"/>
      <c r="N536" s="204"/>
      <c r="O536" s="204"/>
      <c r="P536" s="204"/>
      <c r="Q536" s="204"/>
      <c r="R536" s="204"/>
      <c r="S536" s="204"/>
      <c r="T536" s="204"/>
      <c r="U536" s="204"/>
      <c r="V536" s="204"/>
      <c r="W536" s="204"/>
      <c r="X536" s="204"/>
      <c r="Y536" s="204"/>
      <c r="Z536" s="204"/>
    </row>
    <row r="537" spans="1:26" ht="15.75" customHeight="1">
      <c r="A537" s="204"/>
      <c r="B537" s="204"/>
      <c r="C537" s="204"/>
      <c r="D537" s="204"/>
      <c r="E537" s="204"/>
      <c r="F537" s="204"/>
      <c r="G537" s="204"/>
      <c r="H537" s="204"/>
      <c r="I537" s="204"/>
      <c r="J537" s="204"/>
      <c r="K537" s="204"/>
      <c r="L537" s="204"/>
      <c r="M537" s="204"/>
      <c r="N537" s="204"/>
      <c r="O537" s="204"/>
      <c r="P537" s="204"/>
      <c r="Q537" s="204"/>
      <c r="R537" s="204"/>
      <c r="S537" s="204"/>
      <c r="T537" s="204"/>
      <c r="U537" s="204"/>
      <c r="V537" s="204"/>
      <c r="W537" s="204"/>
      <c r="X537" s="204"/>
      <c r="Y537" s="204"/>
      <c r="Z537" s="204"/>
    </row>
    <row r="538" spans="1:26" ht="15.75" customHeight="1">
      <c r="A538" s="204"/>
      <c r="B538" s="204"/>
      <c r="C538" s="204"/>
      <c r="D538" s="204"/>
      <c r="E538" s="204"/>
      <c r="F538" s="204"/>
      <c r="G538" s="204"/>
      <c r="H538" s="204"/>
      <c r="I538" s="204"/>
      <c r="J538" s="204"/>
      <c r="K538" s="204"/>
      <c r="L538" s="204"/>
      <c r="M538" s="204"/>
      <c r="N538" s="204"/>
      <c r="O538" s="204"/>
      <c r="P538" s="204"/>
      <c r="Q538" s="204"/>
      <c r="R538" s="204"/>
      <c r="S538" s="204"/>
      <c r="T538" s="204"/>
      <c r="U538" s="204"/>
      <c r="V538" s="204"/>
      <c r="W538" s="204"/>
      <c r="X538" s="204"/>
      <c r="Y538" s="204"/>
      <c r="Z538" s="204"/>
    </row>
    <row r="539" spans="1:26" ht="15.75" customHeight="1">
      <c r="A539" s="204"/>
      <c r="B539" s="204"/>
      <c r="C539" s="204"/>
      <c r="D539" s="204"/>
      <c r="E539" s="204"/>
      <c r="F539" s="204"/>
      <c r="G539" s="204"/>
      <c r="H539" s="204"/>
      <c r="I539" s="204"/>
      <c r="J539" s="204"/>
      <c r="K539" s="204"/>
      <c r="L539" s="204"/>
      <c r="M539" s="204"/>
      <c r="N539" s="204"/>
      <c r="O539" s="204"/>
      <c r="P539" s="204"/>
      <c r="Q539" s="204"/>
      <c r="R539" s="204"/>
      <c r="S539" s="204"/>
      <c r="T539" s="204"/>
      <c r="U539" s="204"/>
      <c r="V539" s="204"/>
      <c r="W539" s="204"/>
      <c r="X539" s="204"/>
      <c r="Y539" s="204"/>
      <c r="Z539" s="204"/>
    </row>
    <row r="540" spans="1:26" ht="15.75" customHeight="1">
      <c r="A540" s="204"/>
      <c r="B540" s="204"/>
      <c r="C540" s="204"/>
      <c r="D540" s="204"/>
      <c r="E540" s="204"/>
      <c r="F540" s="204"/>
      <c r="G540" s="204"/>
      <c r="H540" s="204"/>
      <c r="I540" s="204"/>
      <c r="J540" s="204"/>
      <c r="K540" s="204"/>
      <c r="L540" s="204"/>
      <c r="M540" s="204"/>
      <c r="N540" s="204"/>
      <c r="O540" s="204"/>
      <c r="P540" s="204"/>
      <c r="Q540" s="204"/>
      <c r="R540" s="204"/>
      <c r="S540" s="204"/>
      <c r="T540" s="204"/>
      <c r="U540" s="204"/>
      <c r="V540" s="204"/>
      <c r="W540" s="204"/>
      <c r="X540" s="204"/>
      <c r="Y540" s="204"/>
      <c r="Z540" s="204"/>
    </row>
    <row r="541" spans="1:26" ht="15.75" customHeight="1">
      <c r="A541" s="204"/>
      <c r="B541" s="204"/>
      <c r="C541" s="204"/>
      <c r="D541" s="204"/>
      <c r="E541" s="204"/>
      <c r="F541" s="204"/>
      <c r="G541" s="204"/>
      <c r="H541" s="204"/>
      <c r="I541" s="204"/>
      <c r="J541" s="204"/>
      <c r="K541" s="204"/>
      <c r="L541" s="204"/>
      <c r="M541" s="204"/>
      <c r="N541" s="204"/>
      <c r="O541" s="204"/>
      <c r="P541" s="204"/>
      <c r="Q541" s="204"/>
      <c r="R541" s="204"/>
      <c r="S541" s="204"/>
      <c r="T541" s="204"/>
      <c r="U541" s="204"/>
      <c r="V541" s="204"/>
      <c r="W541" s="204"/>
      <c r="X541" s="204"/>
      <c r="Y541" s="204"/>
      <c r="Z541" s="204"/>
    </row>
    <row r="542" spans="1:26" ht="15.75" customHeight="1">
      <c r="A542" s="204"/>
      <c r="B542" s="204"/>
      <c r="C542" s="204"/>
      <c r="D542" s="204"/>
      <c r="E542" s="204"/>
      <c r="F542" s="204"/>
      <c r="G542" s="204"/>
      <c r="H542" s="204"/>
      <c r="I542" s="204"/>
      <c r="J542" s="204"/>
      <c r="K542" s="204"/>
      <c r="L542" s="204"/>
      <c r="M542" s="204"/>
      <c r="N542" s="204"/>
      <c r="O542" s="204"/>
      <c r="P542" s="204"/>
      <c r="Q542" s="204"/>
      <c r="R542" s="204"/>
      <c r="S542" s="204"/>
      <c r="T542" s="204"/>
      <c r="U542" s="204"/>
      <c r="V542" s="204"/>
      <c r="W542" s="204"/>
      <c r="X542" s="204"/>
      <c r="Y542" s="204"/>
      <c r="Z542" s="204"/>
    </row>
    <row r="543" spans="1:26" ht="15.75" customHeight="1">
      <c r="A543" s="204"/>
      <c r="B543" s="204"/>
      <c r="C543" s="204"/>
      <c r="D543" s="204"/>
      <c r="E543" s="204"/>
      <c r="F543" s="204"/>
      <c r="G543" s="204"/>
      <c r="H543" s="204"/>
      <c r="I543" s="204"/>
      <c r="J543" s="204"/>
      <c r="K543" s="204"/>
      <c r="L543" s="204"/>
      <c r="M543" s="204"/>
      <c r="N543" s="204"/>
      <c r="O543" s="204"/>
      <c r="P543" s="204"/>
      <c r="Q543" s="204"/>
      <c r="R543" s="204"/>
      <c r="S543" s="204"/>
      <c r="T543" s="204"/>
      <c r="U543" s="204"/>
      <c r="V543" s="204"/>
      <c r="W543" s="204"/>
      <c r="X543" s="204"/>
      <c r="Y543" s="204"/>
      <c r="Z543" s="204"/>
    </row>
    <row r="544" spans="1:26" ht="15.75" customHeight="1">
      <c r="A544" s="204"/>
      <c r="B544" s="204"/>
      <c r="C544" s="204"/>
      <c r="D544" s="204"/>
      <c r="E544" s="204"/>
      <c r="F544" s="204"/>
      <c r="G544" s="204"/>
      <c r="H544" s="204"/>
      <c r="I544" s="204"/>
      <c r="J544" s="204"/>
      <c r="K544" s="204"/>
      <c r="L544" s="204"/>
      <c r="M544" s="204"/>
      <c r="N544" s="204"/>
      <c r="O544" s="204"/>
      <c r="P544" s="204"/>
      <c r="Q544" s="204"/>
      <c r="R544" s="204"/>
      <c r="S544" s="204"/>
      <c r="T544" s="204"/>
      <c r="U544" s="204"/>
      <c r="V544" s="204"/>
      <c r="W544" s="204"/>
      <c r="X544" s="204"/>
      <c r="Y544" s="204"/>
      <c r="Z544" s="204"/>
    </row>
    <row r="545" spans="1:26" ht="15.75" customHeight="1">
      <c r="A545" s="204"/>
      <c r="B545" s="204"/>
      <c r="C545" s="204"/>
      <c r="D545" s="204"/>
      <c r="E545" s="204"/>
      <c r="F545" s="204"/>
      <c r="G545" s="204"/>
      <c r="H545" s="204"/>
      <c r="I545" s="204"/>
      <c r="J545" s="204"/>
      <c r="K545" s="204"/>
      <c r="L545" s="204"/>
      <c r="M545" s="204"/>
      <c r="N545" s="204"/>
      <c r="O545" s="204"/>
      <c r="P545" s="204"/>
      <c r="Q545" s="204"/>
      <c r="R545" s="204"/>
      <c r="S545" s="204"/>
      <c r="T545" s="204"/>
      <c r="U545" s="204"/>
      <c r="V545" s="204"/>
      <c r="W545" s="204"/>
      <c r="X545" s="204"/>
      <c r="Y545" s="204"/>
      <c r="Z545" s="204"/>
    </row>
    <row r="546" spans="1:26" ht="15.75" customHeight="1">
      <c r="A546" s="204"/>
      <c r="B546" s="204"/>
      <c r="C546" s="204"/>
      <c r="D546" s="204"/>
      <c r="E546" s="204"/>
      <c r="F546" s="204"/>
      <c r="G546" s="204"/>
      <c r="H546" s="204"/>
      <c r="I546" s="204"/>
      <c r="J546" s="204"/>
      <c r="K546" s="204"/>
      <c r="L546" s="204"/>
      <c r="M546" s="204"/>
      <c r="N546" s="204"/>
      <c r="O546" s="204"/>
      <c r="P546" s="204"/>
      <c r="Q546" s="204"/>
      <c r="R546" s="204"/>
      <c r="S546" s="204"/>
      <c r="T546" s="204"/>
      <c r="U546" s="204"/>
      <c r="V546" s="204"/>
      <c r="W546" s="204"/>
      <c r="X546" s="204"/>
      <c r="Y546" s="204"/>
      <c r="Z546" s="204"/>
    </row>
    <row r="547" spans="1:26" ht="15.75" customHeight="1">
      <c r="A547" s="204"/>
      <c r="B547" s="204"/>
      <c r="C547" s="204"/>
      <c r="D547" s="204"/>
      <c r="E547" s="204"/>
      <c r="F547" s="204"/>
      <c r="G547" s="204"/>
      <c r="H547" s="204"/>
      <c r="I547" s="204"/>
      <c r="J547" s="204"/>
      <c r="K547" s="204"/>
      <c r="L547" s="204"/>
      <c r="M547" s="204"/>
      <c r="N547" s="204"/>
      <c r="O547" s="204"/>
      <c r="P547" s="204"/>
      <c r="Q547" s="204"/>
      <c r="R547" s="204"/>
      <c r="S547" s="204"/>
      <c r="T547" s="204"/>
      <c r="U547" s="204"/>
      <c r="V547" s="204"/>
      <c r="W547" s="204"/>
      <c r="X547" s="204"/>
      <c r="Y547" s="204"/>
      <c r="Z547" s="204"/>
    </row>
    <row r="548" spans="1:26" ht="15.75" customHeight="1">
      <c r="A548" s="204"/>
      <c r="B548" s="204"/>
      <c r="C548" s="204"/>
      <c r="D548" s="204"/>
      <c r="E548" s="204"/>
      <c r="F548" s="204"/>
      <c r="G548" s="204"/>
      <c r="H548" s="204"/>
      <c r="I548" s="204"/>
      <c r="J548" s="204"/>
      <c r="K548" s="204"/>
      <c r="L548" s="204"/>
      <c r="M548" s="204"/>
      <c r="N548" s="204"/>
      <c r="O548" s="204"/>
      <c r="P548" s="204"/>
      <c r="Q548" s="204"/>
      <c r="R548" s="204"/>
      <c r="S548" s="204"/>
      <c r="T548" s="204"/>
      <c r="U548" s="204"/>
      <c r="V548" s="204"/>
      <c r="W548" s="204"/>
      <c r="X548" s="204"/>
      <c r="Y548" s="204"/>
      <c r="Z548" s="204"/>
    </row>
    <row r="549" spans="1:26" ht="15.75" customHeight="1">
      <c r="A549" s="204"/>
      <c r="B549" s="204"/>
      <c r="C549" s="204"/>
      <c r="D549" s="204"/>
      <c r="E549" s="204"/>
      <c r="F549" s="204"/>
      <c r="G549" s="204"/>
      <c r="H549" s="204"/>
      <c r="I549" s="204"/>
      <c r="J549" s="204"/>
      <c r="K549" s="204"/>
      <c r="L549" s="204"/>
      <c r="M549" s="204"/>
      <c r="N549" s="204"/>
      <c r="O549" s="204"/>
      <c r="P549" s="204"/>
      <c r="Q549" s="204"/>
      <c r="R549" s="204"/>
      <c r="S549" s="204"/>
      <c r="T549" s="204"/>
      <c r="U549" s="204"/>
      <c r="V549" s="204"/>
      <c r="W549" s="204"/>
      <c r="X549" s="204"/>
      <c r="Y549" s="204"/>
      <c r="Z549" s="204"/>
    </row>
    <row r="550" spans="1:26" ht="15.75" customHeight="1">
      <c r="A550" s="204"/>
      <c r="B550" s="204"/>
      <c r="C550" s="204"/>
      <c r="D550" s="204"/>
      <c r="E550" s="204"/>
      <c r="F550" s="204"/>
      <c r="G550" s="204"/>
      <c r="H550" s="204"/>
      <c r="I550" s="204"/>
      <c r="J550" s="204"/>
      <c r="K550" s="204"/>
      <c r="L550" s="204"/>
      <c r="M550" s="204"/>
      <c r="N550" s="204"/>
      <c r="O550" s="204"/>
      <c r="P550" s="204"/>
      <c r="Q550" s="204"/>
      <c r="R550" s="204"/>
      <c r="S550" s="204"/>
      <c r="T550" s="204"/>
      <c r="U550" s="204"/>
      <c r="V550" s="204"/>
      <c r="W550" s="204"/>
      <c r="X550" s="204"/>
      <c r="Y550" s="204"/>
      <c r="Z550" s="204"/>
    </row>
    <row r="551" spans="1:26" ht="15.75" customHeight="1">
      <c r="A551" s="204"/>
      <c r="B551" s="204"/>
      <c r="C551" s="204"/>
      <c r="D551" s="204"/>
      <c r="E551" s="204"/>
      <c r="F551" s="204"/>
      <c r="G551" s="204"/>
      <c r="H551" s="204"/>
      <c r="I551" s="204"/>
      <c r="J551" s="204"/>
      <c r="K551" s="204"/>
      <c r="L551" s="204"/>
      <c r="M551" s="204"/>
      <c r="N551" s="204"/>
      <c r="O551" s="204"/>
      <c r="P551" s="204"/>
      <c r="Q551" s="204"/>
      <c r="R551" s="204"/>
      <c r="S551" s="204"/>
      <c r="T551" s="204"/>
      <c r="U551" s="204"/>
      <c r="V551" s="204"/>
      <c r="W551" s="204"/>
      <c r="X551" s="204"/>
      <c r="Y551" s="204"/>
      <c r="Z551" s="204"/>
    </row>
    <row r="552" spans="1:26" ht="15.75" customHeight="1">
      <c r="A552" s="204"/>
      <c r="B552" s="204"/>
      <c r="C552" s="204"/>
      <c r="D552" s="204"/>
      <c r="E552" s="204"/>
      <c r="F552" s="204"/>
      <c r="G552" s="204"/>
      <c r="H552" s="204"/>
      <c r="I552" s="204"/>
      <c r="J552" s="204"/>
      <c r="K552" s="204"/>
      <c r="L552" s="204"/>
      <c r="M552" s="204"/>
      <c r="N552" s="204"/>
      <c r="O552" s="204"/>
      <c r="P552" s="204"/>
      <c r="Q552" s="204"/>
      <c r="R552" s="204"/>
      <c r="S552" s="204"/>
      <c r="T552" s="204"/>
      <c r="U552" s="204"/>
      <c r="V552" s="204"/>
      <c r="W552" s="204"/>
      <c r="X552" s="204"/>
      <c r="Y552" s="204"/>
      <c r="Z552" s="204"/>
    </row>
    <row r="553" spans="1:26" ht="15.75" customHeight="1">
      <c r="A553" s="204"/>
      <c r="B553" s="204"/>
      <c r="C553" s="204"/>
      <c r="D553" s="204"/>
      <c r="E553" s="204"/>
      <c r="F553" s="204"/>
      <c r="G553" s="204"/>
      <c r="H553" s="204"/>
      <c r="I553" s="204"/>
      <c r="J553" s="204"/>
      <c r="K553" s="204"/>
      <c r="L553" s="204"/>
      <c r="M553" s="204"/>
      <c r="N553" s="204"/>
      <c r="O553" s="204"/>
      <c r="P553" s="204"/>
      <c r="Q553" s="204"/>
      <c r="R553" s="204"/>
      <c r="S553" s="204"/>
      <c r="T553" s="204"/>
      <c r="U553" s="204"/>
      <c r="V553" s="204"/>
      <c r="W553" s="204"/>
      <c r="X553" s="204"/>
      <c r="Y553" s="204"/>
      <c r="Z553" s="204"/>
    </row>
    <row r="554" spans="1:26" ht="15.75" customHeight="1">
      <c r="A554" s="204"/>
      <c r="B554" s="204"/>
      <c r="C554" s="204"/>
      <c r="D554" s="204"/>
      <c r="E554" s="204"/>
      <c r="F554" s="204"/>
      <c r="G554" s="204"/>
      <c r="H554" s="204"/>
      <c r="I554" s="204"/>
      <c r="J554" s="204"/>
      <c r="K554" s="204"/>
      <c r="L554" s="204"/>
      <c r="M554" s="204"/>
      <c r="N554" s="204"/>
      <c r="O554" s="204"/>
      <c r="P554" s="204"/>
      <c r="Q554" s="204"/>
      <c r="R554" s="204"/>
      <c r="S554" s="204"/>
      <c r="T554" s="204"/>
      <c r="U554" s="204"/>
      <c r="V554" s="204"/>
      <c r="W554" s="204"/>
      <c r="X554" s="204"/>
      <c r="Y554" s="204"/>
      <c r="Z554" s="204"/>
    </row>
    <row r="555" spans="1:26" ht="15.75" customHeight="1">
      <c r="A555" s="204"/>
      <c r="B555" s="204"/>
      <c r="C555" s="204"/>
      <c r="D555" s="204"/>
      <c r="E555" s="204"/>
      <c r="F555" s="204"/>
      <c r="G555" s="204"/>
      <c r="H555" s="204"/>
      <c r="I555" s="204"/>
      <c r="J555" s="204"/>
      <c r="K555" s="204"/>
      <c r="L555" s="204"/>
      <c r="M555" s="204"/>
      <c r="N555" s="204"/>
      <c r="O555" s="204"/>
      <c r="P555" s="204"/>
      <c r="Q555" s="204"/>
      <c r="R555" s="204"/>
      <c r="S555" s="204"/>
      <c r="T555" s="204"/>
      <c r="U555" s="204"/>
      <c r="V555" s="204"/>
      <c r="W555" s="204"/>
      <c r="X555" s="204"/>
      <c r="Y555" s="204"/>
      <c r="Z555" s="204"/>
    </row>
    <row r="556" spans="1:26" ht="15.75" customHeight="1">
      <c r="A556" s="204"/>
      <c r="B556" s="204"/>
      <c r="C556" s="204"/>
      <c r="D556" s="204"/>
      <c r="E556" s="204"/>
      <c r="F556" s="204"/>
      <c r="G556" s="204"/>
      <c r="H556" s="204"/>
      <c r="I556" s="204"/>
      <c r="J556" s="204"/>
      <c r="K556" s="204"/>
      <c r="L556" s="204"/>
      <c r="M556" s="204"/>
      <c r="N556" s="204"/>
      <c r="O556" s="204"/>
      <c r="P556" s="204"/>
      <c r="Q556" s="204"/>
      <c r="R556" s="204"/>
      <c r="S556" s="204"/>
      <c r="T556" s="204"/>
      <c r="U556" s="204"/>
      <c r="V556" s="204"/>
      <c r="W556" s="204"/>
      <c r="X556" s="204"/>
      <c r="Y556" s="204"/>
      <c r="Z556" s="204"/>
    </row>
    <row r="557" spans="1:26" ht="15.75" customHeight="1">
      <c r="A557" s="204"/>
      <c r="B557" s="204"/>
      <c r="C557" s="204"/>
      <c r="D557" s="204"/>
      <c r="E557" s="204"/>
      <c r="F557" s="204"/>
      <c r="G557" s="204"/>
      <c r="H557" s="204"/>
      <c r="I557" s="204"/>
      <c r="J557" s="204"/>
      <c r="K557" s="204"/>
      <c r="L557" s="204"/>
      <c r="M557" s="204"/>
      <c r="N557" s="204"/>
      <c r="O557" s="204"/>
      <c r="P557" s="204"/>
      <c r="Q557" s="204"/>
      <c r="R557" s="204"/>
      <c r="S557" s="204"/>
      <c r="T557" s="204"/>
      <c r="U557" s="204"/>
      <c r="V557" s="204"/>
      <c r="W557" s="204"/>
      <c r="X557" s="204"/>
      <c r="Y557" s="204"/>
      <c r="Z557" s="204"/>
    </row>
    <row r="558" spans="1:26" ht="15.75" customHeight="1">
      <c r="A558" s="204"/>
      <c r="B558" s="204"/>
      <c r="C558" s="204"/>
      <c r="D558" s="204"/>
      <c r="E558" s="204"/>
      <c r="F558" s="204"/>
      <c r="G558" s="204"/>
      <c r="H558" s="204"/>
      <c r="I558" s="204"/>
      <c r="J558" s="204"/>
      <c r="K558" s="204"/>
      <c r="L558" s="204"/>
      <c r="M558" s="204"/>
      <c r="N558" s="204"/>
      <c r="O558" s="204"/>
      <c r="P558" s="204"/>
      <c r="Q558" s="204"/>
      <c r="R558" s="204"/>
      <c r="S558" s="204"/>
      <c r="T558" s="204"/>
      <c r="U558" s="204"/>
      <c r="V558" s="204"/>
      <c r="W558" s="204"/>
      <c r="X558" s="204"/>
      <c r="Y558" s="204"/>
      <c r="Z558" s="204"/>
    </row>
    <row r="559" spans="1:26" ht="15.75" customHeight="1">
      <c r="A559" s="204"/>
      <c r="B559" s="204"/>
      <c r="C559" s="204"/>
      <c r="D559" s="204"/>
      <c r="E559" s="204"/>
      <c r="F559" s="204"/>
      <c r="G559" s="204"/>
      <c r="H559" s="204"/>
      <c r="I559" s="204"/>
      <c r="J559" s="204"/>
      <c r="K559" s="204"/>
      <c r="L559" s="204"/>
      <c r="M559" s="204"/>
      <c r="N559" s="204"/>
      <c r="O559" s="204"/>
      <c r="P559" s="204"/>
      <c r="Q559" s="204"/>
      <c r="R559" s="204"/>
      <c r="S559" s="204"/>
      <c r="T559" s="204"/>
      <c r="U559" s="204"/>
      <c r="V559" s="204"/>
      <c r="W559" s="204"/>
      <c r="X559" s="204"/>
      <c r="Y559" s="204"/>
      <c r="Z559" s="204"/>
    </row>
    <row r="560" spans="1:26" ht="15.75" customHeight="1">
      <c r="A560" s="204"/>
      <c r="B560" s="204"/>
      <c r="C560" s="204"/>
      <c r="D560" s="204"/>
      <c r="E560" s="204"/>
      <c r="F560" s="204"/>
      <c r="G560" s="204"/>
      <c r="H560" s="204"/>
      <c r="I560" s="204"/>
      <c r="J560" s="204"/>
      <c r="K560" s="204"/>
      <c r="L560" s="204"/>
      <c r="M560" s="204"/>
      <c r="N560" s="204"/>
      <c r="O560" s="204"/>
      <c r="P560" s="204"/>
      <c r="Q560" s="204"/>
      <c r="R560" s="204"/>
      <c r="S560" s="204"/>
      <c r="T560" s="204"/>
      <c r="U560" s="204"/>
      <c r="V560" s="204"/>
      <c r="W560" s="204"/>
      <c r="X560" s="204"/>
      <c r="Y560" s="204"/>
      <c r="Z560" s="204"/>
    </row>
    <row r="561" spans="1:26" ht="15.75" customHeight="1">
      <c r="A561" s="204"/>
      <c r="B561" s="204"/>
      <c r="C561" s="204"/>
      <c r="D561" s="204"/>
      <c r="E561" s="204"/>
      <c r="F561" s="204"/>
      <c r="G561" s="204"/>
      <c r="H561" s="204"/>
      <c r="I561" s="204"/>
      <c r="J561" s="204"/>
      <c r="K561" s="204"/>
      <c r="L561" s="204"/>
      <c r="M561" s="204"/>
      <c r="N561" s="204"/>
      <c r="O561" s="204"/>
      <c r="P561" s="204"/>
      <c r="Q561" s="204"/>
      <c r="R561" s="204"/>
      <c r="S561" s="204"/>
      <c r="T561" s="204"/>
      <c r="U561" s="204"/>
      <c r="V561" s="204"/>
      <c r="W561" s="204"/>
      <c r="X561" s="204"/>
      <c r="Y561" s="204"/>
      <c r="Z561" s="204"/>
    </row>
    <row r="562" spans="1:26" ht="15.75" customHeight="1">
      <c r="A562" s="204"/>
      <c r="B562" s="204"/>
      <c r="C562" s="204"/>
      <c r="D562" s="204"/>
      <c r="E562" s="204"/>
      <c r="F562" s="204"/>
      <c r="G562" s="204"/>
      <c r="H562" s="204"/>
      <c r="I562" s="204"/>
      <c r="J562" s="204"/>
      <c r="K562" s="204"/>
      <c r="L562" s="204"/>
      <c r="M562" s="204"/>
      <c r="N562" s="204"/>
      <c r="O562" s="204"/>
      <c r="P562" s="204"/>
      <c r="Q562" s="204"/>
      <c r="R562" s="204"/>
      <c r="S562" s="204"/>
      <c r="T562" s="204"/>
      <c r="U562" s="204"/>
      <c r="V562" s="204"/>
      <c r="W562" s="204"/>
      <c r="X562" s="204"/>
      <c r="Y562" s="204"/>
      <c r="Z562" s="204"/>
    </row>
    <row r="563" spans="1:26" ht="15.75" customHeight="1">
      <c r="A563" s="204"/>
      <c r="B563" s="204"/>
      <c r="C563" s="204"/>
      <c r="D563" s="204"/>
      <c r="E563" s="204"/>
      <c r="F563" s="204"/>
      <c r="G563" s="204"/>
      <c r="H563" s="204"/>
      <c r="I563" s="204"/>
      <c r="J563" s="204"/>
      <c r="K563" s="204"/>
      <c r="L563" s="204"/>
      <c r="M563" s="204"/>
      <c r="N563" s="204"/>
      <c r="O563" s="204"/>
      <c r="P563" s="204"/>
      <c r="Q563" s="204"/>
      <c r="R563" s="204"/>
      <c r="S563" s="204"/>
      <c r="T563" s="204"/>
      <c r="U563" s="204"/>
      <c r="V563" s="204"/>
      <c r="W563" s="204"/>
      <c r="X563" s="204"/>
      <c r="Y563" s="204"/>
      <c r="Z563" s="204"/>
    </row>
    <row r="564" spans="1:26" ht="15.75" customHeight="1">
      <c r="A564" s="204"/>
      <c r="B564" s="204"/>
      <c r="C564" s="204"/>
      <c r="D564" s="204"/>
      <c r="E564" s="204"/>
      <c r="F564" s="204"/>
      <c r="G564" s="204"/>
      <c r="H564" s="204"/>
      <c r="I564" s="204"/>
      <c r="J564" s="204"/>
      <c r="K564" s="204"/>
      <c r="L564" s="204"/>
      <c r="M564" s="204"/>
      <c r="N564" s="204"/>
      <c r="O564" s="204"/>
      <c r="P564" s="204"/>
      <c r="Q564" s="204"/>
      <c r="R564" s="204"/>
      <c r="S564" s="204"/>
      <c r="T564" s="204"/>
      <c r="U564" s="204"/>
      <c r="V564" s="204"/>
      <c r="W564" s="204"/>
      <c r="X564" s="204"/>
      <c r="Y564" s="204"/>
      <c r="Z564" s="204"/>
    </row>
    <row r="565" spans="1:26" ht="15.75" customHeight="1">
      <c r="A565" s="204"/>
      <c r="B565" s="204"/>
      <c r="C565" s="204"/>
      <c r="D565" s="204"/>
      <c r="E565" s="204"/>
      <c r="F565" s="204"/>
      <c r="G565" s="204"/>
      <c r="H565" s="204"/>
      <c r="I565" s="204"/>
      <c r="J565" s="204"/>
      <c r="K565" s="204"/>
      <c r="L565" s="204"/>
      <c r="M565" s="204"/>
      <c r="N565" s="204"/>
      <c r="O565" s="204"/>
      <c r="P565" s="204"/>
      <c r="Q565" s="204"/>
      <c r="R565" s="204"/>
      <c r="S565" s="204"/>
      <c r="T565" s="204"/>
      <c r="U565" s="204"/>
      <c r="V565" s="204"/>
      <c r="W565" s="204"/>
      <c r="X565" s="204"/>
      <c r="Y565" s="204"/>
      <c r="Z565" s="204"/>
    </row>
    <row r="566" spans="1:26" ht="15.75" customHeight="1">
      <c r="A566" s="204"/>
      <c r="B566" s="204"/>
      <c r="C566" s="204"/>
      <c r="D566" s="204"/>
      <c r="E566" s="204"/>
      <c r="F566" s="204"/>
      <c r="G566" s="204"/>
      <c r="H566" s="204"/>
      <c r="I566" s="204"/>
      <c r="J566" s="204"/>
      <c r="K566" s="204"/>
      <c r="L566" s="204"/>
      <c r="M566" s="204"/>
      <c r="N566" s="204"/>
      <c r="O566" s="204"/>
      <c r="P566" s="204"/>
      <c r="Q566" s="204"/>
      <c r="R566" s="204"/>
      <c r="S566" s="204"/>
      <c r="T566" s="204"/>
      <c r="U566" s="204"/>
      <c r="V566" s="204"/>
      <c r="W566" s="204"/>
      <c r="X566" s="204"/>
      <c r="Y566" s="204"/>
      <c r="Z566" s="204"/>
    </row>
    <row r="567" spans="1:26" ht="15.75" customHeight="1">
      <c r="A567" s="204"/>
      <c r="B567" s="204"/>
      <c r="C567" s="204"/>
      <c r="D567" s="204"/>
      <c r="E567" s="204"/>
      <c r="F567" s="204"/>
      <c r="G567" s="204"/>
      <c r="H567" s="204"/>
      <c r="I567" s="204"/>
      <c r="J567" s="204"/>
      <c r="K567" s="204"/>
      <c r="L567" s="204"/>
      <c r="M567" s="204"/>
      <c r="N567" s="204"/>
      <c r="O567" s="204"/>
      <c r="P567" s="204"/>
      <c r="Q567" s="204"/>
      <c r="R567" s="204"/>
      <c r="S567" s="204"/>
      <c r="T567" s="204"/>
      <c r="U567" s="204"/>
      <c r="V567" s="204"/>
      <c r="W567" s="204"/>
      <c r="X567" s="204"/>
      <c r="Y567" s="204"/>
      <c r="Z567" s="204"/>
    </row>
    <row r="568" spans="1:26" ht="15.75" customHeight="1">
      <c r="A568" s="204"/>
      <c r="B568" s="204"/>
      <c r="C568" s="204"/>
      <c r="D568" s="204"/>
      <c r="E568" s="204"/>
      <c r="F568" s="204"/>
      <c r="G568" s="204"/>
      <c r="H568" s="204"/>
      <c r="I568" s="204"/>
      <c r="J568" s="204"/>
      <c r="K568" s="204"/>
      <c r="L568" s="204"/>
      <c r="M568" s="204"/>
      <c r="N568" s="204"/>
      <c r="O568" s="204"/>
      <c r="P568" s="204"/>
      <c r="Q568" s="204"/>
      <c r="R568" s="204"/>
      <c r="S568" s="204"/>
      <c r="T568" s="204"/>
      <c r="U568" s="204"/>
      <c r="V568" s="204"/>
      <c r="W568" s="204"/>
      <c r="X568" s="204"/>
      <c r="Y568" s="204"/>
      <c r="Z568" s="204"/>
    </row>
    <row r="569" spans="1:26" ht="15.75" customHeight="1">
      <c r="A569" s="204"/>
      <c r="B569" s="204"/>
      <c r="C569" s="204"/>
      <c r="D569" s="204"/>
      <c r="E569" s="204"/>
      <c r="F569" s="204"/>
      <c r="G569" s="204"/>
      <c r="H569" s="204"/>
      <c r="I569" s="204"/>
      <c r="J569" s="204"/>
      <c r="K569" s="204"/>
      <c r="L569" s="204"/>
      <c r="M569" s="204"/>
      <c r="N569" s="204"/>
      <c r="O569" s="204"/>
      <c r="P569" s="204"/>
      <c r="Q569" s="204"/>
      <c r="R569" s="204"/>
      <c r="S569" s="204"/>
      <c r="T569" s="204"/>
      <c r="U569" s="204"/>
      <c r="V569" s="204"/>
      <c r="W569" s="204"/>
      <c r="X569" s="204"/>
      <c r="Y569" s="204"/>
      <c r="Z569" s="204"/>
    </row>
    <row r="570" spans="1:26" ht="15.75" customHeight="1">
      <c r="A570" s="204"/>
      <c r="B570" s="204"/>
      <c r="C570" s="204"/>
      <c r="D570" s="204"/>
      <c r="E570" s="204"/>
      <c r="F570" s="204"/>
      <c r="G570" s="204"/>
      <c r="H570" s="204"/>
      <c r="I570" s="204"/>
      <c r="J570" s="204"/>
      <c r="K570" s="204"/>
      <c r="L570" s="204"/>
      <c r="M570" s="204"/>
      <c r="N570" s="204"/>
      <c r="O570" s="204"/>
      <c r="P570" s="204"/>
      <c r="Q570" s="204"/>
      <c r="R570" s="204"/>
      <c r="S570" s="204"/>
      <c r="T570" s="204"/>
      <c r="U570" s="204"/>
      <c r="V570" s="204"/>
      <c r="W570" s="204"/>
      <c r="X570" s="204"/>
      <c r="Y570" s="204"/>
      <c r="Z570" s="204"/>
    </row>
    <row r="571" spans="1:26" ht="15.75" customHeight="1">
      <c r="A571" s="204"/>
      <c r="B571" s="204"/>
      <c r="C571" s="204"/>
      <c r="D571" s="204"/>
      <c r="E571" s="204"/>
      <c r="F571" s="204"/>
      <c r="G571" s="204"/>
      <c r="H571" s="204"/>
      <c r="I571" s="204"/>
      <c r="J571" s="204"/>
      <c r="K571" s="204"/>
      <c r="L571" s="204"/>
      <c r="M571" s="204"/>
      <c r="N571" s="204"/>
      <c r="O571" s="204"/>
      <c r="P571" s="204"/>
      <c r="Q571" s="204"/>
      <c r="R571" s="204"/>
      <c r="S571" s="204"/>
      <c r="T571" s="204"/>
      <c r="U571" s="204"/>
      <c r="V571" s="204"/>
      <c r="W571" s="204"/>
      <c r="X571" s="204"/>
      <c r="Y571" s="204"/>
      <c r="Z571" s="204"/>
    </row>
    <row r="572" spans="1:26" ht="15.75" customHeight="1">
      <c r="A572" s="204"/>
      <c r="B572" s="204"/>
      <c r="C572" s="204"/>
      <c r="D572" s="204"/>
      <c r="E572" s="204"/>
      <c r="F572" s="204"/>
      <c r="G572" s="204"/>
      <c r="H572" s="204"/>
      <c r="I572" s="204"/>
      <c r="J572" s="204"/>
      <c r="K572" s="204"/>
      <c r="L572" s="204"/>
      <c r="M572" s="204"/>
      <c r="N572" s="204"/>
      <c r="O572" s="204"/>
      <c r="P572" s="204"/>
      <c r="Q572" s="204"/>
      <c r="R572" s="204"/>
      <c r="S572" s="204"/>
      <c r="T572" s="204"/>
      <c r="U572" s="204"/>
      <c r="V572" s="204"/>
      <c r="W572" s="204"/>
      <c r="X572" s="204"/>
      <c r="Y572" s="204"/>
      <c r="Z572" s="204"/>
    </row>
    <row r="573" spans="1:26" ht="15.75" customHeight="1">
      <c r="A573" s="204"/>
      <c r="B573" s="204"/>
      <c r="C573" s="204"/>
      <c r="D573" s="204"/>
      <c r="E573" s="204"/>
      <c r="F573" s="204"/>
      <c r="G573" s="204"/>
      <c r="H573" s="204"/>
      <c r="I573" s="204"/>
      <c r="J573" s="204"/>
      <c r="K573" s="204"/>
      <c r="L573" s="204"/>
      <c r="M573" s="204"/>
      <c r="N573" s="204"/>
      <c r="O573" s="204"/>
      <c r="P573" s="204"/>
      <c r="Q573" s="204"/>
      <c r="R573" s="204"/>
      <c r="S573" s="204"/>
      <c r="T573" s="204"/>
      <c r="U573" s="204"/>
      <c r="V573" s="204"/>
      <c r="W573" s="204"/>
      <c r="X573" s="204"/>
      <c r="Y573" s="204"/>
      <c r="Z573" s="204"/>
    </row>
    <row r="574" spans="1:26" ht="15.75" customHeight="1">
      <c r="A574" s="204"/>
      <c r="B574" s="204"/>
      <c r="C574" s="204"/>
      <c r="D574" s="204"/>
      <c r="E574" s="204"/>
      <c r="F574" s="204"/>
      <c r="G574" s="204"/>
      <c r="H574" s="204"/>
      <c r="I574" s="204"/>
      <c r="J574" s="204"/>
      <c r="K574" s="204"/>
      <c r="L574" s="204"/>
      <c r="M574" s="204"/>
      <c r="N574" s="204"/>
      <c r="O574" s="204"/>
      <c r="P574" s="204"/>
      <c r="Q574" s="204"/>
      <c r="R574" s="204"/>
      <c r="S574" s="204"/>
      <c r="T574" s="204"/>
      <c r="U574" s="204"/>
      <c r="V574" s="204"/>
      <c r="W574" s="204"/>
      <c r="X574" s="204"/>
      <c r="Y574" s="204"/>
      <c r="Z574" s="204"/>
    </row>
    <row r="575" spans="1:26" ht="15.75" customHeight="1">
      <c r="A575" s="204"/>
      <c r="B575" s="204"/>
      <c r="C575" s="204"/>
      <c r="D575" s="204"/>
      <c r="E575" s="204"/>
      <c r="F575" s="204"/>
      <c r="G575" s="204"/>
      <c r="H575" s="204"/>
      <c r="I575" s="204"/>
      <c r="J575" s="204"/>
      <c r="K575" s="204"/>
      <c r="L575" s="204"/>
      <c r="M575" s="204"/>
      <c r="N575" s="204"/>
      <c r="O575" s="204"/>
      <c r="P575" s="204"/>
      <c r="Q575" s="204"/>
      <c r="R575" s="204"/>
      <c r="S575" s="204"/>
      <c r="T575" s="204"/>
      <c r="U575" s="204"/>
      <c r="V575" s="204"/>
      <c r="W575" s="204"/>
      <c r="X575" s="204"/>
      <c r="Y575" s="204"/>
      <c r="Z575" s="204"/>
    </row>
    <row r="576" spans="1:26" ht="15.75" customHeight="1">
      <c r="A576" s="204"/>
      <c r="B576" s="204"/>
      <c r="C576" s="204"/>
      <c r="D576" s="204"/>
      <c r="E576" s="204"/>
      <c r="F576" s="204"/>
      <c r="G576" s="204"/>
      <c r="H576" s="204"/>
      <c r="I576" s="204"/>
      <c r="J576" s="204"/>
      <c r="K576" s="204"/>
      <c r="L576" s="204"/>
      <c r="M576" s="204"/>
      <c r="N576" s="204"/>
      <c r="O576" s="204"/>
      <c r="P576" s="204"/>
      <c r="Q576" s="204"/>
      <c r="R576" s="204"/>
      <c r="S576" s="204"/>
      <c r="T576" s="204"/>
      <c r="U576" s="204"/>
      <c r="V576" s="204"/>
      <c r="W576" s="204"/>
      <c r="X576" s="204"/>
      <c r="Y576" s="204"/>
      <c r="Z576" s="204"/>
    </row>
    <row r="577" spans="1:26" ht="15.75" customHeight="1">
      <c r="A577" s="204"/>
      <c r="B577" s="204"/>
      <c r="C577" s="204"/>
      <c r="D577" s="204"/>
      <c r="E577" s="204"/>
      <c r="F577" s="204"/>
      <c r="G577" s="204"/>
      <c r="H577" s="204"/>
      <c r="I577" s="204"/>
      <c r="J577" s="204"/>
      <c r="K577" s="204"/>
      <c r="L577" s="204"/>
      <c r="M577" s="204"/>
      <c r="N577" s="204"/>
      <c r="O577" s="204"/>
      <c r="P577" s="204"/>
      <c r="Q577" s="204"/>
      <c r="R577" s="204"/>
      <c r="S577" s="204"/>
      <c r="T577" s="204"/>
      <c r="U577" s="204"/>
      <c r="V577" s="204"/>
      <c r="W577" s="204"/>
      <c r="X577" s="204"/>
      <c r="Y577" s="204"/>
      <c r="Z577" s="204"/>
    </row>
    <row r="578" spans="1:26" ht="15.75" customHeight="1">
      <c r="A578" s="204"/>
      <c r="B578" s="204"/>
      <c r="C578" s="204"/>
      <c r="D578" s="204"/>
      <c r="E578" s="204"/>
      <c r="F578" s="204"/>
      <c r="G578" s="204"/>
      <c r="H578" s="204"/>
      <c r="I578" s="204"/>
      <c r="J578" s="204"/>
      <c r="K578" s="204"/>
      <c r="L578" s="204"/>
      <c r="M578" s="204"/>
      <c r="N578" s="204"/>
      <c r="O578" s="204"/>
      <c r="P578" s="204"/>
      <c r="Q578" s="204"/>
      <c r="R578" s="204"/>
      <c r="S578" s="204"/>
      <c r="T578" s="204"/>
      <c r="U578" s="204"/>
      <c r="V578" s="204"/>
      <c r="W578" s="204"/>
      <c r="X578" s="204"/>
      <c r="Y578" s="204"/>
      <c r="Z578" s="204"/>
    </row>
    <row r="579" spans="1:26" ht="15.75" customHeight="1">
      <c r="A579" s="204"/>
      <c r="B579" s="204"/>
      <c r="C579" s="204"/>
      <c r="D579" s="204"/>
      <c r="E579" s="204"/>
      <c r="F579" s="204"/>
      <c r="G579" s="204"/>
      <c r="H579" s="204"/>
      <c r="I579" s="204"/>
      <c r="J579" s="204"/>
      <c r="K579" s="204"/>
      <c r="L579" s="204"/>
      <c r="M579" s="204"/>
      <c r="N579" s="204"/>
      <c r="O579" s="204"/>
      <c r="P579" s="204"/>
      <c r="Q579" s="204"/>
      <c r="R579" s="204"/>
      <c r="S579" s="204"/>
      <c r="T579" s="204"/>
      <c r="U579" s="204"/>
      <c r="V579" s="204"/>
      <c r="W579" s="204"/>
      <c r="X579" s="204"/>
      <c r="Y579" s="204"/>
      <c r="Z579" s="204"/>
    </row>
    <row r="580" spans="1:26" ht="15.75" customHeight="1">
      <c r="A580" s="204"/>
      <c r="B580" s="204"/>
      <c r="C580" s="204"/>
      <c r="D580" s="204"/>
      <c r="E580" s="204"/>
      <c r="F580" s="204"/>
      <c r="G580" s="204"/>
      <c r="H580" s="204"/>
      <c r="I580" s="204"/>
      <c r="J580" s="204"/>
      <c r="K580" s="204"/>
      <c r="L580" s="204"/>
      <c r="M580" s="204"/>
      <c r="N580" s="204"/>
      <c r="O580" s="204"/>
      <c r="P580" s="204"/>
      <c r="Q580" s="204"/>
      <c r="R580" s="204"/>
      <c r="S580" s="204"/>
      <c r="T580" s="204"/>
      <c r="U580" s="204"/>
      <c r="V580" s="204"/>
      <c r="W580" s="204"/>
      <c r="X580" s="204"/>
      <c r="Y580" s="204"/>
      <c r="Z580" s="204"/>
    </row>
    <row r="581" spans="1:26" ht="15.75" customHeight="1">
      <c r="A581" s="204"/>
      <c r="B581" s="204"/>
      <c r="C581" s="204"/>
      <c r="D581" s="204"/>
      <c r="E581" s="204"/>
      <c r="F581" s="204"/>
      <c r="G581" s="204"/>
      <c r="H581" s="204"/>
      <c r="I581" s="204"/>
      <c r="J581" s="204"/>
      <c r="K581" s="204"/>
      <c r="L581" s="204"/>
      <c r="M581" s="204"/>
      <c r="N581" s="204"/>
      <c r="O581" s="204"/>
      <c r="P581" s="204"/>
      <c r="Q581" s="204"/>
      <c r="R581" s="204"/>
      <c r="S581" s="204"/>
      <c r="T581" s="204"/>
      <c r="U581" s="204"/>
      <c r="V581" s="204"/>
      <c r="W581" s="204"/>
      <c r="X581" s="204"/>
      <c r="Y581" s="204"/>
      <c r="Z581" s="204"/>
    </row>
    <row r="582" spans="1:26" ht="15.75" customHeight="1">
      <c r="A582" s="204"/>
      <c r="B582" s="204"/>
      <c r="C582" s="204"/>
      <c r="D582" s="204"/>
      <c r="E582" s="204"/>
      <c r="F582" s="204"/>
      <c r="G582" s="204"/>
      <c r="H582" s="204"/>
      <c r="I582" s="204"/>
      <c r="J582" s="204"/>
      <c r="K582" s="204"/>
      <c r="L582" s="204"/>
      <c r="M582" s="204"/>
      <c r="N582" s="204"/>
      <c r="O582" s="204"/>
      <c r="P582" s="204"/>
      <c r="Q582" s="204"/>
      <c r="R582" s="204"/>
      <c r="S582" s="204"/>
      <c r="T582" s="204"/>
      <c r="U582" s="204"/>
      <c r="V582" s="204"/>
      <c r="W582" s="204"/>
      <c r="X582" s="204"/>
      <c r="Y582" s="204"/>
      <c r="Z582" s="204"/>
    </row>
    <row r="583" spans="1:26" ht="15.75" customHeight="1">
      <c r="A583" s="204"/>
      <c r="B583" s="204"/>
      <c r="C583" s="204"/>
      <c r="D583" s="204"/>
      <c r="E583" s="204"/>
      <c r="F583" s="204"/>
      <c r="G583" s="204"/>
      <c r="H583" s="204"/>
      <c r="I583" s="204"/>
      <c r="J583" s="204"/>
      <c r="K583" s="204"/>
      <c r="L583" s="204"/>
      <c r="M583" s="204"/>
      <c r="N583" s="204"/>
      <c r="O583" s="204"/>
      <c r="P583" s="204"/>
      <c r="Q583" s="204"/>
      <c r="R583" s="204"/>
      <c r="S583" s="204"/>
      <c r="T583" s="204"/>
      <c r="U583" s="204"/>
      <c r="V583" s="204"/>
      <c r="W583" s="204"/>
      <c r="X583" s="204"/>
      <c r="Y583" s="204"/>
      <c r="Z583" s="204"/>
    </row>
    <row r="584" spans="1:26" ht="15.75" customHeight="1">
      <c r="A584" s="204"/>
      <c r="B584" s="204"/>
      <c r="C584" s="204"/>
      <c r="D584" s="204"/>
      <c r="E584" s="204"/>
      <c r="F584" s="204"/>
      <c r="G584" s="204"/>
      <c r="H584" s="204"/>
      <c r="I584" s="204"/>
      <c r="J584" s="204"/>
      <c r="K584" s="204"/>
      <c r="L584" s="204"/>
      <c r="M584" s="204"/>
      <c r="N584" s="204"/>
      <c r="O584" s="204"/>
      <c r="P584" s="204"/>
      <c r="Q584" s="204"/>
      <c r="R584" s="204"/>
      <c r="S584" s="204"/>
      <c r="T584" s="204"/>
      <c r="U584" s="204"/>
      <c r="V584" s="204"/>
      <c r="W584" s="204"/>
      <c r="X584" s="204"/>
      <c r="Y584" s="204"/>
      <c r="Z584" s="204"/>
    </row>
    <row r="585" spans="1:26" ht="15.75" customHeight="1">
      <c r="A585" s="204"/>
      <c r="B585" s="204"/>
      <c r="C585" s="204"/>
      <c r="D585" s="204"/>
      <c r="E585" s="204"/>
      <c r="F585" s="204"/>
      <c r="G585" s="204"/>
      <c r="H585" s="204"/>
      <c r="I585" s="204"/>
      <c r="J585" s="204"/>
      <c r="K585" s="204"/>
      <c r="L585" s="204"/>
      <c r="M585" s="204"/>
      <c r="N585" s="204"/>
      <c r="O585" s="204"/>
      <c r="P585" s="204"/>
      <c r="Q585" s="204"/>
      <c r="R585" s="204"/>
      <c r="S585" s="204"/>
      <c r="T585" s="204"/>
      <c r="U585" s="204"/>
      <c r="V585" s="204"/>
      <c r="W585" s="204"/>
      <c r="X585" s="204"/>
      <c r="Y585" s="204"/>
      <c r="Z585" s="204"/>
    </row>
    <row r="586" spans="1:26" ht="15.75" customHeight="1">
      <c r="A586" s="204"/>
      <c r="B586" s="204"/>
      <c r="C586" s="204"/>
      <c r="D586" s="204"/>
      <c r="E586" s="204"/>
      <c r="F586" s="204"/>
      <c r="G586" s="204"/>
      <c r="H586" s="204"/>
      <c r="I586" s="204"/>
      <c r="J586" s="204"/>
      <c r="K586" s="204"/>
      <c r="L586" s="204"/>
      <c r="M586" s="204"/>
      <c r="N586" s="204"/>
      <c r="O586" s="204"/>
      <c r="P586" s="204"/>
      <c r="Q586" s="204"/>
      <c r="R586" s="204"/>
      <c r="S586" s="204"/>
      <c r="T586" s="204"/>
      <c r="U586" s="204"/>
      <c r="V586" s="204"/>
      <c r="W586" s="204"/>
      <c r="X586" s="204"/>
      <c r="Y586" s="204"/>
      <c r="Z586" s="204"/>
    </row>
    <row r="587" spans="1:26" ht="15.75" customHeight="1">
      <c r="A587" s="204"/>
      <c r="B587" s="204"/>
      <c r="C587" s="204"/>
      <c r="D587" s="204"/>
      <c r="E587" s="204"/>
      <c r="F587" s="204"/>
      <c r="G587" s="204"/>
      <c r="H587" s="204"/>
      <c r="I587" s="204"/>
      <c r="J587" s="204"/>
      <c r="K587" s="204"/>
      <c r="L587" s="204"/>
      <c r="M587" s="204"/>
      <c r="N587" s="204"/>
      <c r="O587" s="204"/>
      <c r="P587" s="204"/>
      <c r="Q587" s="204"/>
      <c r="R587" s="204"/>
      <c r="S587" s="204"/>
      <c r="T587" s="204"/>
      <c r="U587" s="204"/>
      <c r="V587" s="204"/>
      <c r="W587" s="204"/>
      <c r="X587" s="204"/>
      <c r="Y587" s="204"/>
      <c r="Z587" s="204"/>
    </row>
    <row r="588" spans="1:26" ht="15.75" customHeight="1">
      <c r="A588" s="204"/>
      <c r="B588" s="204"/>
      <c r="C588" s="204"/>
      <c r="D588" s="204"/>
      <c r="E588" s="204"/>
      <c r="F588" s="204"/>
      <c r="G588" s="204"/>
      <c r="H588" s="204"/>
      <c r="I588" s="204"/>
      <c r="J588" s="204"/>
      <c r="K588" s="204"/>
      <c r="L588" s="204"/>
      <c r="M588" s="204"/>
      <c r="N588" s="204"/>
      <c r="O588" s="204"/>
      <c r="P588" s="204"/>
      <c r="Q588" s="204"/>
      <c r="R588" s="204"/>
      <c r="S588" s="204"/>
      <c r="T588" s="204"/>
      <c r="U588" s="204"/>
      <c r="V588" s="204"/>
      <c r="W588" s="204"/>
      <c r="X588" s="204"/>
      <c r="Y588" s="204"/>
      <c r="Z588" s="204"/>
    </row>
    <row r="589" spans="1:26" ht="15.75" customHeight="1">
      <c r="A589" s="204"/>
      <c r="B589" s="204"/>
      <c r="C589" s="204"/>
      <c r="D589" s="204"/>
      <c r="E589" s="204"/>
      <c r="F589" s="204"/>
      <c r="G589" s="204"/>
      <c r="H589" s="204"/>
      <c r="I589" s="204"/>
      <c r="J589" s="204"/>
      <c r="K589" s="204"/>
      <c r="L589" s="204"/>
      <c r="M589" s="204"/>
      <c r="N589" s="204"/>
      <c r="O589" s="204"/>
      <c r="P589" s="204"/>
      <c r="Q589" s="204"/>
      <c r="R589" s="204"/>
      <c r="S589" s="204"/>
      <c r="T589" s="204"/>
      <c r="U589" s="204"/>
      <c r="V589" s="204"/>
      <c r="W589" s="204"/>
      <c r="X589" s="204"/>
      <c r="Y589" s="204"/>
      <c r="Z589" s="204"/>
    </row>
    <row r="590" spans="1:26" ht="15.75" customHeight="1">
      <c r="A590" s="204"/>
      <c r="B590" s="204"/>
      <c r="C590" s="204"/>
      <c r="D590" s="204"/>
      <c r="E590" s="204"/>
      <c r="F590" s="204"/>
      <c r="G590" s="204"/>
      <c r="H590" s="204"/>
      <c r="I590" s="204"/>
      <c r="J590" s="204"/>
      <c r="K590" s="204"/>
      <c r="L590" s="204"/>
      <c r="M590" s="204"/>
      <c r="N590" s="204"/>
      <c r="O590" s="204"/>
      <c r="P590" s="204"/>
      <c r="Q590" s="204"/>
      <c r="R590" s="204"/>
      <c r="S590" s="204"/>
      <c r="T590" s="204"/>
      <c r="U590" s="204"/>
      <c r="V590" s="204"/>
      <c r="W590" s="204"/>
      <c r="X590" s="204"/>
      <c r="Y590" s="204"/>
      <c r="Z590" s="204"/>
    </row>
    <row r="591" spans="1:26" ht="15.75" customHeight="1">
      <c r="A591" s="204"/>
      <c r="B591" s="204"/>
      <c r="C591" s="204"/>
      <c r="D591" s="204"/>
      <c r="E591" s="204"/>
      <c r="F591" s="204"/>
      <c r="G591" s="204"/>
      <c r="H591" s="204"/>
      <c r="I591" s="204"/>
      <c r="J591" s="204"/>
      <c r="K591" s="204"/>
      <c r="L591" s="204"/>
      <c r="M591" s="204"/>
      <c r="N591" s="204"/>
      <c r="O591" s="204"/>
      <c r="P591" s="204"/>
      <c r="Q591" s="204"/>
      <c r="R591" s="204"/>
      <c r="S591" s="204"/>
      <c r="T591" s="204"/>
      <c r="U591" s="204"/>
      <c r="V591" s="204"/>
      <c r="W591" s="204"/>
      <c r="X591" s="204"/>
      <c r="Y591" s="204"/>
      <c r="Z591" s="204"/>
    </row>
    <row r="592" spans="1:26" ht="15.75" customHeight="1">
      <c r="A592" s="204"/>
      <c r="B592" s="204"/>
      <c r="C592" s="204"/>
      <c r="D592" s="204"/>
      <c r="E592" s="204"/>
      <c r="F592" s="204"/>
      <c r="G592" s="204"/>
      <c r="H592" s="204"/>
      <c r="I592" s="204"/>
      <c r="J592" s="204"/>
      <c r="K592" s="204"/>
      <c r="L592" s="204"/>
      <c r="M592" s="204"/>
      <c r="N592" s="204"/>
      <c r="O592" s="204"/>
      <c r="P592" s="204"/>
      <c r="Q592" s="204"/>
      <c r="R592" s="204"/>
      <c r="S592" s="204"/>
      <c r="T592" s="204"/>
      <c r="U592" s="204"/>
      <c r="V592" s="204"/>
      <c r="W592" s="204"/>
      <c r="X592" s="204"/>
      <c r="Y592" s="204"/>
      <c r="Z592" s="204"/>
    </row>
    <row r="593" spans="1:26" ht="15.75" customHeight="1">
      <c r="A593" s="204"/>
      <c r="B593" s="204"/>
      <c r="C593" s="204"/>
      <c r="D593" s="204"/>
      <c r="E593" s="204"/>
      <c r="F593" s="204"/>
      <c r="G593" s="204"/>
      <c r="H593" s="204"/>
      <c r="I593" s="204"/>
      <c r="J593" s="204"/>
      <c r="K593" s="204"/>
      <c r="L593" s="204"/>
      <c r="M593" s="204"/>
      <c r="N593" s="204"/>
      <c r="O593" s="204"/>
      <c r="P593" s="204"/>
      <c r="Q593" s="204"/>
      <c r="R593" s="204"/>
      <c r="S593" s="204"/>
      <c r="T593" s="204"/>
      <c r="U593" s="204"/>
      <c r="V593" s="204"/>
      <c r="W593" s="204"/>
      <c r="X593" s="204"/>
      <c r="Y593" s="204"/>
      <c r="Z593" s="204"/>
    </row>
    <row r="594" spans="1:26" ht="15.75" customHeight="1">
      <c r="A594" s="204"/>
      <c r="B594" s="204"/>
      <c r="C594" s="204"/>
      <c r="D594" s="204"/>
      <c r="E594" s="204"/>
      <c r="F594" s="204"/>
      <c r="G594" s="204"/>
      <c r="H594" s="204"/>
      <c r="I594" s="204"/>
      <c r="J594" s="204"/>
      <c r="K594" s="204"/>
      <c r="L594" s="204"/>
      <c r="M594" s="204"/>
      <c r="N594" s="204"/>
      <c r="O594" s="204"/>
      <c r="P594" s="204"/>
      <c r="Q594" s="204"/>
      <c r="R594" s="204"/>
      <c r="S594" s="204"/>
      <c r="T594" s="204"/>
      <c r="U594" s="204"/>
      <c r="V594" s="204"/>
      <c r="W594" s="204"/>
      <c r="X594" s="204"/>
      <c r="Y594" s="204"/>
      <c r="Z594" s="204"/>
    </row>
    <row r="595" spans="1:26" ht="15.75" customHeight="1">
      <c r="A595" s="204"/>
      <c r="B595" s="204"/>
      <c r="C595" s="204"/>
      <c r="D595" s="204"/>
      <c r="E595" s="204"/>
      <c r="F595" s="204"/>
      <c r="G595" s="204"/>
      <c r="H595" s="204"/>
      <c r="I595" s="204"/>
      <c r="J595" s="204"/>
      <c r="K595" s="204"/>
      <c r="L595" s="204"/>
      <c r="M595" s="204"/>
      <c r="N595" s="204"/>
      <c r="O595" s="204"/>
      <c r="P595" s="204"/>
      <c r="Q595" s="204"/>
      <c r="R595" s="204"/>
      <c r="S595" s="204"/>
      <c r="T595" s="204"/>
      <c r="U595" s="204"/>
      <c r="V595" s="204"/>
      <c r="W595" s="204"/>
      <c r="X595" s="204"/>
      <c r="Y595" s="204"/>
      <c r="Z595" s="204"/>
    </row>
    <row r="596" spans="1:26" ht="15.75" customHeight="1">
      <c r="A596" s="204"/>
      <c r="B596" s="204"/>
      <c r="C596" s="204"/>
      <c r="D596" s="204"/>
      <c r="E596" s="204"/>
      <c r="F596" s="204"/>
      <c r="G596" s="204"/>
      <c r="H596" s="204"/>
      <c r="I596" s="204"/>
      <c r="J596" s="204"/>
      <c r="K596" s="204"/>
      <c r="L596" s="204"/>
      <c r="M596" s="204"/>
      <c r="N596" s="204"/>
      <c r="O596" s="204"/>
      <c r="P596" s="204"/>
      <c r="Q596" s="204"/>
      <c r="R596" s="204"/>
      <c r="S596" s="204"/>
      <c r="T596" s="204"/>
      <c r="U596" s="204"/>
      <c r="V596" s="204"/>
      <c r="W596" s="204"/>
      <c r="X596" s="204"/>
      <c r="Y596" s="204"/>
      <c r="Z596" s="204"/>
    </row>
    <row r="597" spans="1:26" ht="15.75" customHeight="1">
      <c r="A597" s="204"/>
      <c r="B597" s="204"/>
      <c r="C597" s="204"/>
      <c r="D597" s="204"/>
      <c r="E597" s="204"/>
      <c r="F597" s="204"/>
      <c r="G597" s="204"/>
      <c r="H597" s="204"/>
      <c r="I597" s="204"/>
      <c r="J597" s="204"/>
      <c r="K597" s="204"/>
      <c r="L597" s="204"/>
      <c r="M597" s="204"/>
      <c r="N597" s="204"/>
      <c r="O597" s="204"/>
      <c r="P597" s="204"/>
      <c r="Q597" s="204"/>
      <c r="R597" s="204"/>
      <c r="S597" s="204"/>
      <c r="T597" s="204"/>
      <c r="U597" s="204"/>
      <c r="V597" s="204"/>
      <c r="W597" s="204"/>
      <c r="X597" s="204"/>
      <c r="Y597" s="204"/>
      <c r="Z597" s="204"/>
    </row>
    <row r="598" spans="1:26" ht="15.75" customHeight="1">
      <c r="A598" s="204"/>
      <c r="B598" s="204"/>
      <c r="C598" s="204"/>
      <c r="D598" s="204"/>
      <c r="E598" s="204"/>
      <c r="F598" s="204"/>
      <c r="G598" s="204"/>
      <c r="H598" s="204"/>
      <c r="I598" s="204"/>
      <c r="J598" s="204"/>
      <c r="K598" s="204"/>
      <c r="L598" s="204"/>
      <c r="M598" s="204"/>
      <c r="N598" s="204"/>
      <c r="O598" s="204"/>
      <c r="P598" s="204"/>
      <c r="Q598" s="204"/>
      <c r="R598" s="204"/>
      <c r="S598" s="204"/>
      <c r="T598" s="204"/>
      <c r="U598" s="204"/>
      <c r="V598" s="204"/>
      <c r="W598" s="204"/>
      <c r="X598" s="204"/>
      <c r="Y598" s="204"/>
      <c r="Z598" s="204"/>
    </row>
    <row r="599" spans="1:26" ht="15.75" customHeight="1">
      <c r="A599" s="204"/>
      <c r="B599" s="204"/>
      <c r="C599" s="204"/>
      <c r="D599" s="204"/>
      <c r="E599" s="204"/>
      <c r="F599" s="204"/>
      <c r="G599" s="204"/>
      <c r="H599" s="204"/>
      <c r="I599" s="204"/>
      <c r="J599" s="204"/>
      <c r="K599" s="204"/>
      <c r="L599" s="204"/>
      <c r="M599" s="204"/>
      <c r="N599" s="204"/>
      <c r="O599" s="204"/>
      <c r="P599" s="204"/>
      <c r="Q599" s="204"/>
      <c r="R599" s="204"/>
      <c r="S599" s="204"/>
      <c r="T599" s="204"/>
      <c r="U599" s="204"/>
      <c r="V599" s="204"/>
      <c r="W599" s="204"/>
      <c r="X599" s="204"/>
      <c r="Y599" s="204"/>
      <c r="Z599" s="204"/>
    </row>
    <row r="600" spans="1:26" ht="15.75" customHeight="1">
      <c r="A600" s="204"/>
      <c r="B600" s="204"/>
      <c r="C600" s="204"/>
      <c r="D600" s="204"/>
      <c r="E600" s="204"/>
      <c r="F600" s="204"/>
      <c r="G600" s="204"/>
      <c r="H600" s="204"/>
      <c r="I600" s="204"/>
      <c r="J600" s="204"/>
      <c r="K600" s="204"/>
      <c r="L600" s="204"/>
      <c r="M600" s="204"/>
      <c r="N600" s="204"/>
      <c r="O600" s="204"/>
      <c r="P600" s="204"/>
      <c r="Q600" s="204"/>
      <c r="R600" s="204"/>
      <c r="S600" s="204"/>
      <c r="T600" s="204"/>
      <c r="U600" s="204"/>
      <c r="V600" s="204"/>
      <c r="W600" s="204"/>
      <c r="X600" s="204"/>
      <c r="Y600" s="204"/>
      <c r="Z600" s="204"/>
    </row>
    <row r="601" spans="1:26" ht="15.75" customHeight="1">
      <c r="A601" s="204"/>
      <c r="B601" s="204"/>
      <c r="C601" s="204"/>
      <c r="D601" s="204"/>
      <c r="E601" s="204"/>
      <c r="F601" s="204"/>
      <c r="G601" s="204"/>
      <c r="H601" s="204"/>
      <c r="I601" s="204"/>
      <c r="J601" s="204"/>
      <c r="K601" s="204"/>
      <c r="L601" s="204"/>
      <c r="M601" s="204"/>
      <c r="N601" s="204"/>
      <c r="O601" s="204"/>
      <c r="P601" s="204"/>
      <c r="Q601" s="204"/>
      <c r="R601" s="204"/>
      <c r="S601" s="204"/>
      <c r="T601" s="204"/>
      <c r="U601" s="204"/>
      <c r="V601" s="204"/>
      <c r="W601" s="204"/>
      <c r="X601" s="204"/>
      <c r="Y601" s="204"/>
      <c r="Z601" s="204"/>
    </row>
    <row r="602" spans="1:26" ht="15.75" customHeight="1">
      <c r="A602" s="204"/>
      <c r="B602" s="204"/>
      <c r="C602" s="204"/>
      <c r="D602" s="204"/>
      <c r="E602" s="204"/>
      <c r="F602" s="204"/>
      <c r="G602" s="204"/>
      <c r="H602" s="204"/>
      <c r="I602" s="204"/>
      <c r="J602" s="204"/>
      <c r="K602" s="204"/>
      <c r="L602" s="204"/>
      <c r="M602" s="204"/>
      <c r="N602" s="204"/>
      <c r="O602" s="204"/>
      <c r="P602" s="204"/>
      <c r="Q602" s="204"/>
      <c r="R602" s="204"/>
      <c r="S602" s="204"/>
      <c r="T602" s="204"/>
      <c r="U602" s="204"/>
      <c r="V602" s="204"/>
      <c r="W602" s="204"/>
      <c r="X602" s="204"/>
      <c r="Y602" s="204"/>
      <c r="Z602" s="204"/>
    </row>
    <row r="603" spans="1:26" ht="15.75" customHeight="1">
      <c r="A603" s="204"/>
      <c r="B603" s="204"/>
      <c r="C603" s="204"/>
      <c r="D603" s="204"/>
      <c r="E603" s="204"/>
      <c r="F603" s="204"/>
      <c r="G603" s="204"/>
      <c r="H603" s="204"/>
      <c r="I603" s="204"/>
      <c r="J603" s="204"/>
      <c r="K603" s="204"/>
      <c r="L603" s="204"/>
      <c r="M603" s="204"/>
      <c r="N603" s="204"/>
      <c r="O603" s="204"/>
      <c r="P603" s="204"/>
      <c r="Q603" s="204"/>
      <c r="R603" s="204"/>
      <c r="S603" s="204"/>
      <c r="T603" s="204"/>
      <c r="U603" s="204"/>
      <c r="V603" s="204"/>
      <c r="W603" s="204"/>
      <c r="X603" s="204"/>
      <c r="Y603" s="204"/>
      <c r="Z603" s="204"/>
    </row>
    <row r="604" spans="1:26" ht="15.75" customHeight="1">
      <c r="A604" s="204"/>
      <c r="B604" s="204"/>
      <c r="C604" s="204"/>
      <c r="D604" s="204"/>
      <c r="E604" s="204"/>
      <c r="F604" s="204"/>
      <c r="G604" s="204"/>
      <c r="H604" s="204"/>
      <c r="I604" s="204"/>
      <c r="J604" s="204"/>
      <c r="K604" s="204"/>
      <c r="L604" s="204"/>
      <c r="M604" s="204"/>
      <c r="N604" s="204"/>
      <c r="O604" s="204"/>
      <c r="P604" s="204"/>
      <c r="Q604" s="204"/>
      <c r="R604" s="204"/>
      <c r="S604" s="204"/>
      <c r="T604" s="204"/>
      <c r="U604" s="204"/>
      <c r="V604" s="204"/>
      <c r="W604" s="204"/>
      <c r="X604" s="204"/>
      <c r="Y604" s="204"/>
      <c r="Z604" s="204"/>
    </row>
    <row r="605" spans="1:26" ht="15.75" customHeight="1">
      <c r="A605" s="204"/>
      <c r="B605" s="204"/>
      <c r="C605" s="204"/>
      <c r="D605" s="204"/>
      <c r="E605" s="204"/>
      <c r="F605" s="204"/>
      <c r="G605" s="204"/>
      <c r="H605" s="204"/>
      <c r="I605" s="204"/>
      <c r="J605" s="204"/>
      <c r="K605" s="204"/>
      <c r="L605" s="204"/>
      <c r="M605" s="204"/>
      <c r="N605" s="204"/>
      <c r="O605" s="204"/>
      <c r="P605" s="204"/>
      <c r="Q605" s="204"/>
      <c r="R605" s="204"/>
      <c r="S605" s="204"/>
      <c r="T605" s="204"/>
      <c r="U605" s="204"/>
      <c r="V605" s="204"/>
      <c r="W605" s="204"/>
      <c r="X605" s="204"/>
      <c r="Y605" s="204"/>
      <c r="Z605" s="204"/>
    </row>
    <row r="606" spans="1:26" ht="15.75" customHeight="1">
      <c r="A606" s="204"/>
      <c r="B606" s="204"/>
      <c r="C606" s="204"/>
      <c r="D606" s="204"/>
      <c r="E606" s="204"/>
      <c r="F606" s="204"/>
      <c r="G606" s="204"/>
      <c r="H606" s="204"/>
      <c r="I606" s="204"/>
      <c r="J606" s="204"/>
      <c r="K606" s="204"/>
      <c r="L606" s="204"/>
      <c r="M606" s="204"/>
      <c r="N606" s="204"/>
      <c r="O606" s="204"/>
      <c r="P606" s="204"/>
      <c r="Q606" s="204"/>
      <c r="R606" s="204"/>
      <c r="S606" s="204"/>
      <c r="T606" s="204"/>
      <c r="U606" s="204"/>
      <c r="V606" s="204"/>
      <c r="W606" s="204"/>
      <c r="X606" s="204"/>
      <c r="Y606" s="204"/>
      <c r="Z606" s="204"/>
    </row>
    <row r="607" spans="1:26" ht="15.75" customHeight="1">
      <c r="A607" s="204"/>
      <c r="B607" s="204"/>
      <c r="C607" s="204"/>
      <c r="D607" s="204"/>
      <c r="E607" s="204"/>
      <c r="F607" s="204"/>
      <c r="G607" s="204"/>
      <c r="H607" s="204"/>
      <c r="I607" s="204"/>
      <c r="J607" s="204"/>
      <c r="K607" s="204"/>
      <c r="L607" s="204"/>
      <c r="M607" s="204"/>
      <c r="N607" s="204"/>
      <c r="O607" s="204"/>
      <c r="P607" s="204"/>
      <c r="Q607" s="204"/>
      <c r="R607" s="204"/>
      <c r="S607" s="204"/>
      <c r="T607" s="204"/>
      <c r="U607" s="204"/>
      <c r="V607" s="204"/>
      <c r="W607" s="204"/>
      <c r="X607" s="204"/>
      <c r="Y607" s="204"/>
      <c r="Z607" s="204"/>
    </row>
    <row r="608" spans="1:26" ht="15.75" customHeight="1">
      <c r="A608" s="204"/>
      <c r="B608" s="204"/>
      <c r="C608" s="204"/>
      <c r="D608" s="204"/>
      <c r="E608" s="204"/>
      <c r="F608" s="204"/>
      <c r="G608" s="204"/>
      <c r="H608" s="204"/>
      <c r="I608" s="204"/>
      <c r="J608" s="204"/>
      <c r="K608" s="204"/>
      <c r="L608" s="204"/>
      <c r="M608" s="204"/>
      <c r="N608" s="204"/>
      <c r="O608" s="204"/>
      <c r="P608" s="204"/>
      <c r="Q608" s="204"/>
      <c r="R608" s="204"/>
      <c r="S608" s="204"/>
      <c r="T608" s="204"/>
      <c r="U608" s="204"/>
      <c r="V608" s="204"/>
      <c r="W608" s="204"/>
      <c r="X608" s="204"/>
      <c r="Y608" s="204"/>
      <c r="Z608" s="204"/>
    </row>
    <row r="609" spans="1:26" ht="15.75" customHeight="1">
      <c r="A609" s="204"/>
      <c r="B609" s="204"/>
      <c r="C609" s="204"/>
      <c r="D609" s="204"/>
      <c r="E609" s="204"/>
      <c r="F609" s="204"/>
      <c r="G609" s="204"/>
      <c r="H609" s="204"/>
      <c r="I609" s="204"/>
      <c r="J609" s="204"/>
      <c r="K609" s="204"/>
      <c r="L609" s="204"/>
      <c r="M609" s="204"/>
      <c r="N609" s="204"/>
      <c r="O609" s="204"/>
      <c r="P609" s="204"/>
      <c r="Q609" s="204"/>
      <c r="R609" s="204"/>
      <c r="S609" s="204"/>
      <c r="T609" s="204"/>
      <c r="U609" s="204"/>
      <c r="V609" s="204"/>
      <c r="W609" s="204"/>
      <c r="X609" s="204"/>
      <c r="Y609" s="204"/>
      <c r="Z609" s="204"/>
    </row>
    <row r="610" spans="1:26" ht="15.75" customHeight="1">
      <c r="A610" s="204"/>
      <c r="B610" s="204"/>
      <c r="C610" s="204"/>
      <c r="D610" s="204"/>
      <c r="E610" s="204"/>
      <c r="F610" s="204"/>
      <c r="G610" s="204"/>
      <c r="H610" s="204"/>
      <c r="I610" s="204"/>
      <c r="J610" s="204"/>
      <c r="K610" s="204"/>
      <c r="L610" s="204"/>
      <c r="M610" s="204"/>
      <c r="N610" s="204"/>
      <c r="O610" s="204"/>
      <c r="P610" s="204"/>
      <c r="Q610" s="204"/>
      <c r="R610" s="204"/>
      <c r="S610" s="204"/>
      <c r="T610" s="204"/>
      <c r="U610" s="204"/>
      <c r="V610" s="204"/>
      <c r="W610" s="204"/>
      <c r="X610" s="204"/>
      <c r="Y610" s="204"/>
      <c r="Z610" s="204"/>
    </row>
    <row r="611" spans="1:26" ht="15.75" customHeight="1">
      <c r="A611" s="204"/>
      <c r="B611" s="204"/>
      <c r="C611" s="204"/>
      <c r="D611" s="204"/>
      <c r="E611" s="204"/>
      <c r="F611" s="204"/>
      <c r="G611" s="204"/>
      <c r="H611" s="204"/>
      <c r="I611" s="204"/>
      <c r="J611" s="204"/>
      <c r="K611" s="204"/>
      <c r="L611" s="204"/>
      <c r="M611" s="204"/>
      <c r="N611" s="204"/>
      <c r="O611" s="204"/>
      <c r="P611" s="204"/>
      <c r="Q611" s="204"/>
      <c r="R611" s="204"/>
      <c r="S611" s="204"/>
      <c r="T611" s="204"/>
      <c r="U611" s="204"/>
      <c r="V611" s="204"/>
      <c r="W611" s="204"/>
      <c r="X611" s="204"/>
      <c r="Y611" s="204"/>
      <c r="Z611" s="204"/>
    </row>
    <row r="612" spans="1:26" ht="15.75" customHeight="1">
      <c r="A612" s="204"/>
      <c r="B612" s="204"/>
      <c r="C612" s="204"/>
      <c r="D612" s="204"/>
      <c r="E612" s="204"/>
      <c r="F612" s="204"/>
      <c r="G612" s="204"/>
      <c r="H612" s="204"/>
      <c r="I612" s="204"/>
      <c r="J612" s="204"/>
      <c r="K612" s="204"/>
      <c r="L612" s="204"/>
      <c r="M612" s="204"/>
      <c r="N612" s="204"/>
      <c r="O612" s="204"/>
      <c r="P612" s="204"/>
      <c r="Q612" s="204"/>
      <c r="R612" s="204"/>
      <c r="S612" s="204"/>
      <c r="T612" s="204"/>
      <c r="U612" s="204"/>
      <c r="V612" s="204"/>
      <c r="W612" s="204"/>
      <c r="X612" s="204"/>
      <c r="Y612" s="204"/>
      <c r="Z612" s="204"/>
    </row>
    <row r="613" spans="1:26" ht="15.75" customHeight="1">
      <c r="A613" s="204"/>
      <c r="B613" s="204"/>
      <c r="C613" s="204"/>
      <c r="D613" s="204"/>
      <c r="E613" s="204"/>
      <c r="F613" s="204"/>
      <c r="G613" s="204"/>
      <c r="H613" s="204"/>
      <c r="I613" s="204"/>
      <c r="J613" s="204"/>
      <c r="K613" s="204"/>
      <c r="L613" s="204"/>
      <c r="M613" s="204"/>
      <c r="N613" s="204"/>
      <c r="O613" s="204"/>
      <c r="P613" s="204"/>
      <c r="Q613" s="204"/>
      <c r="R613" s="204"/>
      <c r="S613" s="204"/>
      <c r="T613" s="204"/>
      <c r="U613" s="204"/>
      <c r="V613" s="204"/>
      <c r="W613" s="204"/>
      <c r="X613" s="204"/>
      <c r="Y613" s="204"/>
      <c r="Z613" s="204"/>
    </row>
    <row r="614" spans="1:26" ht="15.75" customHeight="1">
      <c r="A614" s="204"/>
      <c r="B614" s="204"/>
      <c r="C614" s="204"/>
      <c r="D614" s="204"/>
      <c r="E614" s="204"/>
      <c r="F614" s="204"/>
      <c r="G614" s="204"/>
      <c r="H614" s="204"/>
      <c r="I614" s="204"/>
      <c r="J614" s="204"/>
      <c r="K614" s="204"/>
      <c r="L614" s="204"/>
      <c r="M614" s="204"/>
      <c r="N614" s="204"/>
      <c r="O614" s="204"/>
      <c r="P614" s="204"/>
      <c r="Q614" s="204"/>
      <c r="R614" s="204"/>
      <c r="S614" s="204"/>
      <c r="T614" s="204"/>
      <c r="U614" s="204"/>
      <c r="V614" s="204"/>
      <c r="W614" s="204"/>
      <c r="X614" s="204"/>
      <c r="Y614" s="204"/>
      <c r="Z614" s="204"/>
    </row>
    <row r="615" spans="1:26" ht="15.75" customHeight="1">
      <c r="A615" s="204"/>
      <c r="B615" s="204"/>
      <c r="C615" s="204"/>
      <c r="D615" s="204"/>
      <c r="E615" s="204"/>
      <c r="F615" s="204"/>
      <c r="G615" s="204"/>
      <c r="H615" s="204"/>
      <c r="I615" s="204"/>
      <c r="J615" s="204"/>
      <c r="K615" s="204"/>
      <c r="L615" s="204"/>
      <c r="M615" s="204"/>
      <c r="N615" s="204"/>
      <c r="O615" s="204"/>
      <c r="P615" s="204"/>
      <c r="Q615" s="204"/>
      <c r="R615" s="204"/>
      <c r="S615" s="204"/>
      <c r="T615" s="204"/>
      <c r="U615" s="204"/>
      <c r="V615" s="204"/>
      <c r="W615" s="204"/>
      <c r="X615" s="204"/>
      <c r="Y615" s="204"/>
      <c r="Z615" s="204"/>
    </row>
    <row r="616" spans="1:26" ht="15.75" customHeight="1">
      <c r="A616" s="204"/>
      <c r="B616" s="204"/>
      <c r="C616" s="204"/>
      <c r="D616" s="204"/>
      <c r="E616" s="204"/>
      <c r="F616" s="204"/>
      <c r="G616" s="204"/>
      <c r="H616" s="204"/>
      <c r="I616" s="204"/>
      <c r="J616" s="204"/>
      <c r="K616" s="204"/>
      <c r="L616" s="204"/>
      <c r="M616" s="204"/>
      <c r="N616" s="204"/>
      <c r="O616" s="204"/>
      <c r="P616" s="204"/>
      <c r="Q616" s="204"/>
      <c r="R616" s="204"/>
      <c r="S616" s="204"/>
      <c r="T616" s="204"/>
      <c r="U616" s="204"/>
      <c r="V616" s="204"/>
      <c r="W616" s="204"/>
      <c r="X616" s="204"/>
      <c r="Y616" s="204"/>
      <c r="Z616" s="204"/>
    </row>
    <row r="617" spans="1:26" ht="15.75" customHeight="1">
      <c r="A617" s="204"/>
      <c r="B617" s="204"/>
      <c r="C617" s="204"/>
      <c r="D617" s="204"/>
      <c r="E617" s="204"/>
      <c r="F617" s="204"/>
      <c r="G617" s="204"/>
      <c r="H617" s="204"/>
      <c r="I617" s="204"/>
      <c r="J617" s="204"/>
      <c r="K617" s="204"/>
      <c r="L617" s="204"/>
      <c r="M617" s="204"/>
      <c r="N617" s="204"/>
      <c r="O617" s="204"/>
      <c r="P617" s="204"/>
      <c r="Q617" s="204"/>
      <c r="R617" s="204"/>
      <c r="S617" s="204"/>
      <c r="T617" s="204"/>
      <c r="U617" s="204"/>
      <c r="V617" s="204"/>
      <c r="W617" s="204"/>
      <c r="X617" s="204"/>
      <c r="Y617" s="204"/>
      <c r="Z617" s="204"/>
    </row>
    <row r="618" spans="1:26" ht="15.75" customHeight="1">
      <c r="A618" s="204"/>
      <c r="B618" s="204"/>
      <c r="C618" s="204"/>
      <c r="D618" s="204"/>
      <c r="E618" s="204"/>
      <c r="F618" s="204"/>
      <c r="G618" s="204"/>
      <c r="H618" s="204"/>
      <c r="I618" s="204"/>
      <c r="J618" s="204"/>
      <c r="K618" s="204"/>
      <c r="L618" s="204"/>
      <c r="M618" s="204"/>
      <c r="N618" s="204"/>
      <c r="O618" s="204"/>
      <c r="P618" s="204"/>
      <c r="Q618" s="204"/>
      <c r="R618" s="204"/>
      <c r="S618" s="204"/>
      <c r="T618" s="204"/>
      <c r="U618" s="204"/>
      <c r="V618" s="204"/>
      <c r="W618" s="204"/>
      <c r="X618" s="204"/>
      <c r="Y618" s="204"/>
      <c r="Z618" s="204"/>
    </row>
    <row r="619" spans="1:26" ht="15.75" customHeight="1">
      <c r="A619" s="204"/>
      <c r="B619" s="204"/>
      <c r="C619" s="204"/>
      <c r="D619" s="204"/>
      <c r="E619" s="204"/>
      <c r="F619" s="204"/>
      <c r="G619" s="204"/>
      <c r="H619" s="204"/>
      <c r="I619" s="204"/>
      <c r="J619" s="204"/>
      <c r="K619" s="204"/>
      <c r="L619" s="204"/>
      <c r="M619" s="204"/>
      <c r="N619" s="204"/>
      <c r="O619" s="204"/>
      <c r="P619" s="204"/>
      <c r="Q619" s="204"/>
      <c r="R619" s="204"/>
      <c r="S619" s="204"/>
      <c r="T619" s="204"/>
      <c r="U619" s="204"/>
      <c r="V619" s="204"/>
      <c r="W619" s="204"/>
      <c r="X619" s="204"/>
      <c r="Y619" s="204"/>
      <c r="Z619" s="204"/>
    </row>
    <row r="620" spans="1:26" ht="15.75" customHeight="1">
      <c r="A620" s="204"/>
      <c r="B620" s="204"/>
      <c r="C620" s="204"/>
      <c r="D620" s="204"/>
      <c r="E620" s="204"/>
      <c r="F620" s="204"/>
      <c r="G620" s="204"/>
      <c r="H620" s="204"/>
      <c r="I620" s="204"/>
      <c r="J620" s="204"/>
      <c r="K620" s="204"/>
      <c r="L620" s="204"/>
      <c r="M620" s="204"/>
      <c r="N620" s="204"/>
      <c r="O620" s="204"/>
      <c r="P620" s="204"/>
      <c r="Q620" s="204"/>
      <c r="R620" s="204"/>
      <c r="S620" s="204"/>
      <c r="T620" s="204"/>
      <c r="U620" s="204"/>
      <c r="V620" s="204"/>
      <c r="W620" s="204"/>
      <c r="X620" s="204"/>
      <c r="Y620" s="204"/>
      <c r="Z620" s="204"/>
    </row>
    <row r="621" spans="1:26" ht="15.75" customHeight="1">
      <c r="A621" s="204"/>
      <c r="B621" s="204"/>
      <c r="C621" s="204"/>
      <c r="D621" s="204"/>
      <c r="E621" s="204"/>
      <c r="F621" s="204"/>
      <c r="G621" s="204"/>
      <c r="H621" s="204"/>
      <c r="I621" s="204"/>
      <c r="J621" s="204"/>
      <c r="K621" s="204"/>
      <c r="L621" s="204"/>
      <c r="M621" s="204"/>
      <c r="N621" s="204"/>
      <c r="O621" s="204"/>
      <c r="P621" s="204"/>
      <c r="Q621" s="204"/>
      <c r="R621" s="204"/>
      <c r="S621" s="204"/>
      <c r="T621" s="204"/>
      <c r="U621" s="204"/>
      <c r="V621" s="204"/>
      <c r="W621" s="204"/>
      <c r="X621" s="204"/>
      <c r="Y621" s="204"/>
      <c r="Z621" s="204"/>
    </row>
    <row r="622" spans="1:26" ht="15.75" customHeight="1">
      <c r="A622" s="204"/>
      <c r="B622" s="204"/>
      <c r="C622" s="204"/>
      <c r="D622" s="204"/>
      <c r="E622" s="204"/>
      <c r="F622" s="204"/>
      <c r="G622" s="204"/>
      <c r="H622" s="204"/>
      <c r="I622" s="204"/>
      <c r="J622" s="204"/>
      <c r="K622" s="204"/>
      <c r="L622" s="204"/>
      <c r="M622" s="204"/>
      <c r="N622" s="204"/>
      <c r="O622" s="204"/>
      <c r="P622" s="204"/>
      <c r="Q622" s="204"/>
      <c r="R622" s="204"/>
      <c r="S622" s="204"/>
      <c r="T622" s="204"/>
      <c r="U622" s="204"/>
      <c r="V622" s="204"/>
      <c r="W622" s="204"/>
      <c r="X622" s="204"/>
      <c r="Y622" s="204"/>
      <c r="Z622" s="204"/>
    </row>
    <row r="623" spans="1:26" ht="15.75" customHeight="1">
      <c r="A623" s="204"/>
      <c r="B623" s="204"/>
      <c r="C623" s="204"/>
      <c r="D623" s="204"/>
      <c r="E623" s="204"/>
      <c r="F623" s="204"/>
      <c r="G623" s="204"/>
      <c r="H623" s="204"/>
      <c r="I623" s="204"/>
      <c r="J623" s="204"/>
      <c r="K623" s="204"/>
      <c r="L623" s="204"/>
      <c r="M623" s="204"/>
      <c r="N623" s="204"/>
      <c r="O623" s="204"/>
      <c r="P623" s="204"/>
      <c r="Q623" s="204"/>
      <c r="R623" s="204"/>
      <c r="S623" s="204"/>
      <c r="T623" s="204"/>
      <c r="U623" s="204"/>
      <c r="V623" s="204"/>
      <c r="W623" s="204"/>
      <c r="X623" s="204"/>
      <c r="Y623" s="204"/>
      <c r="Z623" s="204"/>
    </row>
    <row r="624" spans="1:26" ht="15.75" customHeight="1">
      <c r="A624" s="204"/>
      <c r="B624" s="204"/>
      <c r="C624" s="204"/>
      <c r="D624" s="204"/>
      <c r="E624" s="204"/>
      <c r="F624" s="204"/>
      <c r="G624" s="204"/>
      <c r="H624" s="204"/>
      <c r="I624" s="204"/>
      <c r="J624" s="204"/>
      <c r="K624" s="204"/>
      <c r="L624" s="204"/>
      <c r="M624" s="204"/>
      <c r="N624" s="204"/>
      <c r="O624" s="204"/>
      <c r="P624" s="204"/>
      <c r="Q624" s="204"/>
      <c r="R624" s="204"/>
      <c r="S624" s="204"/>
      <c r="T624" s="204"/>
      <c r="U624" s="204"/>
      <c r="V624" s="204"/>
      <c r="W624" s="204"/>
      <c r="X624" s="204"/>
      <c r="Y624" s="204"/>
      <c r="Z624" s="204"/>
    </row>
    <row r="625" spans="1:26" ht="15.75" customHeight="1">
      <c r="A625" s="204"/>
      <c r="B625" s="204"/>
      <c r="C625" s="204"/>
      <c r="D625" s="204"/>
      <c r="E625" s="204"/>
      <c r="F625" s="204"/>
      <c r="G625" s="204"/>
      <c r="H625" s="204"/>
      <c r="I625" s="204"/>
      <c r="J625" s="204"/>
      <c r="K625" s="204"/>
      <c r="L625" s="204"/>
      <c r="M625" s="204"/>
      <c r="N625" s="204"/>
      <c r="O625" s="204"/>
      <c r="P625" s="204"/>
      <c r="Q625" s="204"/>
      <c r="R625" s="204"/>
      <c r="S625" s="204"/>
      <c r="T625" s="204"/>
      <c r="U625" s="204"/>
      <c r="V625" s="204"/>
      <c r="W625" s="204"/>
      <c r="X625" s="204"/>
      <c r="Y625" s="204"/>
      <c r="Z625" s="204"/>
    </row>
    <row r="626" spans="1:26" ht="15.75" customHeight="1">
      <c r="A626" s="204"/>
      <c r="B626" s="204"/>
      <c r="C626" s="204"/>
      <c r="D626" s="204"/>
      <c r="E626" s="204"/>
      <c r="F626" s="204"/>
      <c r="G626" s="204"/>
      <c r="H626" s="204"/>
      <c r="I626" s="204"/>
      <c r="J626" s="204"/>
      <c r="K626" s="204"/>
      <c r="L626" s="204"/>
      <c r="M626" s="204"/>
      <c r="N626" s="204"/>
      <c r="O626" s="204"/>
      <c r="P626" s="204"/>
      <c r="Q626" s="204"/>
      <c r="R626" s="204"/>
      <c r="S626" s="204"/>
      <c r="T626" s="204"/>
      <c r="U626" s="204"/>
      <c r="V626" s="204"/>
      <c r="W626" s="204"/>
      <c r="X626" s="204"/>
      <c r="Y626" s="204"/>
      <c r="Z626" s="204"/>
    </row>
    <row r="627" spans="1:26" ht="15.75" customHeight="1">
      <c r="A627" s="204"/>
      <c r="B627" s="204"/>
      <c r="C627" s="204"/>
      <c r="D627" s="204"/>
      <c r="E627" s="204"/>
      <c r="F627" s="204"/>
      <c r="G627" s="204"/>
      <c r="H627" s="204"/>
      <c r="I627" s="204"/>
      <c r="J627" s="204"/>
      <c r="K627" s="204"/>
      <c r="L627" s="204"/>
      <c r="M627" s="204"/>
      <c r="N627" s="204"/>
      <c r="O627" s="204"/>
      <c r="P627" s="204"/>
      <c r="Q627" s="204"/>
      <c r="R627" s="204"/>
      <c r="S627" s="204"/>
      <c r="T627" s="204"/>
      <c r="U627" s="204"/>
      <c r="V627" s="204"/>
      <c r="W627" s="204"/>
      <c r="X627" s="204"/>
      <c r="Y627" s="204"/>
      <c r="Z627" s="204"/>
    </row>
    <row r="628" spans="1:26" ht="15.75" customHeight="1">
      <c r="A628" s="204"/>
      <c r="B628" s="204"/>
      <c r="C628" s="204"/>
      <c r="D628" s="204"/>
      <c r="E628" s="204"/>
      <c r="F628" s="204"/>
      <c r="G628" s="204"/>
      <c r="H628" s="204"/>
      <c r="I628" s="204"/>
      <c r="J628" s="204"/>
      <c r="K628" s="204"/>
      <c r="L628" s="204"/>
      <c r="M628" s="204"/>
      <c r="N628" s="204"/>
      <c r="O628" s="204"/>
      <c r="P628" s="204"/>
      <c r="Q628" s="204"/>
      <c r="R628" s="204"/>
      <c r="S628" s="204"/>
      <c r="T628" s="204"/>
      <c r="U628" s="204"/>
      <c r="V628" s="204"/>
      <c r="W628" s="204"/>
      <c r="X628" s="204"/>
      <c r="Y628" s="204"/>
      <c r="Z628" s="204"/>
    </row>
    <row r="629" spans="1:26" ht="15.75" customHeight="1">
      <c r="A629" s="204"/>
      <c r="B629" s="204"/>
      <c r="C629" s="204"/>
      <c r="D629" s="204"/>
      <c r="E629" s="204"/>
      <c r="F629" s="204"/>
      <c r="G629" s="204"/>
      <c r="H629" s="204"/>
      <c r="I629" s="204"/>
      <c r="J629" s="204"/>
      <c r="K629" s="204"/>
      <c r="L629" s="204"/>
      <c r="M629" s="204"/>
      <c r="N629" s="204"/>
      <c r="O629" s="204"/>
      <c r="P629" s="204"/>
      <c r="Q629" s="204"/>
      <c r="R629" s="204"/>
      <c r="S629" s="204"/>
      <c r="T629" s="204"/>
      <c r="U629" s="204"/>
      <c r="V629" s="204"/>
      <c r="W629" s="204"/>
      <c r="X629" s="204"/>
      <c r="Y629" s="204"/>
      <c r="Z629" s="204"/>
    </row>
    <row r="630" spans="1:26" ht="15.75" customHeight="1">
      <c r="A630" s="204"/>
      <c r="B630" s="204"/>
      <c r="C630" s="204"/>
      <c r="D630" s="204"/>
      <c r="E630" s="204"/>
      <c r="F630" s="204"/>
      <c r="G630" s="204"/>
      <c r="H630" s="204"/>
      <c r="I630" s="204"/>
      <c r="J630" s="204"/>
      <c r="K630" s="204"/>
      <c r="L630" s="204"/>
      <c r="M630" s="204"/>
      <c r="N630" s="204"/>
      <c r="O630" s="204"/>
      <c r="P630" s="204"/>
      <c r="Q630" s="204"/>
      <c r="R630" s="204"/>
      <c r="S630" s="204"/>
      <c r="T630" s="204"/>
      <c r="U630" s="204"/>
      <c r="V630" s="204"/>
      <c r="W630" s="204"/>
      <c r="X630" s="204"/>
      <c r="Y630" s="204"/>
      <c r="Z630" s="204"/>
    </row>
    <row r="631" spans="1:26" ht="15.75" customHeight="1">
      <c r="A631" s="204"/>
      <c r="B631" s="204"/>
      <c r="C631" s="204"/>
      <c r="D631" s="204"/>
      <c r="E631" s="204"/>
      <c r="F631" s="204"/>
      <c r="G631" s="204"/>
      <c r="H631" s="204"/>
      <c r="I631" s="204"/>
      <c r="J631" s="204"/>
      <c r="K631" s="204"/>
      <c r="L631" s="204"/>
      <c r="M631" s="204"/>
      <c r="N631" s="204"/>
      <c r="O631" s="204"/>
      <c r="P631" s="204"/>
      <c r="Q631" s="204"/>
      <c r="R631" s="204"/>
      <c r="S631" s="204"/>
      <c r="T631" s="204"/>
      <c r="U631" s="204"/>
      <c r="V631" s="204"/>
      <c r="W631" s="204"/>
      <c r="X631" s="204"/>
      <c r="Y631" s="204"/>
      <c r="Z631" s="204"/>
    </row>
    <row r="632" spans="1:26" ht="15.75" customHeight="1">
      <c r="A632" s="204"/>
      <c r="B632" s="204"/>
      <c r="C632" s="204"/>
      <c r="D632" s="204"/>
      <c r="E632" s="204"/>
      <c r="F632" s="204"/>
      <c r="G632" s="204"/>
      <c r="H632" s="204"/>
      <c r="I632" s="204"/>
      <c r="J632" s="204"/>
      <c r="K632" s="204"/>
      <c r="L632" s="204"/>
      <c r="M632" s="204"/>
      <c r="N632" s="204"/>
      <c r="O632" s="204"/>
      <c r="P632" s="204"/>
      <c r="Q632" s="204"/>
      <c r="R632" s="204"/>
      <c r="S632" s="204"/>
      <c r="T632" s="204"/>
      <c r="U632" s="204"/>
      <c r="V632" s="204"/>
      <c r="W632" s="204"/>
      <c r="X632" s="204"/>
      <c r="Y632" s="204"/>
      <c r="Z632" s="204"/>
    </row>
    <row r="633" spans="1:26" ht="15.75" customHeight="1">
      <c r="A633" s="204"/>
      <c r="B633" s="204"/>
      <c r="C633" s="204"/>
      <c r="D633" s="204"/>
      <c r="E633" s="204"/>
      <c r="F633" s="204"/>
      <c r="G633" s="204"/>
      <c r="H633" s="204"/>
      <c r="I633" s="204"/>
      <c r="J633" s="204"/>
      <c r="K633" s="204"/>
      <c r="L633" s="204"/>
      <c r="M633" s="204"/>
      <c r="N633" s="204"/>
      <c r="O633" s="204"/>
      <c r="P633" s="204"/>
      <c r="Q633" s="204"/>
      <c r="R633" s="204"/>
      <c r="S633" s="204"/>
      <c r="T633" s="204"/>
      <c r="U633" s="204"/>
      <c r="V633" s="204"/>
      <c r="W633" s="204"/>
      <c r="X633" s="204"/>
      <c r="Y633" s="204"/>
      <c r="Z633" s="204"/>
    </row>
    <row r="634" spans="1:26" ht="15.75" customHeight="1">
      <c r="A634" s="204"/>
      <c r="B634" s="204"/>
      <c r="C634" s="204"/>
      <c r="D634" s="204"/>
      <c r="E634" s="204"/>
      <c r="F634" s="204"/>
      <c r="G634" s="204"/>
      <c r="H634" s="204"/>
      <c r="I634" s="204"/>
      <c r="J634" s="204"/>
      <c r="K634" s="204"/>
      <c r="L634" s="204"/>
      <c r="M634" s="204"/>
      <c r="N634" s="204"/>
      <c r="O634" s="204"/>
      <c r="P634" s="204"/>
      <c r="Q634" s="204"/>
      <c r="R634" s="204"/>
      <c r="S634" s="204"/>
      <c r="T634" s="204"/>
      <c r="U634" s="204"/>
      <c r="V634" s="204"/>
      <c r="W634" s="204"/>
      <c r="X634" s="204"/>
      <c r="Y634" s="204"/>
      <c r="Z634" s="204"/>
    </row>
    <row r="635" spans="1:26" ht="15.75" customHeight="1">
      <c r="A635" s="204"/>
      <c r="B635" s="204"/>
      <c r="C635" s="204"/>
      <c r="D635" s="204"/>
      <c r="E635" s="204"/>
      <c r="F635" s="204"/>
      <c r="G635" s="204"/>
      <c r="H635" s="204"/>
      <c r="I635" s="204"/>
      <c r="J635" s="204"/>
      <c r="K635" s="204"/>
      <c r="L635" s="204"/>
      <c r="M635" s="204"/>
      <c r="N635" s="204"/>
      <c r="O635" s="204"/>
      <c r="P635" s="204"/>
      <c r="Q635" s="204"/>
      <c r="R635" s="204"/>
      <c r="S635" s="204"/>
      <c r="T635" s="204"/>
      <c r="U635" s="204"/>
      <c r="V635" s="204"/>
      <c r="W635" s="204"/>
      <c r="X635" s="204"/>
      <c r="Y635" s="204"/>
      <c r="Z635" s="204"/>
    </row>
    <row r="636" spans="1:26" ht="15.75" customHeight="1">
      <c r="A636" s="204"/>
      <c r="B636" s="204"/>
      <c r="C636" s="204"/>
      <c r="D636" s="204"/>
      <c r="E636" s="204"/>
      <c r="F636" s="204"/>
      <c r="G636" s="204"/>
      <c r="H636" s="204"/>
      <c r="I636" s="204"/>
      <c r="J636" s="204"/>
      <c r="K636" s="204"/>
      <c r="L636" s="204"/>
      <c r="M636" s="204"/>
      <c r="N636" s="204"/>
      <c r="O636" s="204"/>
      <c r="P636" s="204"/>
      <c r="Q636" s="204"/>
      <c r="R636" s="204"/>
      <c r="S636" s="204"/>
      <c r="T636" s="204"/>
      <c r="U636" s="204"/>
      <c r="V636" s="204"/>
      <c r="W636" s="204"/>
      <c r="X636" s="204"/>
      <c r="Y636" s="204"/>
      <c r="Z636" s="204"/>
    </row>
    <row r="637" spans="1:26" ht="15.75" customHeight="1">
      <c r="A637" s="204"/>
      <c r="B637" s="204"/>
      <c r="C637" s="204"/>
      <c r="D637" s="204"/>
      <c r="E637" s="204"/>
      <c r="F637" s="204"/>
      <c r="G637" s="204"/>
      <c r="H637" s="204"/>
      <c r="I637" s="204"/>
      <c r="J637" s="204"/>
      <c r="K637" s="204"/>
      <c r="L637" s="204"/>
      <c r="M637" s="204"/>
      <c r="N637" s="204"/>
      <c r="O637" s="204"/>
      <c r="P637" s="204"/>
      <c r="Q637" s="204"/>
      <c r="R637" s="204"/>
      <c r="S637" s="204"/>
      <c r="T637" s="204"/>
      <c r="U637" s="204"/>
      <c r="V637" s="204"/>
      <c r="W637" s="204"/>
      <c r="X637" s="204"/>
      <c r="Y637" s="204"/>
      <c r="Z637" s="204"/>
    </row>
    <row r="638" spans="1:26" ht="15.75" customHeight="1">
      <c r="A638" s="204"/>
      <c r="B638" s="204"/>
      <c r="C638" s="204"/>
      <c r="D638" s="204"/>
      <c r="E638" s="204"/>
      <c r="F638" s="204"/>
      <c r="G638" s="204"/>
      <c r="H638" s="204"/>
      <c r="I638" s="204"/>
      <c r="J638" s="204"/>
      <c r="K638" s="204"/>
      <c r="L638" s="204"/>
      <c r="M638" s="204"/>
      <c r="N638" s="204"/>
      <c r="O638" s="204"/>
      <c r="P638" s="204"/>
      <c r="Q638" s="204"/>
      <c r="R638" s="204"/>
      <c r="S638" s="204"/>
      <c r="T638" s="204"/>
      <c r="U638" s="204"/>
      <c r="V638" s="204"/>
      <c r="W638" s="204"/>
      <c r="X638" s="204"/>
      <c r="Y638" s="204"/>
      <c r="Z638" s="204"/>
    </row>
    <row r="639" spans="1:26" ht="15.75" customHeight="1">
      <c r="A639" s="204"/>
      <c r="B639" s="204"/>
      <c r="C639" s="204"/>
      <c r="D639" s="204"/>
      <c r="E639" s="204"/>
      <c r="F639" s="204"/>
      <c r="G639" s="204"/>
      <c r="H639" s="204"/>
      <c r="I639" s="204"/>
      <c r="J639" s="204"/>
      <c r="K639" s="204"/>
      <c r="L639" s="204"/>
      <c r="M639" s="204"/>
      <c r="N639" s="204"/>
      <c r="O639" s="204"/>
      <c r="P639" s="204"/>
      <c r="Q639" s="204"/>
      <c r="R639" s="204"/>
      <c r="S639" s="204"/>
      <c r="T639" s="204"/>
      <c r="U639" s="204"/>
      <c r="V639" s="204"/>
      <c r="W639" s="204"/>
      <c r="X639" s="204"/>
      <c r="Y639" s="204"/>
      <c r="Z639" s="204"/>
    </row>
    <row r="640" spans="1:26" ht="15.75" customHeight="1">
      <c r="A640" s="204"/>
      <c r="B640" s="204"/>
      <c r="C640" s="204"/>
      <c r="D640" s="204"/>
      <c r="E640" s="204"/>
      <c r="F640" s="204"/>
      <c r="G640" s="204"/>
      <c r="H640" s="204"/>
      <c r="I640" s="204"/>
      <c r="J640" s="204"/>
      <c r="K640" s="204"/>
      <c r="L640" s="204"/>
      <c r="M640" s="204"/>
      <c r="N640" s="204"/>
      <c r="O640" s="204"/>
      <c r="P640" s="204"/>
      <c r="Q640" s="204"/>
      <c r="R640" s="204"/>
      <c r="S640" s="204"/>
      <c r="T640" s="204"/>
      <c r="U640" s="204"/>
      <c r="V640" s="204"/>
      <c r="W640" s="204"/>
      <c r="X640" s="204"/>
      <c r="Y640" s="204"/>
      <c r="Z640" s="204"/>
    </row>
    <row r="641" spans="1:26" ht="15.75" customHeight="1">
      <c r="A641" s="204"/>
      <c r="B641" s="204"/>
      <c r="C641" s="204"/>
      <c r="D641" s="204"/>
      <c r="E641" s="204"/>
      <c r="F641" s="204"/>
      <c r="G641" s="204"/>
      <c r="H641" s="204"/>
      <c r="I641" s="204"/>
      <c r="J641" s="204"/>
      <c r="K641" s="204"/>
      <c r="L641" s="204"/>
      <c r="M641" s="204"/>
      <c r="N641" s="204"/>
      <c r="O641" s="204"/>
      <c r="P641" s="204"/>
      <c r="Q641" s="204"/>
      <c r="R641" s="204"/>
      <c r="S641" s="204"/>
      <c r="T641" s="204"/>
      <c r="U641" s="204"/>
      <c r="V641" s="204"/>
      <c r="W641" s="204"/>
      <c r="X641" s="204"/>
      <c r="Y641" s="204"/>
      <c r="Z641" s="204"/>
    </row>
    <row r="642" spans="1:26" ht="15.75" customHeight="1">
      <c r="A642" s="204"/>
      <c r="B642" s="204"/>
      <c r="C642" s="204"/>
      <c r="D642" s="204"/>
      <c r="E642" s="204"/>
      <c r="F642" s="204"/>
      <c r="G642" s="204"/>
      <c r="H642" s="204"/>
      <c r="I642" s="204"/>
      <c r="J642" s="204"/>
      <c r="K642" s="204"/>
      <c r="L642" s="204"/>
      <c r="M642" s="204"/>
      <c r="N642" s="204"/>
      <c r="O642" s="204"/>
      <c r="P642" s="204"/>
      <c r="Q642" s="204"/>
      <c r="R642" s="204"/>
      <c r="S642" s="204"/>
      <c r="T642" s="204"/>
      <c r="U642" s="204"/>
      <c r="V642" s="204"/>
      <c r="W642" s="204"/>
      <c r="X642" s="204"/>
      <c r="Y642" s="204"/>
      <c r="Z642" s="204"/>
    </row>
    <row r="643" spans="1:26" ht="15.75" customHeight="1">
      <c r="A643" s="204"/>
      <c r="B643" s="204"/>
      <c r="C643" s="204"/>
      <c r="D643" s="204"/>
      <c r="E643" s="204"/>
      <c r="F643" s="204"/>
      <c r="G643" s="204"/>
      <c r="H643" s="204"/>
      <c r="I643" s="204"/>
      <c r="J643" s="204"/>
      <c r="K643" s="204"/>
      <c r="L643" s="204"/>
      <c r="M643" s="204"/>
      <c r="N643" s="204"/>
      <c r="O643" s="204"/>
      <c r="P643" s="204"/>
      <c r="Q643" s="204"/>
      <c r="R643" s="204"/>
      <c r="S643" s="204"/>
      <c r="T643" s="204"/>
      <c r="U643" s="204"/>
      <c r="V643" s="204"/>
      <c r="W643" s="204"/>
      <c r="X643" s="204"/>
      <c r="Y643" s="204"/>
      <c r="Z643" s="204"/>
    </row>
    <row r="644" spans="1:26" ht="15.75" customHeight="1">
      <c r="A644" s="204"/>
      <c r="B644" s="204"/>
      <c r="C644" s="204"/>
      <c r="D644" s="204"/>
      <c r="E644" s="204"/>
      <c r="F644" s="204"/>
      <c r="G644" s="204"/>
      <c r="H644" s="204"/>
      <c r="I644" s="204"/>
      <c r="J644" s="204"/>
      <c r="K644" s="204"/>
      <c r="L644" s="204"/>
      <c r="M644" s="204"/>
      <c r="N644" s="204"/>
      <c r="O644" s="204"/>
      <c r="P644" s="204"/>
      <c r="Q644" s="204"/>
      <c r="R644" s="204"/>
      <c r="S644" s="204"/>
      <c r="T644" s="204"/>
      <c r="U644" s="204"/>
      <c r="V644" s="204"/>
      <c r="W644" s="204"/>
      <c r="X644" s="204"/>
      <c r="Y644" s="204"/>
      <c r="Z644" s="204"/>
    </row>
    <row r="645" spans="1:26" ht="15.75" customHeight="1">
      <c r="A645" s="204"/>
      <c r="B645" s="204"/>
      <c r="C645" s="204"/>
      <c r="D645" s="204"/>
      <c r="E645" s="204"/>
      <c r="F645" s="204"/>
      <c r="G645" s="204"/>
      <c r="H645" s="204"/>
      <c r="I645" s="204"/>
      <c r="J645" s="204"/>
      <c r="K645" s="204"/>
      <c r="L645" s="204"/>
      <c r="M645" s="204"/>
      <c r="N645" s="204"/>
      <c r="O645" s="204"/>
      <c r="P645" s="204"/>
      <c r="Q645" s="204"/>
      <c r="R645" s="204"/>
      <c r="S645" s="204"/>
      <c r="T645" s="204"/>
      <c r="U645" s="204"/>
      <c r="V645" s="204"/>
      <c r="W645" s="204"/>
      <c r="X645" s="204"/>
      <c r="Y645" s="204"/>
      <c r="Z645" s="204"/>
    </row>
    <row r="646" spans="1:26" ht="15.75" customHeight="1">
      <c r="A646" s="204"/>
      <c r="B646" s="204"/>
      <c r="C646" s="204"/>
      <c r="D646" s="204"/>
      <c r="E646" s="204"/>
      <c r="F646" s="204"/>
      <c r="G646" s="204"/>
      <c r="H646" s="204"/>
      <c r="I646" s="204"/>
      <c r="J646" s="204"/>
      <c r="K646" s="204"/>
      <c r="L646" s="204"/>
      <c r="M646" s="204"/>
      <c r="N646" s="204"/>
      <c r="O646" s="204"/>
      <c r="P646" s="204"/>
      <c r="Q646" s="204"/>
      <c r="R646" s="204"/>
      <c r="S646" s="204"/>
      <c r="T646" s="204"/>
      <c r="U646" s="204"/>
      <c r="V646" s="204"/>
      <c r="W646" s="204"/>
      <c r="X646" s="204"/>
      <c r="Y646" s="204"/>
      <c r="Z646" s="204"/>
    </row>
    <row r="647" spans="1:26" ht="15.75" customHeight="1">
      <c r="A647" s="204"/>
      <c r="B647" s="204"/>
      <c r="C647" s="204"/>
      <c r="D647" s="204"/>
      <c r="E647" s="204"/>
      <c r="F647" s="204"/>
      <c r="G647" s="204"/>
      <c r="H647" s="204"/>
      <c r="I647" s="204"/>
      <c r="J647" s="204"/>
      <c r="K647" s="204"/>
      <c r="L647" s="204"/>
      <c r="M647" s="204"/>
      <c r="N647" s="204"/>
      <c r="O647" s="204"/>
      <c r="P647" s="204"/>
      <c r="Q647" s="204"/>
      <c r="R647" s="204"/>
      <c r="S647" s="204"/>
      <c r="T647" s="204"/>
      <c r="U647" s="204"/>
      <c r="V647" s="204"/>
      <c r="W647" s="204"/>
      <c r="X647" s="204"/>
      <c r="Y647" s="204"/>
      <c r="Z647" s="204"/>
    </row>
    <row r="648" spans="1:26" ht="15.75" customHeight="1">
      <c r="A648" s="204"/>
      <c r="B648" s="204"/>
      <c r="C648" s="204"/>
      <c r="D648" s="204"/>
      <c r="E648" s="204"/>
      <c r="F648" s="204"/>
      <c r="G648" s="204"/>
      <c r="H648" s="204"/>
      <c r="I648" s="204"/>
      <c r="J648" s="204"/>
      <c r="K648" s="204"/>
      <c r="L648" s="204"/>
      <c r="M648" s="204"/>
      <c r="N648" s="204"/>
      <c r="O648" s="204"/>
      <c r="P648" s="204"/>
      <c r="Q648" s="204"/>
      <c r="R648" s="204"/>
      <c r="S648" s="204"/>
      <c r="T648" s="204"/>
      <c r="U648" s="204"/>
      <c r="V648" s="204"/>
      <c r="W648" s="204"/>
      <c r="X648" s="204"/>
      <c r="Y648" s="204"/>
      <c r="Z648" s="204"/>
    </row>
    <row r="649" spans="1:26" ht="15.75" customHeight="1">
      <c r="A649" s="204"/>
      <c r="B649" s="204"/>
      <c r="C649" s="204"/>
      <c r="D649" s="204"/>
      <c r="E649" s="204"/>
      <c r="F649" s="204"/>
      <c r="G649" s="204"/>
      <c r="H649" s="204"/>
      <c r="I649" s="204"/>
      <c r="J649" s="204"/>
      <c r="K649" s="204"/>
      <c r="L649" s="204"/>
      <c r="M649" s="204"/>
      <c r="N649" s="204"/>
      <c r="O649" s="204"/>
      <c r="P649" s="204"/>
      <c r="Q649" s="204"/>
      <c r="R649" s="204"/>
      <c r="S649" s="204"/>
      <c r="T649" s="204"/>
      <c r="U649" s="204"/>
      <c r="V649" s="204"/>
      <c r="W649" s="204"/>
      <c r="X649" s="204"/>
      <c r="Y649" s="204"/>
      <c r="Z649" s="204"/>
    </row>
    <row r="650" spans="1:26" ht="15.75" customHeight="1">
      <c r="A650" s="204"/>
      <c r="B650" s="204"/>
      <c r="C650" s="204"/>
      <c r="D650" s="204"/>
      <c r="E650" s="204"/>
      <c r="F650" s="204"/>
      <c r="G650" s="204"/>
      <c r="H650" s="204"/>
      <c r="I650" s="204"/>
      <c r="J650" s="204"/>
      <c r="K650" s="204"/>
      <c r="L650" s="204"/>
      <c r="M650" s="204"/>
      <c r="N650" s="204"/>
      <c r="O650" s="204"/>
      <c r="P650" s="204"/>
      <c r="Q650" s="204"/>
      <c r="R650" s="204"/>
      <c r="S650" s="204"/>
      <c r="T650" s="204"/>
      <c r="U650" s="204"/>
      <c r="V650" s="204"/>
      <c r="W650" s="204"/>
      <c r="X650" s="204"/>
      <c r="Y650" s="204"/>
      <c r="Z650" s="204"/>
    </row>
    <row r="651" spans="1:26" ht="15.75" customHeight="1">
      <c r="A651" s="204"/>
      <c r="B651" s="204"/>
      <c r="C651" s="204"/>
      <c r="D651" s="204"/>
      <c r="E651" s="204"/>
      <c r="F651" s="204"/>
      <c r="G651" s="204"/>
      <c r="H651" s="204"/>
      <c r="I651" s="204"/>
      <c r="J651" s="204"/>
      <c r="K651" s="204"/>
      <c r="L651" s="204"/>
      <c r="M651" s="204"/>
      <c r="N651" s="204"/>
      <c r="O651" s="204"/>
      <c r="P651" s="204"/>
      <c r="Q651" s="204"/>
      <c r="R651" s="204"/>
      <c r="S651" s="204"/>
      <c r="T651" s="204"/>
      <c r="U651" s="204"/>
      <c r="V651" s="204"/>
      <c r="W651" s="204"/>
      <c r="X651" s="204"/>
      <c r="Y651" s="204"/>
      <c r="Z651" s="204"/>
    </row>
    <row r="652" spans="1:26" ht="15.75" customHeight="1">
      <c r="A652" s="204"/>
      <c r="B652" s="204"/>
      <c r="C652" s="204"/>
      <c r="D652" s="204"/>
      <c r="E652" s="204"/>
      <c r="F652" s="204"/>
      <c r="G652" s="204"/>
      <c r="H652" s="204"/>
      <c r="I652" s="204"/>
      <c r="J652" s="204"/>
      <c r="K652" s="204"/>
      <c r="L652" s="204"/>
      <c r="M652" s="204"/>
      <c r="N652" s="204"/>
      <c r="O652" s="204"/>
      <c r="P652" s="204"/>
      <c r="Q652" s="204"/>
      <c r="R652" s="204"/>
      <c r="S652" s="204"/>
      <c r="T652" s="204"/>
      <c r="U652" s="204"/>
      <c r="V652" s="204"/>
      <c r="W652" s="204"/>
      <c r="X652" s="204"/>
      <c r="Y652" s="204"/>
      <c r="Z652" s="204"/>
    </row>
    <row r="653" spans="1:26" ht="15.75" customHeight="1">
      <c r="A653" s="204"/>
      <c r="B653" s="204"/>
      <c r="C653" s="204"/>
      <c r="D653" s="204"/>
      <c r="E653" s="204"/>
      <c r="F653" s="204"/>
      <c r="G653" s="204"/>
      <c r="H653" s="204"/>
      <c r="I653" s="204"/>
      <c r="J653" s="204"/>
      <c r="K653" s="204"/>
      <c r="L653" s="204"/>
      <c r="M653" s="204"/>
      <c r="N653" s="204"/>
      <c r="O653" s="204"/>
      <c r="P653" s="204"/>
      <c r="Q653" s="204"/>
      <c r="R653" s="204"/>
      <c r="S653" s="204"/>
      <c r="T653" s="204"/>
      <c r="U653" s="204"/>
      <c r="V653" s="204"/>
      <c r="W653" s="204"/>
      <c r="X653" s="204"/>
      <c r="Y653" s="204"/>
      <c r="Z653" s="204"/>
    </row>
    <row r="654" spans="1:26" ht="15.75" customHeight="1">
      <c r="A654" s="204"/>
      <c r="B654" s="204"/>
      <c r="C654" s="204"/>
      <c r="D654" s="204"/>
      <c r="E654" s="204"/>
      <c r="F654" s="204"/>
      <c r="G654" s="204"/>
      <c r="H654" s="204"/>
      <c r="I654" s="204"/>
      <c r="J654" s="204"/>
      <c r="K654" s="204"/>
      <c r="L654" s="204"/>
      <c r="M654" s="204"/>
      <c r="N654" s="204"/>
      <c r="O654" s="204"/>
      <c r="P654" s="204"/>
      <c r="Q654" s="204"/>
      <c r="R654" s="204"/>
      <c r="S654" s="204"/>
      <c r="T654" s="204"/>
      <c r="U654" s="204"/>
      <c r="V654" s="204"/>
      <c r="W654" s="204"/>
      <c r="X654" s="204"/>
      <c r="Y654" s="204"/>
      <c r="Z654" s="204"/>
    </row>
    <row r="655" spans="1:26" ht="15.75" customHeight="1">
      <c r="A655" s="204"/>
      <c r="B655" s="204"/>
      <c r="C655" s="204"/>
      <c r="D655" s="204"/>
      <c r="E655" s="204"/>
      <c r="F655" s="204"/>
      <c r="G655" s="204"/>
      <c r="H655" s="204"/>
      <c r="I655" s="204"/>
      <c r="J655" s="204"/>
      <c r="K655" s="204"/>
      <c r="L655" s="204"/>
      <c r="M655" s="204"/>
      <c r="N655" s="204"/>
      <c r="O655" s="204"/>
      <c r="P655" s="204"/>
      <c r="Q655" s="204"/>
      <c r="R655" s="204"/>
      <c r="S655" s="204"/>
      <c r="T655" s="204"/>
      <c r="U655" s="204"/>
      <c r="V655" s="204"/>
      <c r="W655" s="204"/>
      <c r="X655" s="204"/>
      <c r="Y655" s="204"/>
      <c r="Z655" s="204"/>
    </row>
    <row r="656" spans="1:26" ht="15.75" customHeight="1">
      <c r="A656" s="204"/>
      <c r="B656" s="204"/>
      <c r="C656" s="204"/>
      <c r="D656" s="204"/>
      <c r="E656" s="204"/>
      <c r="F656" s="204"/>
      <c r="G656" s="204"/>
      <c r="H656" s="204"/>
      <c r="I656" s="204"/>
      <c r="J656" s="204"/>
      <c r="K656" s="204"/>
      <c r="L656" s="204"/>
      <c r="M656" s="204"/>
      <c r="N656" s="204"/>
      <c r="O656" s="204"/>
      <c r="P656" s="204"/>
      <c r="Q656" s="204"/>
      <c r="R656" s="204"/>
      <c r="S656" s="204"/>
      <c r="T656" s="204"/>
      <c r="U656" s="204"/>
      <c r="V656" s="204"/>
      <c r="W656" s="204"/>
      <c r="X656" s="204"/>
      <c r="Y656" s="204"/>
      <c r="Z656" s="204"/>
    </row>
    <row r="657" spans="1:26" ht="15.75" customHeight="1">
      <c r="A657" s="204"/>
      <c r="B657" s="204"/>
      <c r="C657" s="204"/>
      <c r="D657" s="204"/>
      <c r="E657" s="204"/>
      <c r="F657" s="204"/>
      <c r="G657" s="204"/>
      <c r="H657" s="204"/>
      <c r="I657" s="204"/>
      <c r="J657" s="204"/>
      <c r="K657" s="204"/>
      <c r="L657" s="204"/>
      <c r="M657" s="204"/>
      <c r="N657" s="204"/>
      <c r="O657" s="204"/>
      <c r="P657" s="204"/>
      <c r="Q657" s="204"/>
      <c r="R657" s="204"/>
      <c r="S657" s="204"/>
      <c r="T657" s="204"/>
      <c r="U657" s="204"/>
      <c r="V657" s="204"/>
      <c r="W657" s="204"/>
      <c r="X657" s="204"/>
      <c r="Y657" s="204"/>
      <c r="Z657" s="204"/>
    </row>
    <row r="658" spans="1:26" ht="15.75" customHeight="1">
      <c r="A658" s="204"/>
      <c r="B658" s="204"/>
      <c r="C658" s="204"/>
      <c r="D658" s="204"/>
      <c r="E658" s="204"/>
      <c r="F658" s="204"/>
      <c r="G658" s="204"/>
      <c r="H658" s="204"/>
      <c r="I658" s="204"/>
      <c r="J658" s="204"/>
      <c r="K658" s="204"/>
      <c r="L658" s="204"/>
      <c r="M658" s="204"/>
      <c r="N658" s="204"/>
      <c r="O658" s="204"/>
      <c r="P658" s="204"/>
      <c r="Q658" s="204"/>
      <c r="R658" s="204"/>
      <c r="S658" s="204"/>
      <c r="T658" s="204"/>
      <c r="U658" s="204"/>
      <c r="V658" s="204"/>
      <c r="W658" s="204"/>
      <c r="X658" s="204"/>
      <c r="Y658" s="204"/>
      <c r="Z658" s="204"/>
    </row>
    <row r="659" spans="1:26" ht="15.75" customHeight="1">
      <c r="A659" s="204"/>
      <c r="B659" s="204"/>
      <c r="C659" s="204"/>
      <c r="D659" s="204"/>
      <c r="E659" s="204"/>
      <c r="F659" s="204"/>
      <c r="G659" s="204"/>
      <c r="H659" s="204"/>
      <c r="I659" s="204"/>
      <c r="J659" s="204"/>
      <c r="K659" s="204"/>
      <c r="L659" s="204"/>
      <c r="M659" s="204"/>
      <c r="N659" s="204"/>
      <c r="O659" s="204"/>
      <c r="P659" s="204"/>
      <c r="Q659" s="204"/>
      <c r="R659" s="204"/>
      <c r="S659" s="204"/>
      <c r="T659" s="204"/>
      <c r="U659" s="204"/>
      <c r="V659" s="204"/>
      <c r="W659" s="204"/>
      <c r="X659" s="204"/>
      <c r="Y659" s="204"/>
      <c r="Z659" s="204"/>
    </row>
    <row r="660" spans="1:26" ht="15.75" customHeight="1">
      <c r="A660" s="204"/>
      <c r="B660" s="204"/>
      <c r="C660" s="204"/>
      <c r="D660" s="204"/>
      <c r="E660" s="204"/>
      <c r="F660" s="204"/>
      <c r="G660" s="204"/>
      <c r="H660" s="204"/>
      <c r="I660" s="204"/>
      <c r="J660" s="204"/>
      <c r="K660" s="204"/>
      <c r="L660" s="204"/>
      <c r="M660" s="204"/>
      <c r="N660" s="204"/>
      <c r="O660" s="204"/>
      <c r="P660" s="204"/>
      <c r="Q660" s="204"/>
      <c r="R660" s="204"/>
      <c r="S660" s="204"/>
      <c r="T660" s="204"/>
      <c r="U660" s="204"/>
      <c r="V660" s="204"/>
      <c r="W660" s="204"/>
      <c r="X660" s="204"/>
      <c r="Y660" s="204"/>
      <c r="Z660" s="204"/>
    </row>
    <row r="661" spans="1:26" ht="15.75" customHeight="1">
      <c r="A661" s="204"/>
      <c r="B661" s="204"/>
      <c r="C661" s="204"/>
      <c r="D661" s="204"/>
      <c r="E661" s="204"/>
      <c r="F661" s="204"/>
      <c r="G661" s="204"/>
      <c r="H661" s="204"/>
      <c r="I661" s="204"/>
      <c r="J661" s="204"/>
      <c r="K661" s="204"/>
      <c r="L661" s="204"/>
      <c r="M661" s="204"/>
      <c r="N661" s="204"/>
      <c r="O661" s="204"/>
      <c r="P661" s="204"/>
      <c r="Q661" s="204"/>
      <c r="R661" s="204"/>
      <c r="S661" s="204"/>
      <c r="T661" s="204"/>
      <c r="U661" s="204"/>
      <c r="V661" s="204"/>
      <c r="W661" s="204"/>
      <c r="X661" s="204"/>
      <c r="Y661" s="204"/>
      <c r="Z661" s="204"/>
    </row>
    <row r="662" spans="1:26" ht="15.75" customHeight="1">
      <c r="A662" s="204"/>
      <c r="B662" s="204"/>
      <c r="C662" s="204"/>
      <c r="D662" s="204"/>
      <c r="E662" s="204"/>
      <c r="F662" s="204"/>
      <c r="G662" s="204"/>
      <c r="H662" s="204"/>
      <c r="I662" s="204"/>
      <c r="J662" s="204"/>
      <c r="K662" s="204"/>
      <c r="L662" s="204"/>
      <c r="M662" s="204"/>
      <c r="N662" s="204"/>
      <c r="O662" s="204"/>
      <c r="P662" s="204"/>
      <c r="Q662" s="204"/>
      <c r="R662" s="204"/>
      <c r="S662" s="204"/>
      <c r="T662" s="204"/>
      <c r="U662" s="204"/>
      <c r="V662" s="204"/>
      <c r="W662" s="204"/>
      <c r="X662" s="204"/>
      <c r="Y662" s="204"/>
      <c r="Z662" s="204"/>
    </row>
    <row r="663" spans="1:26" ht="15.75" customHeight="1">
      <c r="A663" s="204"/>
      <c r="B663" s="204"/>
      <c r="C663" s="204"/>
      <c r="D663" s="204"/>
      <c r="E663" s="204"/>
      <c r="F663" s="204"/>
      <c r="G663" s="204"/>
      <c r="H663" s="204"/>
      <c r="I663" s="204"/>
      <c r="J663" s="204"/>
      <c r="K663" s="204"/>
      <c r="L663" s="204"/>
      <c r="M663" s="204"/>
      <c r="N663" s="204"/>
      <c r="O663" s="204"/>
      <c r="P663" s="204"/>
      <c r="Q663" s="204"/>
      <c r="R663" s="204"/>
      <c r="S663" s="204"/>
      <c r="T663" s="204"/>
      <c r="U663" s="204"/>
      <c r="V663" s="204"/>
      <c r="W663" s="204"/>
      <c r="X663" s="204"/>
      <c r="Y663" s="204"/>
      <c r="Z663" s="204"/>
    </row>
    <row r="664" spans="1:26" ht="15.75" customHeight="1">
      <c r="A664" s="204"/>
      <c r="B664" s="204"/>
      <c r="C664" s="204"/>
      <c r="D664" s="204"/>
      <c r="E664" s="204"/>
      <c r="F664" s="204"/>
      <c r="G664" s="204"/>
      <c r="H664" s="204"/>
      <c r="I664" s="204"/>
      <c r="J664" s="204"/>
      <c r="K664" s="204"/>
      <c r="L664" s="204"/>
      <c r="M664" s="204"/>
      <c r="N664" s="204"/>
      <c r="O664" s="204"/>
      <c r="P664" s="204"/>
      <c r="Q664" s="204"/>
      <c r="R664" s="204"/>
      <c r="S664" s="204"/>
      <c r="T664" s="204"/>
      <c r="U664" s="204"/>
      <c r="V664" s="204"/>
      <c r="W664" s="204"/>
      <c r="X664" s="204"/>
      <c r="Y664" s="204"/>
      <c r="Z664" s="204"/>
    </row>
    <row r="665" spans="1:26" ht="15.75" customHeight="1">
      <c r="A665" s="204"/>
      <c r="B665" s="204"/>
      <c r="C665" s="204"/>
      <c r="D665" s="204"/>
      <c r="E665" s="204"/>
      <c r="F665" s="204"/>
      <c r="G665" s="204"/>
      <c r="H665" s="204"/>
      <c r="I665" s="204"/>
      <c r="J665" s="204"/>
      <c r="K665" s="204"/>
      <c r="L665" s="204"/>
      <c r="M665" s="204"/>
      <c r="N665" s="204"/>
      <c r="O665" s="204"/>
      <c r="P665" s="204"/>
      <c r="Q665" s="204"/>
      <c r="R665" s="204"/>
      <c r="S665" s="204"/>
      <c r="T665" s="204"/>
      <c r="U665" s="204"/>
      <c r="V665" s="204"/>
      <c r="W665" s="204"/>
      <c r="X665" s="204"/>
      <c r="Y665" s="204"/>
      <c r="Z665" s="204"/>
    </row>
    <row r="666" spans="1:26" ht="15.75" customHeight="1">
      <c r="A666" s="204"/>
      <c r="B666" s="204"/>
      <c r="C666" s="204"/>
      <c r="D666" s="204"/>
      <c r="E666" s="204"/>
      <c r="F666" s="204"/>
      <c r="G666" s="204"/>
      <c r="H666" s="204"/>
      <c r="I666" s="204"/>
      <c r="J666" s="204"/>
      <c r="K666" s="204"/>
      <c r="L666" s="204"/>
      <c r="M666" s="204"/>
      <c r="N666" s="204"/>
      <c r="O666" s="204"/>
      <c r="P666" s="204"/>
      <c r="Q666" s="204"/>
      <c r="R666" s="204"/>
      <c r="S666" s="204"/>
      <c r="T666" s="204"/>
      <c r="U666" s="204"/>
      <c r="V666" s="204"/>
      <c r="W666" s="204"/>
      <c r="X666" s="204"/>
      <c r="Y666" s="204"/>
      <c r="Z666" s="204"/>
    </row>
    <row r="667" spans="1:26" ht="15.75" customHeight="1">
      <c r="A667" s="204"/>
      <c r="B667" s="204"/>
      <c r="C667" s="204"/>
      <c r="D667" s="204"/>
      <c r="E667" s="204"/>
      <c r="F667" s="204"/>
      <c r="G667" s="204"/>
      <c r="H667" s="204"/>
      <c r="I667" s="204"/>
      <c r="J667" s="204"/>
      <c r="K667" s="204"/>
      <c r="L667" s="204"/>
      <c r="M667" s="204"/>
      <c r="N667" s="204"/>
      <c r="O667" s="204"/>
      <c r="P667" s="204"/>
      <c r="Q667" s="204"/>
      <c r="R667" s="204"/>
      <c r="S667" s="204"/>
      <c r="T667" s="204"/>
      <c r="U667" s="204"/>
      <c r="V667" s="204"/>
      <c r="W667" s="204"/>
      <c r="X667" s="204"/>
      <c r="Y667" s="204"/>
      <c r="Z667" s="204"/>
    </row>
    <row r="668" spans="1:26" ht="15.75" customHeight="1">
      <c r="A668" s="204"/>
      <c r="B668" s="204"/>
      <c r="C668" s="204"/>
      <c r="D668" s="204"/>
      <c r="E668" s="204"/>
      <c r="F668" s="204"/>
      <c r="G668" s="204"/>
      <c r="H668" s="204"/>
      <c r="I668" s="204"/>
      <c r="J668" s="204"/>
      <c r="K668" s="204"/>
      <c r="L668" s="204"/>
      <c r="M668" s="204"/>
      <c r="N668" s="204"/>
      <c r="O668" s="204"/>
      <c r="P668" s="204"/>
      <c r="Q668" s="204"/>
      <c r="R668" s="204"/>
      <c r="S668" s="204"/>
      <c r="T668" s="204"/>
      <c r="U668" s="204"/>
      <c r="V668" s="204"/>
      <c r="W668" s="204"/>
      <c r="X668" s="204"/>
      <c r="Y668" s="204"/>
      <c r="Z668" s="204"/>
    </row>
    <row r="669" spans="1:26" ht="15.75" customHeight="1">
      <c r="A669" s="204"/>
      <c r="B669" s="204"/>
      <c r="C669" s="204"/>
      <c r="D669" s="204"/>
      <c r="E669" s="204"/>
      <c r="F669" s="204"/>
      <c r="G669" s="204"/>
      <c r="H669" s="204"/>
      <c r="I669" s="204"/>
      <c r="J669" s="204"/>
      <c r="K669" s="204"/>
      <c r="L669" s="204"/>
      <c r="M669" s="204"/>
      <c r="N669" s="204"/>
      <c r="O669" s="204"/>
      <c r="P669" s="204"/>
      <c r="Q669" s="204"/>
      <c r="R669" s="204"/>
      <c r="S669" s="204"/>
      <c r="T669" s="204"/>
      <c r="U669" s="204"/>
      <c r="V669" s="204"/>
      <c r="W669" s="204"/>
      <c r="X669" s="204"/>
      <c r="Y669" s="204"/>
      <c r="Z669" s="204"/>
    </row>
    <row r="670" spans="1:26" ht="15.75" customHeight="1">
      <c r="A670" s="204"/>
      <c r="B670" s="204"/>
      <c r="C670" s="204"/>
      <c r="D670" s="204"/>
      <c r="E670" s="204"/>
      <c r="F670" s="204"/>
      <c r="G670" s="204"/>
      <c r="H670" s="204"/>
      <c r="I670" s="204"/>
      <c r="J670" s="204"/>
      <c r="K670" s="204"/>
      <c r="L670" s="204"/>
      <c r="M670" s="204"/>
      <c r="N670" s="204"/>
      <c r="O670" s="204"/>
      <c r="P670" s="204"/>
      <c r="Q670" s="204"/>
      <c r="R670" s="204"/>
      <c r="S670" s="204"/>
      <c r="T670" s="204"/>
      <c r="U670" s="204"/>
      <c r="V670" s="204"/>
      <c r="W670" s="204"/>
      <c r="X670" s="204"/>
      <c r="Y670" s="204"/>
      <c r="Z670" s="204"/>
    </row>
    <row r="671" spans="1:26" ht="15.75" customHeight="1">
      <c r="A671" s="204"/>
      <c r="B671" s="204"/>
      <c r="C671" s="204"/>
      <c r="D671" s="204"/>
      <c r="E671" s="204"/>
      <c r="F671" s="204"/>
      <c r="G671" s="204"/>
      <c r="H671" s="204"/>
      <c r="I671" s="204"/>
      <c r="J671" s="204"/>
      <c r="K671" s="204"/>
      <c r="L671" s="204"/>
      <c r="M671" s="204"/>
      <c r="N671" s="204"/>
      <c r="O671" s="204"/>
      <c r="P671" s="204"/>
      <c r="Q671" s="204"/>
      <c r="R671" s="204"/>
      <c r="S671" s="204"/>
      <c r="T671" s="204"/>
      <c r="U671" s="204"/>
      <c r="V671" s="204"/>
      <c r="W671" s="204"/>
      <c r="X671" s="204"/>
      <c r="Y671" s="204"/>
      <c r="Z671" s="204"/>
    </row>
    <row r="672" spans="1:26" ht="15.75" customHeight="1">
      <c r="A672" s="204"/>
      <c r="B672" s="204"/>
      <c r="C672" s="204"/>
      <c r="D672" s="204"/>
      <c r="E672" s="204"/>
      <c r="F672" s="204"/>
      <c r="G672" s="204"/>
      <c r="H672" s="204"/>
      <c r="I672" s="204"/>
      <c r="J672" s="204"/>
      <c r="K672" s="204"/>
      <c r="L672" s="204"/>
      <c r="M672" s="204"/>
      <c r="N672" s="204"/>
      <c r="O672" s="204"/>
      <c r="P672" s="204"/>
      <c r="Q672" s="204"/>
      <c r="R672" s="204"/>
      <c r="S672" s="204"/>
      <c r="T672" s="204"/>
      <c r="U672" s="204"/>
      <c r="V672" s="204"/>
      <c r="W672" s="204"/>
      <c r="X672" s="204"/>
      <c r="Y672" s="204"/>
      <c r="Z672" s="204"/>
    </row>
    <row r="673" spans="1:26" ht="15.75" customHeight="1">
      <c r="A673" s="204"/>
      <c r="B673" s="204"/>
      <c r="C673" s="204"/>
      <c r="D673" s="204"/>
      <c r="E673" s="204"/>
      <c r="F673" s="204"/>
      <c r="G673" s="204"/>
      <c r="H673" s="204"/>
      <c r="I673" s="204"/>
      <c r="J673" s="204"/>
      <c r="K673" s="204"/>
      <c r="L673" s="204"/>
      <c r="M673" s="204"/>
      <c r="N673" s="204"/>
      <c r="O673" s="204"/>
      <c r="P673" s="204"/>
      <c r="Q673" s="204"/>
      <c r="R673" s="204"/>
      <c r="S673" s="204"/>
      <c r="T673" s="204"/>
      <c r="U673" s="204"/>
      <c r="V673" s="204"/>
      <c r="W673" s="204"/>
      <c r="X673" s="204"/>
      <c r="Y673" s="204"/>
      <c r="Z673" s="204"/>
    </row>
    <row r="674" spans="1:26" ht="15.75" customHeight="1">
      <c r="A674" s="204"/>
      <c r="B674" s="204"/>
      <c r="C674" s="204"/>
      <c r="D674" s="204"/>
      <c r="E674" s="204"/>
      <c r="F674" s="204"/>
      <c r="G674" s="204"/>
      <c r="H674" s="204"/>
      <c r="I674" s="204"/>
      <c r="J674" s="204"/>
      <c r="K674" s="204"/>
      <c r="L674" s="204"/>
      <c r="M674" s="204"/>
      <c r="N674" s="204"/>
      <c r="O674" s="204"/>
      <c r="P674" s="204"/>
      <c r="Q674" s="204"/>
      <c r="R674" s="204"/>
      <c r="S674" s="204"/>
      <c r="T674" s="204"/>
      <c r="U674" s="204"/>
      <c r="V674" s="204"/>
      <c r="W674" s="204"/>
      <c r="X674" s="204"/>
      <c r="Y674" s="204"/>
      <c r="Z674" s="204"/>
    </row>
    <row r="675" spans="1:26" ht="15.75" customHeight="1">
      <c r="A675" s="204"/>
      <c r="B675" s="204"/>
      <c r="C675" s="204"/>
      <c r="D675" s="204"/>
      <c r="E675" s="204"/>
      <c r="F675" s="204"/>
      <c r="G675" s="204"/>
      <c r="H675" s="204"/>
      <c r="I675" s="204"/>
      <c r="J675" s="204"/>
      <c r="K675" s="204"/>
      <c r="L675" s="204"/>
      <c r="M675" s="204"/>
      <c r="N675" s="204"/>
      <c r="O675" s="204"/>
      <c r="P675" s="204"/>
      <c r="Q675" s="204"/>
      <c r="R675" s="204"/>
      <c r="S675" s="204"/>
      <c r="T675" s="204"/>
      <c r="U675" s="204"/>
      <c r="V675" s="204"/>
      <c r="W675" s="204"/>
      <c r="X675" s="204"/>
      <c r="Y675" s="204"/>
      <c r="Z675" s="204"/>
    </row>
    <row r="676" spans="1:26" ht="15.75" customHeight="1">
      <c r="A676" s="204"/>
      <c r="B676" s="204"/>
      <c r="C676" s="204"/>
      <c r="D676" s="204"/>
      <c r="E676" s="204"/>
      <c r="F676" s="204"/>
      <c r="G676" s="204"/>
      <c r="H676" s="204"/>
      <c r="I676" s="204"/>
      <c r="J676" s="204"/>
      <c r="K676" s="204"/>
      <c r="L676" s="204"/>
      <c r="M676" s="204"/>
      <c r="N676" s="204"/>
      <c r="O676" s="204"/>
      <c r="P676" s="204"/>
      <c r="Q676" s="204"/>
      <c r="R676" s="204"/>
      <c r="S676" s="204"/>
      <c r="T676" s="204"/>
      <c r="U676" s="204"/>
      <c r="V676" s="204"/>
      <c r="W676" s="204"/>
      <c r="X676" s="204"/>
      <c r="Y676" s="204"/>
      <c r="Z676" s="204"/>
    </row>
    <row r="677" spans="1:26" ht="15.75" customHeight="1">
      <c r="A677" s="204"/>
      <c r="B677" s="204"/>
      <c r="C677" s="204"/>
      <c r="D677" s="204"/>
      <c r="E677" s="204"/>
      <c r="F677" s="204"/>
      <c r="G677" s="204"/>
      <c r="H677" s="204"/>
      <c r="I677" s="204"/>
      <c r="J677" s="204"/>
      <c r="K677" s="204"/>
      <c r="L677" s="204"/>
      <c r="M677" s="204"/>
      <c r="N677" s="204"/>
      <c r="O677" s="204"/>
      <c r="P677" s="204"/>
      <c r="Q677" s="204"/>
      <c r="R677" s="204"/>
      <c r="S677" s="204"/>
      <c r="T677" s="204"/>
      <c r="U677" s="204"/>
      <c r="V677" s="204"/>
      <c r="W677" s="204"/>
      <c r="X677" s="204"/>
      <c r="Y677" s="204"/>
      <c r="Z677" s="204"/>
    </row>
    <row r="678" spans="1:26" ht="15.75" customHeight="1">
      <c r="A678" s="204"/>
      <c r="B678" s="204"/>
      <c r="C678" s="204"/>
      <c r="D678" s="204"/>
      <c r="E678" s="204"/>
      <c r="F678" s="204"/>
      <c r="G678" s="204"/>
      <c r="H678" s="204"/>
      <c r="I678" s="204"/>
      <c r="J678" s="204"/>
      <c r="K678" s="204"/>
      <c r="L678" s="204"/>
      <c r="M678" s="204"/>
      <c r="N678" s="204"/>
      <c r="O678" s="204"/>
      <c r="P678" s="204"/>
      <c r="Q678" s="204"/>
      <c r="R678" s="204"/>
      <c r="S678" s="204"/>
      <c r="T678" s="204"/>
      <c r="U678" s="204"/>
      <c r="V678" s="204"/>
      <c r="W678" s="204"/>
      <c r="X678" s="204"/>
      <c r="Y678" s="204"/>
      <c r="Z678" s="204"/>
    </row>
    <row r="679" spans="1:26" ht="15.75" customHeight="1">
      <c r="A679" s="204"/>
      <c r="B679" s="204"/>
      <c r="C679" s="204"/>
      <c r="D679" s="204"/>
      <c r="E679" s="204"/>
      <c r="F679" s="204"/>
      <c r="G679" s="204"/>
      <c r="H679" s="204"/>
      <c r="I679" s="204"/>
      <c r="J679" s="204"/>
      <c r="K679" s="204"/>
      <c r="L679" s="204"/>
      <c r="M679" s="204"/>
      <c r="N679" s="204"/>
      <c r="O679" s="204"/>
      <c r="P679" s="204"/>
      <c r="Q679" s="204"/>
      <c r="R679" s="204"/>
      <c r="S679" s="204"/>
      <c r="T679" s="204"/>
      <c r="U679" s="204"/>
      <c r="V679" s="204"/>
      <c r="W679" s="204"/>
      <c r="X679" s="204"/>
      <c r="Y679" s="204"/>
      <c r="Z679" s="204"/>
    </row>
    <row r="680" spans="1:26" ht="15.75" customHeight="1">
      <c r="A680" s="204"/>
      <c r="B680" s="204"/>
      <c r="C680" s="204"/>
      <c r="D680" s="204"/>
      <c r="E680" s="204"/>
      <c r="F680" s="204"/>
      <c r="G680" s="204"/>
      <c r="H680" s="204"/>
      <c r="I680" s="204"/>
      <c r="J680" s="204"/>
      <c r="K680" s="204"/>
      <c r="L680" s="204"/>
      <c r="M680" s="204"/>
      <c r="N680" s="204"/>
      <c r="O680" s="204"/>
      <c r="P680" s="204"/>
      <c r="Q680" s="204"/>
      <c r="R680" s="204"/>
      <c r="S680" s="204"/>
      <c r="T680" s="204"/>
      <c r="U680" s="204"/>
      <c r="V680" s="204"/>
      <c r="W680" s="204"/>
      <c r="X680" s="204"/>
      <c r="Y680" s="204"/>
      <c r="Z680" s="204"/>
    </row>
    <row r="681" spans="1:26" ht="15.75" customHeight="1">
      <c r="A681" s="204"/>
      <c r="B681" s="204"/>
      <c r="C681" s="204"/>
      <c r="D681" s="204"/>
      <c r="E681" s="204"/>
      <c r="F681" s="204"/>
      <c r="G681" s="204"/>
      <c r="H681" s="204"/>
      <c r="I681" s="204"/>
      <c r="J681" s="204"/>
      <c r="K681" s="204"/>
      <c r="L681" s="204"/>
      <c r="M681" s="204"/>
      <c r="N681" s="204"/>
      <c r="O681" s="204"/>
      <c r="P681" s="204"/>
      <c r="Q681" s="204"/>
      <c r="R681" s="204"/>
      <c r="S681" s="204"/>
      <c r="T681" s="204"/>
      <c r="U681" s="204"/>
      <c r="V681" s="204"/>
      <c r="W681" s="204"/>
      <c r="X681" s="204"/>
      <c r="Y681" s="204"/>
      <c r="Z681" s="204"/>
    </row>
    <row r="682" spans="1:26" ht="15.75" customHeight="1">
      <c r="A682" s="204"/>
      <c r="B682" s="204"/>
      <c r="C682" s="204"/>
      <c r="D682" s="204"/>
      <c r="E682" s="204"/>
      <c r="F682" s="204"/>
      <c r="G682" s="204"/>
      <c r="H682" s="204"/>
      <c r="I682" s="204"/>
      <c r="J682" s="204"/>
      <c r="K682" s="204"/>
      <c r="L682" s="204"/>
      <c r="M682" s="204"/>
      <c r="N682" s="204"/>
      <c r="O682" s="204"/>
      <c r="P682" s="204"/>
      <c r="Q682" s="204"/>
      <c r="R682" s="204"/>
      <c r="S682" s="204"/>
      <c r="T682" s="204"/>
      <c r="U682" s="204"/>
      <c r="V682" s="204"/>
      <c r="W682" s="204"/>
      <c r="X682" s="204"/>
      <c r="Y682" s="204"/>
      <c r="Z682" s="204"/>
    </row>
    <row r="683" spans="1:26" ht="15.75" customHeight="1">
      <c r="A683" s="204"/>
      <c r="B683" s="204"/>
      <c r="C683" s="204"/>
      <c r="D683" s="204"/>
      <c r="E683" s="204"/>
      <c r="F683" s="204"/>
      <c r="G683" s="204"/>
      <c r="H683" s="204"/>
      <c r="I683" s="204"/>
      <c r="J683" s="204"/>
      <c r="K683" s="204"/>
      <c r="L683" s="204"/>
      <c r="M683" s="204"/>
      <c r="N683" s="204"/>
      <c r="O683" s="204"/>
      <c r="P683" s="204"/>
      <c r="Q683" s="204"/>
      <c r="R683" s="204"/>
      <c r="S683" s="204"/>
      <c r="T683" s="204"/>
      <c r="U683" s="204"/>
      <c r="V683" s="204"/>
      <c r="W683" s="204"/>
      <c r="X683" s="204"/>
      <c r="Y683" s="204"/>
      <c r="Z683" s="204"/>
    </row>
    <row r="684" spans="1:26" ht="15.75" customHeight="1">
      <c r="A684" s="204"/>
      <c r="B684" s="204"/>
      <c r="C684" s="204"/>
      <c r="D684" s="204"/>
      <c r="E684" s="204"/>
      <c r="F684" s="204"/>
      <c r="G684" s="204"/>
      <c r="H684" s="204"/>
      <c r="I684" s="204"/>
      <c r="J684" s="204"/>
      <c r="K684" s="204"/>
      <c r="L684" s="204"/>
      <c r="M684" s="204"/>
      <c r="N684" s="204"/>
      <c r="O684" s="204"/>
      <c r="P684" s="204"/>
      <c r="Q684" s="204"/>
      <c r="R684" s="204"/>
      <c r="S684" s="204"/>
      <c r="T684" s="204"/>
      <c r="U684" s="204"/>
      <c r="V684" s="204"/>
      <c r="W684" s="204"/>
      <c r="X684" s="204"/>
      <c r="Y684" s="204"/>
      <c r="Z684" s="204"/>
    </row>
    <row r="685" spans="1:26" ht="15.75" customHeight="1">
      <c r="A685" s="204"/>
      <c r="B685" s="204"/>
      <c r="C685" s="204"/>
      <c r="D685" s="204"/>
      <c r="E685" s="204"/>
      <c r="F685" s="204"/>
      <c r="G685" s="204"/>
      <c r="H685" s="204"/>
      <c r="I685" s="204"/>
      <c r="J685" s="204"/>
      <c r="K685" s="204"/>
      <c r="L685" s="204"/>
      <c r="M685" s="204"/>
      <c r="N685" s="204"/>
      <c r="O685" s="204"/>
      <c r="P685" s="204"/>
      <c r="Q685" s="204"/>
      <c r="R685" s="204"/>
      <c r="S685" s="204"/>
      <c r="T685" s="204"/>
      <c r="U685" s="204"/>
      <c r="V685" s="204"/>
      <c r="W685" s="204"/>
      <c r="X685" s="204"/>
      <c r="Y685" s="204"/>
      <c r="Z685" s="204"/>
    </row>
    <row r="686" spans="1:26" ht="15.75" customHeight="1">
      <c r="A686" s="204"/>
      <c r="B686" s="204"/>
      <c r="C686" s="204"/>
      <c r="D686" s="204"/>
      <c r="E686" s="204"/>
      <c r="F686" s="204"/>
      <c r="G686" s="204"/>
      <c r="H686" s="204"/>
      <c r="I686" s="204"/>
      <c r="J686" s="204"/>
      <c r="K686" s="204"/>
      <c r="L686" s="204"/>
      <c r="M686" s="204"/>
      <c r="N686" s="204"/>
      <c r="O686" s="204"/>
      <c r="P686" s="204"/>
      <c r="Q686" s="204"/>
      <c r="R686" s="204"/>
      <c r="S686" s="204"/>
      <c r="T686" s="204"/>
      <c r="U686" s="204"/>
      <c r="V686" s="204"/>
      <c r="W686" s="204"/>
      <c r="X686" s="204"/>
      <c r="Y686" s="204"/>
      <c r="Z686" s="204"/>
    </row>
    <row r="687" spans="1:26" ht="15.75" customHeight="1">
      <c r="A687" s="204"/>
      <c r="B687" s="204"/>
      <c r="C687" s="204"/>
      <c r="D687" s="204"/>
      <c r="E687" s="204"/>
      <c r="F687" s="204"/>
      <c r="G687" s="204"/>
      <c r="H687" s="204"/>
      <c r="I687" s="204"/>
      <c r="J687" s="204"/>
      <c r="K687" s="204"/>
      <c r="L687" s="204"/>
      <c r="M687" s="204"/>
      <c r="N687" s="204"/>
      <c r="O687" s="204"/>
      <c r="P687" s="204"/>
      <c r="Q687" s="204"/>
      <c r="R687" s="204"/>
      <c r="S687" s="204"/>
      <c r="T687" s="204"/>
      <c r="U687" s="204"/>
      <c r="V687" s="204"/>
      <c r="W687" s="204"/>
      <c r="X687" s="204"/>
      <c r="Y687" s="204"/>
      <c r="Z687" s="204"/>
    </row>
    <row r="688" spans="1:26" ht="15.75" customHeight="1">
      <c r="A688" s="204"/>
      <c r="B688" s="204"/>
      <c r="C688" s="204"/>
      <c r="D688" s="204"/>
      <c r="E688" s="204"/>
      <c r="F688" s="204"/>
      <c r="G688" s="204"/>
      <c r="H688" s="204"/>
      <c r="I688" s="204"/>
      <c r="J688" s="204"/>
      <c r="K688" s="204"/>
      <c r="L688" s="204"/>
      <c r="M688" s="204"/>
      <c r="N688" s="204"/>
      <c r="O688" s="204"/>
      <c r="P688" s="204"/>
      <c r="Q688" s="204"/>
      <c r="R688" s="204"/>
      <c r="S688" s="204"/>
      <c r="T688" s="204"/>
      <c r="U688" s="204"/>
      <c r="V688" s="204"/>
      <c r="W688" s="204"/>
      <c r="X688" s="204"/>
      <c r="Y688" s="204"/>
      <c r="Z688" s="204"/>
    </row>
    <row r="689" spans="1:26" ht="15.75" customHeight="1">
      <c r="A689" s="204"/>
      <c r="B689" s="204"/>
      <c r="C689" s="204"/>
      <c r="D689" s="204"/>
      <c r="E689" s="204"/>
      <c r="F689" s="204"/>
      <c r="G689" s="204"/>
      <c r="H689" s="204"/>
      <c r="I689" s="204"/>
      <c r="J689" s="204"/>
      <c r="K689" s="204"/>
      <c r="L689" s="204"/>
      <c r="M689" s="204"/>
      <c r="N689" s="204"/>
      <c r="O689" s="204"/>
      <c r="P689" s="204"/>
      <c r="Q689" s="204"/>
      <c r="R689" s="204"/>
      <c r="S689" s="204"/>
      <c r="T689" s="204"/>
      <c r="U689" s="204"/>
      <c r="V689" s="204"/>
      <c r="W689" s="204"/>
      <c r="X689" s="204"/>
      <c r="Y689" s="204"/>
      <c r="Z689" s="204"/>
    </row>
    <row r="690" spans="1:26" ht="15.75" customHeight="1">
      <c r="A690" s="204"/>
      <c r="B690" s="204"/>
      <c r="C690" s="204"/>
      <c r="D690" s="204"/>
      <c r="E690" s="204"/>
      <c r="F690" s="204"/>
      <c r="G690" s="204"/>
      <c r="H690" s="204"/>
      <c r="I690" s="204"/>
      <c r="J690" s="204"/>
      <c r="K690" s="204"/>
      <c r="L690" s="204"/>
      <c r="M690" s="204"/>
      <c r="N690" s="204"/>
      <c r="O690" s="204"/>
      <c r="P690" s="204"/>
      <c r="Q690" s="204"/>
      <c r="R690" s="204"/>
      <c r="S690" s="204"/>
      <c r="T690" s="204"/>
      <c r="U690" s="204"/>
      <c r="V690" s="204"/>
      <c r="W690" s="204"/>
      <c r="X690" s="204"/>
      <c r="Y690" s="204"/>
      <c r="Z690" s="204"/>
    </row>
    <row r="691" spans="1:26" ht="15.75" customHeight="1">
      <c r="A691" s="204"/>
      <c r="B691" s="204"/>
      <c r="C691" s="204"/>
      <c r="D691" s="204"/>
      <c r="E691" s="204"/>
      <c r="F691" s="204"/>
      <c r="G691" s="204"/>
      <c r="H691" s="204"/>
      <c r="I691" s="204"/>
      <c r="J691" s="204"/>
      <c r="K691" s="204"/>
      <c r="L691" s="204"/>
      <c r="M691" s="204"/>
      <c r="N691" s="204"/>
      <c r="O691" s="204"/>
      <c r="P691" s="204"/>
      <c r="Q691" s="204"/>
      <c r="R691" s="204"/>
      <c r="S691" s="204"/>
      <c r="T691" s="204"/>
      <c r="U691" s="204"/>
      <c r="V691" s="204"/>
      <c r="W691" s="204"/>
      <c r="X691" s="204"/>
      <c r="Y691" s="204"/>
      <c r="Z691" s="204"/>
    </row>
    <row r="692" spans="1:26" ht="15.75" customHeight="1">
      <c r="A692" s="204"/>
      <c r="B692" s="204"/>
      <c r="C692" s="204"/>
      <c r="D692" s="204"/>
      <c r="E692" s="204"/>
      <c r="F692" s="204"/>
      <c r="G692" s="204"/>
      <c r="H692" s="204"/>
      <c r="I692" s="204"/>
      <c r="J692" s="204"/>
      <c r="K692" s="204"/>
      <c r="L692" s="204"/>
      <c r="M692" s="204"/>
      <c r="N692" s="204"/>
      <c r="O692" s="204"/>
      <c r="P692" s="204"/>
      <c r="Q692" s="204"/>
      <c r="R692" s="204"/>
      <c r="S692" s="204"/>
      <c r="T692" s="204"/>
      <c r="U692" s="204"/>
      <c r="V692" s="204"/>
      <c r="W692" s="204"/>
      <c r="X692" s="204"/>
      <c r="Y692" s="204"/>
      <c r="Z692" s="204"/>
    </row>
    <row r="693" spans="1:26" ht="15.75" customHeight="1">
      <c r="A693" s="204"/>
      <c r="B693" s="204"/>
      <c r="C693" s="204"/>
      <c r="D693" s="204"/>
      <c r="E693" s="204"/>
      <c r="F693" s="204"/>
      <c r="G693" s="204"/>
      <c r="H693" s="204"/>
      <c r="I693" s="204"/>
      <c r="J693" s="204"/>
      <c r="K693" s="204"/>
      <c r="L693" s="204"/>
      <c r="M693" s="204"/>
      <c r="N693" s="204"/>
      <c r="O693" s="204"/>
      <c r="P693" s="204"/>
      <c r="Q693" s="204"/>
      <c r="R693" s="204"/>
      <c r="S693" s="204"/>
      <c r="T693" s="204"/>
      <c r="U693" s="204"/>
      <c r="V693" s="204"/>
      <c r="W693" s="204"/>
      <c r="X693" s="204"/>
      <c r="Y693" s="204"/>
      <c r="Z693" s="204"/>
    </row>
    <row r="694" spans="1:26" ht="15.75" customHeight="1">
      <c r="A694" s="204"/>
      <c r="B694" s="204"/>
      <c r="C694" s="204"/>
      <c r="D694" s="204"/>
      <c r="E694" s="204"/>
      <c r="F694" s="204"/>
      <c r="G694" s="204"/>
      <c r="H694" s="204"/>
      <c r="I694" s="204"/>
      <c r="J694" s="204"/>
      <c r="K694" s="204"/>
      <c r="L694" s="204"/>
      <c r="M694" s="204"/>
      <c r="N694" s="204"/>
      <c r="O694" s="204"/>
      <c r="P694" s="204"/>
      <c r="Q694" s="204"/>
      <c r="R694" s="204"/>
      <c r="S694" s="204"/>
      <c r="T694" s="204"/>
      <c r="U694" s="204"/>
      <c r="V694" s="204"/>
      <c r="W694" s="204"/>
      <c r="X694" s="204"/>
      <c r="Y694" s="204"/>
      <c r="Z694" s="204"/>
    </row>
    <row r="695" spans="1:26" ht="15.75" customHeight="1">
      <c r="A695" s="204"/>
      <c r="B695" s="204"/>
      <c r="C695" s="204"/>
      <c r="D695" s="204"/>
      <c r="E695" s="204"/>
      <c r="F695" s="204"/>
      <c r="G695" s="204"/>
      <c r="H695" s="204"/>
      <c r="I695" s="204"/>
      <c r="J695" s="204"/>
      <c r="K695" s="204"/>
      <c r="L695" s="204"/>
      <c r="M695" s="204"/>
      <c r="N695" s="204"/>
      <c r="O695" s="204"/>
      <c r="P695" s="204"/>
      <c r="Q695" s="204"/>
      <c r="R695" s="204"/>
      <c r="S695" s="204"/>
      <c r="T695" s="204"/>
      <c r="U695" s="204"/>
      <c r="V695" s="204"/>
      <c r="W695" s="204"/>
      <c r="X695" s="204"/>
      <c r="Y695" s="204"/>
      <c r="Z695" s="204"/>
    </row>
    <row r="696" spans="1:26" ht="15.75" customHeight="1">
      <c r="A696" s="204"/>
      <c r="B696" s="204"/>
      <c r="C696" s="204"/>
      <c r="D696" s="204"/>
      <c r="E696" s="204"/>
      <c r="F696" s="204"/>
      <c r="G696" s="204"/>
      <c r="H696" s="204"/>
      <c r="I696" s="204"/>
      <c r="J696" s="204"/>
      <c r="K696" s="204"/>
      <c r="L696" s="204"/>
      <c r="M696" s="204"/>
      <c r="N696" s="204"/>
      <c r="O696" s="204"/>
      <c r="P696" s="204"/>
      <c r="Q696" s="204"/>
      <c r="R696" s="204"/>
      <c r="S696" s="204"/>
      <c r="T696" s="204"/>
      <c r="U696" s="204"/>
      <c r="V696" s="204"/>
      <c r="W696" s="204"/>
      <c r="X696" s="204"/>
      <c r="Y696" s="204"/>
      <c r="Z696" s="204"/>
    </row>
    <row r="697" spans="1:26" ht="15.75" customHeight="1">
      <c r="A697" s="204"/>
      <c r="B697" s="204"/>
      <c r="C697" s="204"/>
      <c r="D697" s="204"/>
      <c r="E697" s="204"/>
      <c r="F697" s="204"/>
      <c r="G697" s="204"/>
      <c r="H697" s="204"/>
      <c r="I697" s="204"/>
      <c r="J697" s="204"/>
      <c r="K697" s="204"/>
      <c r="L697" s="204"/>
      <c r="M697" s="204"/>
      <c r="N697" s="204"/>
      <c r="O697" s="204"/>
      <c r="P697" s="204"/>
      <c r="Q697" s="204"/>
      <c r="R697" s="204"/>
      <c r="S697" s="204"/>
      <c r="T697" s="204"/>
      <c r="U697" s="204"/>
      <c r="V697" s="204"/>
      <c r="W697" s="204"/>
      <c r="X697" s="204"/>
      <c r="Y697" s="204"/>
      <c r="Z697" s="204"/>
    </row>
    <row r="698" spans="1:26" ht="15.75" customHeight="1">
      <c r="A698" s="204"/>
      <c r="B698" s="204"/>
      <c r="C698" s="204"/>
      <c r="D698" s="204"/>
      <c r="E698" s="204"/>
      <c r="F698" s="204"/>
      <c r="G698" s="204"/>
      <c r="H698" s="204"/>
      <c r="I698" s="204"/>
      <c r="J698" s="204"/>
      <c r="K698" s="204"/>
      <c r="L698" s="204"/>
      <c r="M698" s="204"/>
      <c r="N698" s="204"/>
      <c r="O698" s="204"/>
      <c r="P698" s="204"/>
      <c r="Q698" s="204"/>
      <c r="R698" s="204"/>
      <c r="S698" s="204"/>
      <c r="T698" s="204"/>
      <c r="U698" s="204"/>
      <c r="V698" s="204"/>
      <c r="W698" s="204"/>
      <c r="X698" s="204"/>
      <c r="Y698" s="204"/>
      <c r="Z698" s="204"/>
    </row>
    <row r="699" spans="1:26" ht="15.75" customHeight="1">
      <c r="A699" s="204"/>
      <c r="B699" s="204"/>
      <c r="C699" s="204"/>
      <c r="D699" s="204"/>
      <c r="E699" s="204"/>
      <c r="F699" s="204"/>
      <c r="G699" s="204"/>
      <c r="H699" s="204"/>
      <c r="I699" s="204"/>
      <c r="J699" s="204"/>
      <c r="K699" s="204"/>
      <c r="L699" s="204"/>
      <c r="M699" s="204"/>
      <c r="N699" s="204"/>
      <c r="O699" s="204"/>
      <c r="P699" s="204"/>
      <c r="Q699" s="204"/>
      <c r="R699" s="204"/>
      <c r="S699" s="204"/>
      <c r="T699" s="204"/>
      <c r="U699" s="204"/>
      <c r="V699" s="204"/>
      <c r="W699" s="204"/>
      <c r="X699" s="204"/>
      <c r="Y699" s="204"/>
      <c r="Z699" s="204"/>
    </row>
    <row r="700" spans="1:26" ht="15.75" customHeight="1">
      <c r="A700" s="204"/>
      <c r="B700" s="204"/>
      <c r="C700" s="204"/>
      <c r="D700" s="204"/>
      <c r="E700" s="204"/>
      <c r="F700" s="204"/>
      <c r="G700" s="204"/>
      <c r="H700" s="204"/>
      <c r="I700" s="204"/>
      <c r="J700" s="204"/>
      <c r="K700" s="204"/>
      <c r="L700" s="204"/>
      <c r="M700" s="204"/>
      <c r="N700" s="204"/>
      <c r="O700" s="204"/>
      <c r="P700" s="204"/>
      <c r="Q700" s="204"/>
      <c r="R700" s="204"/>
      <c r="S700" s="204"/>
      <c r="T700" s="204"/>
      <c r="U700" s="204"/>
      <c r="V700" s="204"/>
      <c r="W700" s="204"/>
      <c r="X700" s="204"/>
      <c r="Y700" s="204"/>
      <c r="Z700" s="204"/>
    </row>
    <row r="701" spans="1:26" ht="15.75" customHeight="1">
      <c r="A701" s="204"/>
      <c r="B701" s="204"/>
      <c r="C701" s="204"/>
      <c r="D701" s="204"/>
      <c r="E701" s="204"/>
      <c r="F701" s="204"/>
      <c r="G701" s="204"/>
      <c r="H701" s="204"/>
      <c r="I701" s="204"/>
      <c r="J701" s="204"/>
      <c r="K701" s="204"/>
      <c r="L701" s="204"/>
      <c r="M701" s="204"/>
      <c r="N701" s="204"/>
      <c r="O701" s="204"/>
      <c r="P701" s="204"/>
      <c r="Q701" s="204"/>
      <c r="R701" s="204"/>
      <c r="S701" s="204"/>
      <c r="T701" s="204"/>
      <c r="U701" s="204"/>
      <c r="V701" s="204"/>
      <c r="W701" s="204"/>
      <c r="X701" s="204"/>
      <c r="Y701" s="204"/>
      <c r="Z701" s="204"/>
    </row>
    <row r="702" spans="1:26" ht="15.75" customHeight="1">
      <c r="A702" s="204"/>
      <c r="B702" s="204"/>
      <c r="C702" s="204"/>
      <c r="D702" s="204"/>
      <c r="E702" s="204"/>
      <c r="F702" s="204"/>
      <c r="G702" s="204"/>
      <c r="H702" s="204"/>
      <c r="I702" s="204"/>
      <c r="J702" s="204"/>
      <c r="K702" s="204"/>
      <c r="L702" s="204"/>
      <c r="M702" s="204"/>
      <c r="N702" s="204"/>
      <c r="O702" s="204"/>
      <c r="P702" s="204"/>
      <c r="Q702" s="204"/>
      <c r="R702" s="204"/>
      <c r="S702" s="204"/>
      <c r="T702" s="204"/>
      <c r="U702" s="204"/>
      <c r="V702" s="204"/>
      <c r="W702" s="204"/>
      <c r="X702" s="204"/>
      <c r="Y702" s="204"/>
      <c r="Z702" s="204"/>
    </row>
    <row r="703" spans="1:26" ht="15.75" customHeight="1">
      <c r="A703" s="204"/>
      <c r="B703" s="204"/>
      <c r="C703" s="204"/>
      <c r="D703" s="204"/>
      <c r="E703" s="204"/>
      <c r="F703" s="204"/>
      <c r="G703" s="204"/>
      <c r="H703" s="204"/>
      <c r="I703" s="204"/>
      <c r="J703" s="204"/>
      <c r="K703" s="204"/>
      <c r="L703" s="204"/>
      <c r="M703" s="204"/>
      <c r="N703" s="204"/>
      <c r="O703" s="204"/>
      <c r="P703" s="204"/>
      <c r="Q703" s="204"/>
      <c r="R703" s="204"/>
      <c r="S703" s="204"/>
      <c r="T703" s="204"/>
      <c r="U703" s="204"/>
      <c r="V703" s="204"/>
      <c r="W703" s="204"/>
      <c r="X703" s="204"/>
      <c r="Y703" s="204"/>
      <c r="Z703" s="204"/>
    </row>
    <row r="704" spans="1:26" ht="15.75" customHeight="1">
      <c r="A704" s="204"/>
      <c r="B704" s="204"/>
      <c r="C704" s="204"/>
      <c r="D704" s="204"/>
      <c r="E704" s="204"/>
      <c r="F704" s="204"/>
      <c r="G704" s="204"/>
      <c r="H704" s="204"/>
      <c r="I704" s="204"/>
      <c r="J704" s="204"/>
      <c r="K704" s="204"/>
      <c r="L704" s="204"/>
      <c r="M704" s="204"/>
      <c r="N704" s="204"/>
      <c r="O704" s="204"/>
      <c r="P704" s="204"/>
      <c r="Q704" s="204"/>
      <c r="R704" s="204"/>
      <c r="S704" s="204"/>
      <c r="T704" s="204"/>
      <c r="U704" s="204"/>
      <c r="V704" s="204"/>
      <c r="W704" s="204"/>
      <c r="X704" s="204"/>
      <c r="Y704" s="204"/>
      <c r="Z704" s="204"/>
    </row>
    <row r="705" spans="1:26" ht="15.75" customHeight="1">
      <c r="A705" s="204"/>
      <c r="B705" s="204"/>
      <c r="C705" s="204"/>
      <c r="D705" s="204"/>
      <c r="E705" s="204"/>
      <c r="F705" s="204"/>
      <c r="G705" s="204"/>
      <c r="H705" s="204"/>
      <c r="I705" s="204"/>
      <c r="J705" s="204"/>
      <c r="K705" s="204"/>
      <c r="L705" s="204"/>
      <c r="M705" s="204"/>
      <c r="N705" s="204"/>
      <c r="O705" s="204"/>
      <c r="P705" s="204"/>
      <c r="Q705" s="204"/>
      <c r="R705" s="204"/>
      <c r="S705" s="204"/>
      <c r="T705" s="204"/>
      <c r="U705" s="204"/>
      <c r="V705" s="204"/>
      <c r="W705" s="204"/>
      <c r="X705" s="204"/>
      <c r="Y705" s="204"/>
      <c r="Z705" s="204"/>
    </row>
    <row r="706" spans="1:26" ht="15.75" customHeight="1">
      <c r="A706" s="204"/>
      <c r="B706" s="204"/>
      <c r="C706" s="204"/>
      <c r="D706" s="204"/>
      <c r="E706" s="204"/>
      <c r="F706" s="204"/>
      <c r="G706" s="204"/>
      <c r="H706" s="204"/>
      <c r="I706" s="204"/>
      <c r="J706" s="204"/>
      <c r="K706" s="204"/>
      <c r="L706" s="204"/>
      <c r="M706" s="204"/>
      <c r="N706" s="204"/>
      <c r="O706" s="204"/>
      <c r="P706" s="204"/>
      <c r="Q706" s="204"/>
      <c r="R706" s="204"/>
      <c r="S706" s="204"/>
      <c r="T706" s="204"/>
      <c r="U706" s="204"/>
      <c r="V706" s="204"/>
      <c r="W706" s="204"/>
      <c r="X706" s="204"/>
      <c r="Y706" s="204"/>
      <c r="Z706" s="204"/>
    </row>
    <row r="707" spans="1:26" ht="15.75" customHeight="1">
      <c r="A707" s="204"/>
      <c r="B707" s="204"/>
      <c r="C707" s="204"/>
      <c r="D707" s="204"/>
      <c r="E707" s="204"/>
      <c r="F707" s="204"/>
      <c r="G707" s="204"/>
      <c r="H707" s="204"/>
      <c r="I707" s="204"/>
      <c r="J707" s="204"/>
      <c r="K707" s="204"/>
      <c r="L707" s="204"/>
      <c r="M707" s="204"/>
      <c r="N707" s="204"/>
      <c r="O707" s="204"/>
      <c r="P707" s="204"/>
      <c r="Q707" s="204"/>
      <c r="R707" s="204"/>
      <c r="S707" s="204"/>
      <c r="T707" s="204"/>
      <c r="U707" s="204"/>
      <c r="V707" s="204"/>
      <c r="W707" s="204"/>
      <c r="X707" s="204"/>
      <c r="Y707" s="204"/>
      <c r="Z707" s="204"/>
    </row>
    <row r="708" spans="1:26" ht="15.75" customHeight="1">
      <c r="A708" s="204"/>
      <c r="B708" s="204"/>
      <c r="C708" s="204"/>
      <c r="D708" s="204"/>
      <c r="E708" s="204"/>
      <c r="F708" s="204"/>
      <c r="G708" s="204"/>
      <c r="H708" s="204"/>
      <c r="I708" s="204"/>
      <c r="J708" s="204"/>
      <c r="K708" s="204"/>
      <c r="L708" s="204"/>
      <c r="M708" s="204"/>
      <c r="N708" s="204"/>
      <c r="O708" s="204"/>
      <c r="P708" s="204"/>
      <c r="Q708" s="204"/>
      <c r="R708" s="204"/>
      <c r="S708" s="204"/>
      <c r="T708" s="204"/>
      <c r="U708" s="204"/>
      <c r="V708" s="204"/>
      <c r="W708" s="204"/>
      <c r="X708" s="204"/>
      <c r="Y708" s="204"/>
      <c r="Z708" s="204"/>
    </row>
    <row r="709" spans="1:26" ht="15.75" customHeight="1">
      <c r="A709" s="204"/>
      <c r="B709" s="204"/>
      <c r="C709" s="204"/>
      <c r="D709" s="204"/>
      <c r="E709" s="204"/>
      <c r="F709" s="204"/>
      <c r="G709" s="204"/>
      <c r="H709" s="204"/>
      <c r="I709" s="204"/>
      <c r="J709" s="204"/>
      <c r="K709" s="204"/>
      <c r="L709" s="204"/>
      <c r="M709" s="204"/>
      <c r="N709" s="204"/>
      <c r="O709" s="204"/>
      <c r="P709" s="204"/>
      <c r="Q709" s="204"/>
      <c r="R709" s="204"/>
      <c r="S709" s="204"/>
      <c r="T709" s="204"/>
      <c r="U709" s="204"/>
      <c r="V709" s="204"/>
      <c r="W709" s="204"/>
      <c r="X709" s="204"/>
      <c r="Y709" s="204"/>
      <c r="Z709" s="204"/>
    </row>
    <row r="710" spans="1:26" ht="15.75" customHeight="1">
      <c r="A710" s="204"/>
      <c r="B710" s="204"/>
      <c r="C710" s="204"/>
      <c r="D710" s="204"/>
      <c r="E710" s="204"/>
      <c r="F710" s="204"/>
      <c r="G710" s="204"/>
      <c r="H710" s="204"/>
      <c r="I710" s="204"/>
      <c r="J710" s="204"/>
      <c r="K710" s="204"/>
      <c r="L710" s="204"/>
      <c r="M710" s="204"/>
      <c r="N710" s="204"/>
      <c r="O710" s="204"/>
      <c r="P710" s="204"/>
      <c r="Q710" s="204"/>
      <c r="R710" s="204"/>
      <c r="S710" s="204"/>
      <c r="T710" s="204"/>
      <c r="U710" s="204"/>
      <c r="V710" s="204"/>
      <c r="W710" s="204"/>
      <c r="X710" s="204"/>
      <c r="Y710" s="204"/>
      <c r="Z710" s="204"/>
    </row>
    <row r="711" spans="1:26" ht="15.75" customHeight="1">
      <c r="A711" s="204"/>
      <c r="B711" s="204"/>
      <c r="C711" s="204"/>
      <c r="D711" s="204"/>
      <c r="E711" s="204"/>
      <c r="F711" s="204"/>
      <c r="G711" s="204"/>
      <c r="H711" s="204"/>
      <c r="I711" s="204"/>
      <c r="J711" s="204"/>
      <c r="K711" s="204"/>
      <c r="L711" s="204"/>
      <c r="M711" s="204"/>
      <c r="N711" s="204"/>
      <c r="O711" s="204"/>
      <c r="P711" s="204"/>
      <c r="Q711" s="204"/>
      <c r="R711" s="204"/>
      <c r="S711" s="204"/>
      <c r="T711" s="204"/>
      <c r="U711" s="204"/>
      <c r="V711" s="204"/>
      <c r="W711" s="204"/>
      <c r="X711" s="204"/>
      <c r="Y711" s="204"/>
      <c r="Z711" s="204"/>
    </row>
    <row r="712" spans="1:26" ht="15.75" customHeight="1">
      <c r="A712" s="204"/>
      <c r="B712" s="204"/>
      <c r="C712" s="204"/>
      <c r="D712" s="204"/>
      <c r="E712" s="204"/>
      <c r="F712" s="204"/>
      <c r="G712" s="204"/>
      <c r="H712" s="204"/>
      <c r="I712" s="204"/>
      <c r="J712" s="204"/>
      <c r="K712" s="204"/>
      <c r="L712" s="204"/>
      <c r="M712" s="204"/>
      <c r="N712" s="204"/>
      <c r="O712" s="204"/>
      <c r="P712" s="204"/>
      <c r="Q712" s="204"/>
      <c r="R712" s="204"/>
      <c r="S712" s="204"/>
      <c r="T712" s="204"/>
      <c r="U712" s="204"/>
      <c r="V712" s="204"/>
      <c r="W712" s="204"/>
      <c r="X712" s="204"/>
      <c r="Y712" s="204"/>
      <c r="Z712" s="204"/>
    </row>
    <row r="713" spans="1:26" ht="15.75" customHeight="1">
      <c r="A713" s="204"/>
      <c r="B713" s="204"/>
      <c r="C713" s="204"/>
      <c r="D713" s="204"/>
      <c r="E713" s="204"/>
      <c r="F713" s="204"/>
      <c r="G713" s="204"/>
      <c r="H713" s="204"/>
      <c r="I713" s="204"/>
      <c r="J713" s="204"/>
      <c r="K713" s="204"/>
      <c r="L713" s="204"/>
      <c r="M713" s="204"/>
      <c r="N713" s="204"/>
      <c r="O713" s="204"/>
      <c r="P713" s="204"/>
      <c r="Q713" s="204"/>
      <c r="R713" s="204"/>
      <c r="S713" s="204"/>
      <c r="T713" s="204"/>
      <c r="U713" s="204"/>
      <c r="V713" s="204"/>
      <c r="W713" s="204"/>
      <c r="X713" s="204"/>
      <c r="Y713" s="204"/>
      <c r="Z713" s="204"/>
    </row>
    <row r="714" spans="1:26" ht="15.75" customHeight="1">
      <c r="A714" s="204"/>
      <c r="B714" s="204"/>
      <c r="C714" s="204"/>
      <c r="D714" s="204"/>
      <c r="E714" s="204"/>
      <c r="F714" s="204"/>
      <c r="G714" s="204"/>
      <c r="H714" s="204"/>
      <c r="I714" s="204"/>
      <c r="J714" s="204"/>
      <c r="K714" s="204"/>
      <c r="L714" s="204"/>
      <c r="M714" s="204"/>
      <c r="N714" s="204"/>
      <c r="O714" s="204"/>
      <c r="P714" s="204"/>
      <c r="Q714" s="204"/>
      <c r="R714" s="204"/>
      <c r="S714" s="204"/>
      <c r="T714" s="204"/>
      <c r="U714" s="204"/>
      <c r="V714" s="204"/>
      <c r="W714" s="204"/>
      <c r="X714" s="204"/>
      <c r="Y714" s="204"/>
      <c r="Z714" s="204"/>
    </row>
    <row r="715" spans="1:26" ht="15.75" customHeight="1">
      <c r="A715" s="204"/>
      <c r="B715" s="204"/>
      <c r="C715" s="204"/>
      <c r="D715" s="204"/>
      <c r="E715" s="204"/>
      <c r="F715" s="204"/>
      <c r="G715" s="204"/>
      <c r="H715" s="204"/>
      <c r="I715" s="204"/>
      <c r="J715" s="204"/>
      <c r="K715" s="204"/>
      <c r="L715" s="204"/>
      <c r="M715" s="204"/>
      <c r="N715" s="204"/>
      <c r="O715" s="204"/>
      <c r="P715" s="204"/>
      <c r="Q715" s="204"/>
      <c r="R715" s="204"/>
      <c r="S715" s="204"/>
      <c r="T715" s="204"/>
      <c r="U715" s="204"/>
      <c r="V715" s="204"/>
      <c r="W715" s="204"/>
      <c r="X715" s="204"/>
      <c r="Y715" s="204"/>
      <c r="Z715" s="204"/>
    </row>
    <row r="716" spans="1:26" ht="15.75" customHeight="1">
      <c r="A716" s="204"/>
      <c r="B716" s="204"/>
      <c r="C716" s="204"/>
      <c r="D716" s="204"/>
      <c r="E716" s="204"/>
      <c r="F716" s="204"/>
      <c r="G716" s="204"/>
      <c r="H716" s="204"/>
      <c r="I716" s="204"/>
      <c r="J716" s="204"/>
      <c r="K716" s="204"/>
      <c r="L716" s="204"/>
      <c r="M716" s="204"/>
      <c r="N716" s="204"/>
      <c r="O716" s="204"/>
      <c r="P716" s="204"/>
      <c r="Q716" s="204"/>
      <c r="R716" s="204"/>
      <c r="S716" s="204"/>
      <c r="T716" s="204"/>
      <c r="U716" s="204"/>
      <c r="V716" s="204"/>
      <c r="W716" s="204"/>
      <c r="X716" s="204"/>
      <c r="Y716" s="204"/>
      <c r="Z716" s="204"/>
    </row>
    <row r="717" spans="1:26" ht="15.75" customHeight="1">
      <c r="A717" s="204"/>
      <c r="B717" s="204"/>
      <c r="C717" s="204"/>
      <c r="D717" s="204"/>
      <c r="E717" s="204"/>
      <c r="F717" s="204"/>
      <c r="G717" s="204"/>
      <c r="H717" s="204"/>
      <c r="I717" s="204"/>
      <c r="J717" s="204"/>
      <c r="K717" s="204"/>
      <c r="L717" s="204"/>
      <c r="M717" s="204"/>
      <c r="N717" s="204"/>
      <c r="O717" s="204"/>
      <c r="P717" s="204"/>
      <c r="Q717" s="204"/>
      <c r="R717" s="204"/>
      <c r="S717" s="204"/>
      <c r="T717" s="204"/>
      <c r="U717" s="204"/>
      <c r="V717" s="204"/>
      <c r="W717" s="204"/>
      <c r="X717" s="204"/>
      <c r="Y717" s="204"/>
      <c r="Z717" s="204"/>
    </row>
    <row r="718" spans="1:26" ht="15.75" customHeight="1">
      <c r="A718" s="204"/>
      <c r="B718" s="204"/>
      <c r="C718" s="204"/>
      <c r="D718" s="204"/>
      <c r="E718" s="204"/>
      <c r="F718" s="204"/>
      <c r="G718" s="204"/>
      <c r="H718" s="204"/>
      <c r="I718" s="204"/>
      <c r="J718" s="204"/>
      <c r="K718" s="204"/>
      <c r="L718" s="204"/>
      <c r="M718" s="204"/>
      <c r="N718" s="204"/>
      <c r="O718" s="204"/>
      <c r="P718" s="204"/>
      <c r="Q718" s="204"/>
      <c r="R718" s="204"/>
      <c r="S718" s="204"/>
      <c r="T718" s="204"/>
      <c r="U718" s="204"/>
      <c r="V718" s="204"/>
      <c r="W718" s="204"/>
      <c r="X718" s="204"/>
      <c r="Y718" s="204"/>
      <c r="Z718" s="204"/>
    </row>
    <row r="719" spans="1:26" ht="15.75" customHeight="1">
      <c r="A719" s="204"/>
      <c r="B719" s="204"/>
      <c r="C719" s="204"/>
      <c r="D719" s="204"/>
      <c r="E719" s="204"/>
      <c r="F719" s="204"/>
      <c r="G719" s="204"/>
      <c r="H719" s="204"/>
      <c r="I719" s="204"/>
      <c r="J719" s="204"/>
      <c r="K719" s="204"/>
      <c r="L719" s="204"/>
      <c r="M719" s="204"/>
      <c r="N719" s="204"/>
      <c r="O719" s="204"/>
      <c r="P719" s="204"/>
      <c r="Q719" s="204"/>
      <c r="R719" s="204"/>
      <c r="S719" s="204"/>
      <c r="T719" s="204"/>
      <c r="U719" s="204"/>
      <c r="V719" s="204"/>
      <c r="W719" s="204"/>
      <c r="X719" s="204"/>
      <c r="Y719" s="204"/>
      <c r="Z719" s="204"/>
    </row>
    <row r="720" spans="1:26" ht="15.75" customHeight="1">
      <c r="A720" s="204"/>
      <c r="B720" s="204"/>
      <c r="C720" s="204"/>
      <c r="D720" s="204"/>
      <c r="E720" s="204"/>
      <c r="F720" s="204"/>
      <c r="G720" s="204"/>
      <c r="H720" s="204"/>
      <c r="I720" s="204"/>
      <c r="J720" s="204"/>
      <c r="K720" s="204"/>
      <c r="L720" s="204"/>
      <c r="M720" s="204"/>
      <c r="N720" s="204"/>
      <c r="O720" s="204"/>
      <c r="P720" s="204"/>
      <c r="Q720" s="204"/>
      <c r="R720" s="204"/>
      <c r="S720" s="204"/>
      <c r="T720" s="204"/>
      <c r="U720" s="204"/>
      <c r="V720" s="204"/>
      <c r="W720" s="204"/>
      <c r="X720" s="204"/>
      <c r="Y720" s="204"/>
      <c r="Z720" s="204"/>
    </row>
    <row r="721" spans="1:26" ht="15.75" customHeight="1">
      <c r="A721" s="204"/>
      <c r="B721" s="204"/>
      <c r="C721" s="204"/>
      <c r="D721" s="204"/>
      <c r="E721" s="204"/>
      <c r="F721" s="204"/>
      <c r="G721" s="204"/>
      <c r="H721" s="204"/>
      <c r="I721" s="204"/>
      <c r="J721" s="204"/>
      <c r="K721" s="204"/>
      <c r="L721" s="204"/>
      <c r="M721" s="204"/>
      <c r="N721" s="204"/>
      <c r="O721" s="204"/>
      <c r="P721" s="204"/>
      <c r="Q721" s="204"/>
      <c r="R721" s="204"/>
      <c r="S721" s="204"/>
      <c r="T721" s="204"/>
      <c r="U721" s="204"/>
      <c r="V721" s="204"/>
      <c r="W721" s="204"/>
      <c r="X721" s="204"/>
      <c r="Y721" s="204"/>
      <c r="Z721" s="204"/>
    </row>
    <row r="722" spans="1:26" ht="15.75" customHeight="1">
      <c r="A722" s="204"/>
      <c r="B722" s="204"/>
      <c r="C722" s="204"/>
      <c r="D722" s="204"/>
      <c r="E722" s="204"/>
      <c r="F722" s="204"/>
      <c r="G722" s="204"/>
      <c r="H722" s="204"/>
      <c r="I722" s="204"/>
      <c r="J722" s="204"/>
      <c r="K722" s="204"/>
      <c r="L722" s="204"/>
      <c r="M722" s="204"/>
      <c r="N722" s="204"/>
      <c r="O722" s="204"/>
      <c r="P722" s="204"/>
      <c r="Q722" s="204"/>
      <c r="R722" s="204"/>
      <c r="S722" s="204"/>
      <c r="T722" s="204"/>
      <c r="U722" s="204"/>
      <c r="V722" s="204"/>
      <c r="W722" s="204"/>
      <c r="X722" s="204"/>
      <c r="Y722" s="204"/>
      <c r="Z722" s="204"/>
    </row>
    <row r="723" spans="1:26" ht="15.75" customHeight="1">
      <c r="A723" s="204"/>
      <c r="B723" s="204"/>
      <c r="C723" s="204"/>
      <c r="D723" s="204"/>
      <c r="E723" s="204"/>
      <c r="F723" s="204"/>
      <c r="G723" s="204"/>
      <c r="H723" s="204"/>
      <c r="I723" s="204"/>
      <c r="J723" s="204"/>
      <c r="K723" s="204"/>
      <c r="L723" s="204"/>
      <c r="M723" s="204"/>
      <c r="N723" s="204"/>
      <c r="O723" s="204"/>
      <c r="P723" s="204"/>
      <c r="Q723" s="204"/>
      <c r="R723" s="204"/>
      <c r="S723" s="204"/>
      <c r="T723" s="204"/>
      <c r="U723" s="204"/>
      <c r="V723" s="204"/>
      <c r="W723" s="204"/>
      <c r="X723" s="204"/>
      <c r="Y723" s="204"/>
      <c r="Z723" s="204"/>
    </row>
    <row r="724" spans="1:26" ht="15.75" customHeight="1">
      <c r="A724" s="204"/>
      <c r="B724" s="204"/>
      <c r="C724" s="204"/>
      <c r="D724" s="204"/>
      <c r="E724" s="204"/>
      <c r="F724" s="204"/>
      <c r="G724" s="204"/>
      <c r="H724" s="204"/>
      <c r="I724" s="204"/>
      <c r="J724" s="204"/>
      <c r="K724" s="204"/>
      <c r="L724" s="204"/>
      <c r="M724" s="204"/>
      <c r="N724" s="204"/>
      <c r="O724" s="204"/>
      <c r="P724" s="204"/>
      <c r="Q724" s="204"/>
      <c r="R724" s="204"/>
      <c r="S724" s="204"/>
      <c r="T724" s="204"/>
      <c r="U724" s="204"/>
      <c r="V724" s="204"/>
      <c r="W724" s="204"/>
      <c r="X724" s="204"/>
      <c r="Y724" s="204"/>
      <c r="Z724" s="204"/>
    </row>
    <row r="725" spans="1:26" ht="15.75" customHeight="1">
      <c r="A725" s="204"/>
      <c r="B725" s="204"/>
      <c r="C725" s="204"/>
      <c r="D725" s="204"/>
      <c r="E725" s="204"/>
      <c r="F725" s="204"/>
      <c r="G725" s="204"/>
      <c r="H725" s="204"/>
      <c r="I725" s="204"/>
      <c r="J725" s="204"/>
      <c r="K725" s="204"/>
      <c r="L725" s="204"/>
      <c r="M725" s="204"/>
      <c r="N725" s="204"/>
      <c r="O725" s="204"/>
      <c r="P725" s="204"/>
      <c r="Q725" s="204"/>
      <c r="R725" s="204"/>
      <c r="S725" s="204"/>
      <c r="T725" s="204"/>
      <c r="U725" s="204"/>
      <c r="V725" s="204"/>
      <c r="W725" s="204"/>
      <c r="X725" s="204"/>
      <c r="Y725" s="204"/>
      <c r="Z725" s="204"/>
    </row>
    <row r="726" spans="1:26" ht="15.75" customHeight="1">
      <c r="A726" s="204"/>
      <c r="B726" s="204"/>
      <c r="C726" s="204"/>
      <c r="D726" s="204"/>
      <c r="E726" s="204"/>
      <c r="F726" s="204"/>
      <c r="G726" s="204"/>
      <c r="H726" s="204"/>
      <c r="I726" s="204"/>
      <c r="J726" s="204"/>
      <c r="K726" s="204"/>
      <c r="L726" s="204"/>
      <c r="M726" s="204"/>
      <c r="N726" s="204"/>
      <c r="O726" s="204"/>
      <c r="P726" s="204"/>
      <c r="Q726" s="204"/>
      <c r="R726" s="204"/>
      <c r="S726" s="204"/>
      <c r="T726" s="204"/>
      <c r="U726" s="204"/>
      <c r="V726" s="204"/>
      <c r="W726" s="204"/>
      <c r="X726" s="204"/>
      <c r="Y726" s="204"/>
      <c r="Z726" s="204"/>
    </row>
    <row r="727" spans="1:26" ht="15.75" customHeight="1">
      <c r="A727" s="204"/>
      <c r="B727" s="204"/>
      <c r="C727" s="204"/>
      <c r="D727" s="204"/>
      <c r="E727" s="204"/>
      <c r="F727" s="204"/>
      <c r="G727" s="204"/>
      <c r="H727" s="204"/>
      <c r="I727" s="204"/>
      <c r="J727" s="204"/>
      <c r="K727" s="204"/>
      <c r="L727" s="204"/>
      <c r="M727" s="204"/>
      <c r="N727" s="204"/>
      <c r="O727" s="204"/>
      <c r="P727" s="204"/>
      <c r="Q727" s="204"/>
      <c r="R727" s="204"/>
      <c r="S727" s="204"/>
      <c r="T727" s="204"/>
      <c r="U727" s="204"/>
      <c r="V727" s="204"/>
      <c r="W727" s="204"/>
      <c r="X727" s="204"/>
      <c r="Y727" s="204"/>
      <c r="Z727" s="204"/>
    </row>
    <row r="728" spans="1:26" ht="15.75" customHeight="1">
      <c r="A728" s="204"/>
      <c r="B728" s="204"/>
      <c r="C728" s="204"/>
      <c r="D728" s="204"/>
      <c r="E728" s="204"/>
      <c r="F728" s="204"/>
      <c r="G728" s="204"/>
      <c r="H728" s="204"/>
      <c r="I728" s="204"/>
      <c r="J728" s="204"/>
      <c r="K728" s="204"/>
      <c r="L728" s="204"/>
      <c r="M728" s="204"/>
      <c r="N728" s="204"/>
      <c r="O728" s="204"/>
      <c r="P728" s="204"/>
      <c r="Q728" s="204"/>
      <c r="R728" s="204"/>
      <c r="S728" s="204"/>
      <c r="T728" s="204"/>
      <c r="U728" s="204"/>
      <c r="V728" s="204"/>
      <c r="W728" s="204"/>
      <c r="X728" s="204"/>
      <c r="Y728" s="204"/>
      <c r="Z728" s="204"/>
    </row>
    <row r="729" spans="1:26" ht="15.75" customHeight="1">
      <c r="A729" s="204"/>
      <c r="B729" s="204"/>
      <c r="C729" s="204"/>
      <c r="D729" s="204"/>
      <c r="E729" s="204"/>
      <c r="F729" s="204"/>
      <c r="G729" s="204"/>
      <c r="H729" s="204"/>
      <c r="I729" s="204"/>
      <c r="J729" s="204"/>
      <c r="K729" s="204"/>
      <c r="L729" s="204"/>
      <c r="M729" s="204"/>
      <c r="N729" s="204"/>
      <c r="O729" s="204"/>
      <c r="P729" s="204"/>
      <c r="Q729" s="204"/>
      <c r="R729" s="204"/>
      <c r="S729" s="204"/>
      <c r="T729" s="204"/>
      <c r="U729" s="204"/>
      <c r="V729" s="204"/>
      <c r="W729" s="204"/>
      <c r="X729" s="204"/>
      <c r="Y729" s="204"/>
      <c r="Z729" s="204"/>
    </row>
    <row r="730" spans="1:26" ht="15.75" customHeight="1">
      <c r="A730" s="204"/>
      <c r="B730" s="204"/>
      <c r="C730" s="204"/>
      <c r="D730" s="204"/>
      <c r="E730" s="204"/>
      <c r="F730" s="204"/>
      <c r="G730" s="204"/>
      <c r="H730" s="204"/>
      <c r="I730" s="204"/>
      <c r="J730" s="204"/>
      <c r="K730" s="204"/>
      <c r="L730" s="204"/>
      <c r="M730" s="204"/>
      <c r="N730" s="204"/>
      <c r="O730" s="204"/>
      <c r="P730" s="204"/>
      <c r="Q730" s="204"/>
      <c r="R730" s="204"/>
      <c r="S730" s="204"/>
      <c r="T730" s="204"/>
      <c r="U730" s="204"/>
      <c r="V730" s="204"/>
      <c r="W730" s="204"/>
      <c r="X730" s="204"/>
      <c r="Y730" s="204"/>
      <c r="Z730" s="204"/>
    </row>
    <row r="731" spans="1:26" ht="15.75" customHeight="1">
      <c r="A731" s="204"/>
      <c r="B731" s="204"/>
      <c r="C731" s="204"/>
      <c r="D731" s="204"/>
      <c r="E731" s="204"/>
      <c r="F731" s="204"/>
      <c r="G731" s="204"/>
      <c r="H731" s="204"/>
      <c r="I731" s="204"/>
      <c r="J731" s="204"/>
      <c r="K731" s="204"/>
      <c r="L731" s="204"/>
      <c r="M731" s="204"/>
      <c r="N731" s="204"/>
      <c r="O731" s="204"/>
      <c r="P731" s="204"/>
      <c r="Q731" s="204"/>
      <c r="R731" s="204"/>
      <c r="S731" s="204"/>
      <c r="T731" s="204"/>
      <c r="U731" s="204"/>
      <c r="V731" s="204"/>
      <c r="W731" s="204"/>
      <c r="X731" s="204"/>
      <c r="Y731" s="204"/>
      <c r="Z731" s="204"/>
    </row>
    <row r="732" spans="1:26" ht="15.75" customHeight="1">
      <c r="A732" s="204"/>
      <c r="B732" s="204"/>
      <c r="C732" s="204"/>
      <c r="D732" s="204"/>
      <c r="E732" s="204"/>
      <c r="F732" s="204"/>
      <c r="G732" s="204"/>
      <c r="H732" s="204"/>
      <c r="I732" s="204"/>
      <c r="J732" s="204"/>
      <c r="K732" s="204"/>
      <c r="L732" s="204"/>
      <c r="M732" s="204"/>
      <c r="N732" s="204"/>
      <c r="O732" s="204"/>
      <c r="P732" s="204"/>
      <c r="Q732" s="204"/>
      <c r="R732" s="204"/>
      <c r="S732" s="204"/>
      <c r="T732" s="204"/>
      <c r="U732" s="204"/>
      <c r="V732" s="204"/>
      <c r="W732" s="204"/>
      <c r="X732" s="204"/>
      <c r="Y732" s="204"/>
      <c r="Z732" s="204"/>
    </row>
    <row r="733" spans="1:26" ht="15.75" customHeight="1">
      <c r="A733" s="204"/>
      <c r="B733" s="204"/>
      <c r="C733" s="204"/>
      <c r="D733" s="204"/>
      <c r="E733" s="204"/>
      <c r="F733" s="204"/>
      <c r="G733" s="204"/>
      <c r="H733" s="204"/>
      <c r="I733" s="204"/>
      <c r="J733" s="204"/>
      <c r="K733" s="204"/>
      <c r="L733" s="204"/>
      <c r="M733" s="204"/>
      <c r="N733" s="204"/>
      <c r="O733" s="204"/>
      <c r="P733" s="204"/>
      <c r="Q733" s="204"/>
      <c r="R733" s="204"/>
      <c r="S733" s="204"/>
      <c r="T733" s="204"/>
      <c r="U733" s="204"/>
      <c r="V733" s="204"/>
      <c r="W733" s="204"/>
      <c r="X733" s="204"/>
      <c r="Y733" s="204"/>
      <c r="Z733" s="204"/>
    </row>
    <row r="734" spans="1:26" ht="15.75" customHeight="1">
      <c r="A734" s="204"/>
      <c r="B734" s="204"/>
      <c r="C734" s="204"/>
      <c r="D734" s="204"/>
      <c r="E734" s="204"/>
      <c r="F734" s="204"/>
      <c r="G734" s="204"/>
      <c r="H734" s="204"/>
      <c r="I734" s="204"/>
      <c r="J734" s="204"/>
      <c r="K734" s="204"/>
      <c r="L734" s="204"/>
      <c r="M734" s="204"/>
      <c r="N734" s="204"/>
      <c r="O734" s="204"/>
      <c r="P734" s="204"/>
      <c r="Q734" s="204"/>
      <c r="R734" s="204"/>
      <c r="S734" s="204"/>
      <c r="T734" s="204"/>
      <c r="U734" s="204"/>
      <c r="V734" s="204"/>
      <c r="W734" s="204"/>
      <c r="X734" s="204"/>
      <c r="Y734" s="204"/>
      <c r="Z734" s="204"/>
    </row>
    <row r="735" spans="1:26" ht="15.75" customHeight="1">
      <c r="A735" s="204"/>
      <c r="B735" s="204"/>
      <c r="C735" s="204"/>
      <c r="D735" s="204"/>
      <c r="E735" s="204"/>
      <c r="F735" s="204"/>
      <c r="G735" s="204"/>
      <c r="H735" s="204"/>
      <c r="I735" s="204"/>
      <c r="J735" s="204"/>
      <c r="K735" s="204"/>
      <c r="L735" s="204"/>
      <c r="M735" s="204"/>
      <c r="N735" s="204"/>
      <c r="O735" s="204"/>
      <c r="P735" s="204"/>
      <c r="Q735" s="204"/>
      <c r="R735" s="204"/>
      <c r="S735" s="204"/>
      <c r="T735" s="204"/>
      <c r="U735" s="204"/>
      <c r="V735" s="204"/>
      <c r="W735" s="204"/>
      <c r="X735" s="204"/>
      <c r="Y735" s="204"/>
      <c r="Z735" s="204"/>
    </row>
    <row r="736" spans="1:26" ht="15.75" customHeight="1">
      <c r="A736" s="204"/>
      <c r="B736" s="204"/>
      <c r="C736" s="204"/>
      <c r="D736" s="204"/>
      <c r="E736" s="204"/>
      <c r="F736" s="204"/>
      <c r="G736" s="204"/>
      <c r="H736" s="204"/>
      <c r="I736" s="204"/>
      <c r="J736" s="204"/>
      <c r="K736" s="204"/>
      <c r="L736" s="204"/>
      <c r="M736" s="204"/>
      <c r="N736" s="204"/>
      <c r="O736" s="204"/>
      <c r="P736" s="204"/>
      <c r="Q736" s="204"/>
      <c r="R736" s="204"/>
      <c r="S736" s="204"/>
      <c r="T736" s="204"/>
      <c r="U736" s="204"/>
      <c r="V736" s="204"/>
      <c r="W736" s="204"/>
      <c r="X736" s="204"/>
      <c r="Y736" s="204"/>
      <c r="Z736" s="204"/>
    </row>
    <row r="737" spans="1:26" ht="15.75" customHeight="1">
      <c r="A737" s="204"/>
      <c r="B737" s="204"/>
      <c r="C737" s="204"/>
      <c r="D737" s="204"/>
      <c r="E737" s="204"/>
      <c r="F737" s="204"/>
      <c r="G737" s="204"/>
      <c r="H737" s="204"/>
      <c r="I737" s="204"/>
      <c r="J737" s="204"/>
      <c r="K737" s="204"/>
      <c r="L737" s="204"/>
      <c r="M737" s="204"/>
      <c r="N737" s="204"/>
      <c r="O737" s="204"/>
      <c r="P737" s="204"/>
      <c r="Q737" s="204"/>
      <c r="R737" s="204"/>
      <c r="S737" s="204"/>
      <c r="T737" s="204"/>
      <c r="U737" s="204"/>
      <c r="V737" s="204"/>
      <c r="W737" s="204"/>
      <c r="X737" s="204"/>
      <c r="Y737" s="204"/>
      <c r="Z737" s="204"/>
    </row>
    <row r="738" spans="1:26" ht="15.75" customHeight="1">
      <c r="A738" s="204"/>
      <c r="B738" s="204"/>
      <c r="C738" s="204"/>
      <c r="D738" s="204"/>
      <c r="E738" s="204"/>
      <c r="F738" s="204"/>
      <c r="G738" s="204"/>
      <c r="H738" s="204"/>
      <c r="I738" s="204"/>
      <c r="J738" s="204"/>
      <c r="K738" s="204"/>
      <c r="L738" s="204"/>
      <c r="M738" s="204"/>
      <c r="N738" s="204"/>
      <c r="O738" s="204"/>
      <c r="P738" s="204"/>
      <c r="Q738" s="204"/>
      <c r="R738" s="204"/>
      <c r="S738" s="204"/>
      <c r="T738" s="204"/>
      <c r="U738" s="204"/>
      <c r="V738" s="204"/>
      <c r="W738" s="204"/>
      <c r="X738" s="204"/>
      <c r="Y738" s="204"/>
      <c r="Z738" s="204"/>
    </row>
    <row r="739" spans="1:26" ht="15.75" customHeight="1">
      <c r="A739" s="204"/>
      <c r="B739" s="204"/>
      <c r="C739" s="204"/>
      <c r="D739" s="204"/>
      <c r="E739" s="204"/>
      <c r="F739" s="204"/>
      <c r="G739" s="204"/>
      <c r="H739" s="204"/>
      <c r="I739" s="204"/>
      <c r="J739" s="204"/>
      <c r="K739" s="204"/>
      <c r="L739" s="204"/>
      <c r="M739" s="204"/>
      <c r="N739" s="204"/>
      <c r="O739" s="204"/>
      <c r="P739" s="204"/>
      <c r="Q739" s="204"/>
      <c r="R739" s="204"/>
      <c r="S739" s="204"/>
      <c r="T739" s="204"/>
      <c r="U739" s="204"/>
      <c r="V739" s="204"/>
      <c r="W739" s="204"/>
      <c r="X739" s="204"/>
      <c r="Y739" s="204"/>
      <c r="Z739" s="204"/>
    </row>
    <row r="740" spans="1:26" ht="15.75" customHeight="1">
      <c r="A740" s="204"/>
      <c r="B740" s="204"/>
      <c r="C740" s="204"/>
      <c r="D740" s="204"/>
      <c r="E740" s="204"/>
      <c r="F740" s="204"/>
      <c r="G740" s="204"/>
      <c r="H740" s="204"/>
      <c r="I740" s="204"/>
      <c r="J740" s="204"/>
      <c r="K740" s="204"/>
      <c r="L740" s="204"/>
      <c r="M740" s="204"/>
      <c r="N740" s="204"/>
      <c r="O740" s="204"/>
      <c r="P740" s="204"/>
      <c r="Q740" s="204"/>
      <c r="R740" s="204"/>
      <c r="S740" s="204"/>
      <c r="T740" s="204"/>
      <c r="U740" s="204"/>
      <c r="V740" s="204"/>
      <c r="W740" s="204"/>
      <c r="X740" s="204"/>
      <c r="Y740" s="204"/>
      <c r="Z740" s="204"/>
    </row>
    <row r="741" spans="1:26" ht="15.75" customHeight="1">
      <c r="A741" s="204"/>
      <c r="B741" s="204"/>
      <c r="C741" s="204"/>
      <c r="D741" s="204"/>
      <c r="E741" s="204"/>
      <c r="F741" s="204"/>
      <c r="G741" s="204"/>
      <c r="H741" s="204"/>
      <c r="I741" s="204"/>
      <c r="J741" s="204"/>
      <c r="K741" s="204"/>
      <c r="L741" s="204"/>
      <c r="M741" s="204"/>
      <c r="N741" s="204"/>
      <c r="O741" s="204"/>
      <c r="P741" s="204"/>
      <c r="Q741" s="204"/>
      <c r="R741" s="204"/>
      <c r="S741" s="204"/>
      <c r="T741" s="204"/>
      <c r="U741" s="204"/>
      <c r="V741" s="204"/>
      <c r="W741" s="204"/>
      <c r="X741" s="204"/>
      <c r="Y741" s="204"/>
      <c r="Z741" s="204"/>
    </row>
    <row r="742" spans="1:26" ht="15.75" customHeight="1">
      <c r="A742" s="204"/>
      <c r="B742" s="204"/>
      <c r="C742" s="204"/>
      <c r="D742" s="204"/>
      <c r="E742" s="204"/>
      <c r="F742" s="204"/>
      <c r="G742" s="204"/>
      <c r="H742" s="204"/>
      <c r="I742" s="204"/>
      <c r="J742" s="204"/>
      <c r="K742" s="204"/>
      <c r="L742" s="204"/>
      <c r="M742" s="204"/>
      <c r="N742" s="204"/>
      <c r="O742" s="204"/>
      <c r="P742" s="204"/>
      <c r="Q742" s="204"/>
      <c r="R742" s="204"/>
      <c r="S742" s="204"/>
      <c r="T742" s="204"/>
      <c r="U742" s="204"/>
      <c r="V742" s="204"/>
      <c r="W742" s="204"/>
      <c r="X742" s="204"/>
      <c r="Y742" s="204"/>
      <c r="Z742" s="204"/>
    </row>
    <row r="743" spans="1:26" ht="15.75" customHeight="1">
      <c r="A743" s="204"/>
      <c r="B743" s="204"/>
      <c r="C743" s="204"/>
      <c r="D743" s="204"/>
      <c r="E743" s="204"/>
      <c r="F743" s="204"/>
      <c r="G743" s="204"/>
      <c r="H743" s="204"/>
      <c r="I743" s="204"/>
      <c r="J743" s="204"/>
      <c r="K743" s="204"/>
      <c r="L743" s="204"/>
      <c r="M743" s="204"/>
      <c r="N743" s="204"/>
      <c r="O743" s="204"/>
      <c r="P743" s="204"/>
      <c r="Q743" s="204"/>
      <c r="R743" s="204"/>
      <c r="S743" s="204"/>
      <c r="T743" s="204"/>
      <c r="U743" s="204"/>
      <c r="V743" s="204"/>
      <c r="W743" s="204"/>
      <c r="X743" s="204"/>
      <c r="Y743" s="204"/>
      <c r="Z743" s="204"/>
    </row>
    <row r="744" spans="1:26" ht="15.75" customHeight="1">
      <c r="A744" s="204"/>
      <c r="B744" s="204"/>
      <c r="C744" s="204"/>
      <c r="D744" s="204"/>
      <c r="E744" s="204"/>
      <c r="F744" s="204"/>
      <c r="G744" s="204"/>
      <c r="H744" s="204"/>
      <c r="I744" s="204"/>
      <c r="J744" s="204"/>
      <c r="K744" s="204"/>
      <c r="L744" s="204"/>
      <c r="M744" s="204"/>
      <c r="N744" s="204"/>
      <c r="O744" s="204"/>
      <c r="P744" s="204"/>
      <c r="Q744" s="204"/>
      <c r="R744" s="204"/>
      <c r="S744" s="204"/>
      <c r="T744" s="204"/>
      <c r="U744" s="204"/>
      <c r="V744" s="204"/>
      <c r="W744" s="204"/>
      <c r="X744" s="204"/>
      <c r="Y744" s="204"/>
      <c r="Z744" s="204"/>
    </row>
    <row r="745" spans="1:26" ht="15.75" customHeight="1">
      <c r="A745" s="204"/>
      <c r="B745" s="204"/>
      <c r="C745" s="204"/>
      <c r="D745" s="204"/>
      <c r="E745" s="204"/>
      <c r="F745" s="204"/>
      <c r="G745" s="204"/>
      <c r="H745" s="204"/>
      <c r="I745" s="204"/>
      <c r="J745" s="204"/>
      <c r="K745" s="204"/>
      <c r="L745" s="204"/>
      <c r="M745" s="204"/>
      <c r="N745" s="204"/>
      <c r="O745" s="204"/>
      <c r="P745" s="204"/>
      <c r="Q745" s="204"/>
      <c r="R745" s="204"/>
      <c r="S745" s="204"/>
      <c r="T745" s="204"/>
      <c r="U745" s="204"/>
      <c r="V745" s="204"/>
      <c r="W745" s="204"/>
      <c r="X745" s="204"/>
      <c r="Y745" s="204"/>
      <c r="Z745" s="204"/>
    </row>
    <row r="746" spans="1:26" ht="15.75" customHeight="1">
      <c r="A746" s="204"/>
      <c r="B746" s="204"/>
      <c r="C746" s="204"/>
      <c r="D746" s="204"/>
      <c r="E746" s="204"/>
      <c r="F746" s="204"/>
      <c r="G746" s="204"/>
      <c r="H746" s="204"/>
      <c r="I746" s="204"/>
      <c r="J746" s="204"/>
      <c r="K746" s="204"/>
      <c r="L746" s="204"/>
      <c r="M746" s="204"/>
      <c r="N746" s="204"/>
      <c r="O746" s="204"/>
      <c r="P746" s="204"/>
      <c r="Q746" s="204"/>
      <c r="R746" s="204"/>
      <c r="S746" s="204"/>
      <c r="T746" s="204"/>
      <c r="U746" s="204"/>
      <c r="V746" s="204"/>
      <c r="W746" s="204"/>
      <c r="X746" s="204"/>
      <c r="Y746" s="204"/>
      <c r="Z746" s="204"/>
    </row>
    <row r="747" spans="1:26" ht="15.75" customHeight="1">
      <c r="A747" s="204"/>
      <c r="B747" s="204"/>
      <c r="C747" s="204"/>
      <c r="D747" s="204"/>
      <c r="E747" s="204"/>
      <c r="F747" s="204"/>
      <c r="G747" s="204"/>
      <c r="H747" s="204"/>
      <c r="I747" s="204"/>
      <c r="J747" s="204"/>
      <c r="K747" s="204"/>
      <c r="L747" s="204"/>
      <c r="M747" s="204"/>
      <c r="N747" s="204"/>
      <c r="O747" s="204"/>
      <c r="P747" s="204"/>
      <c r="Q747" s="204"/>
      <c r="R747" s="204"/>
      <c r="S747" s="204"/>
      <c r="T747" s="204"/>
      <c r="U747" s="204"/>
      <c r="V747" s="204"/>
      <c r="W747" s="204"/>
      <c r="X747" s="204"/>
      <c r="Y747" s="204"/>
      <c r="Z747" s="204"/>
    </row>
    <row r="748" spans="1:26" ht="15.75" customHeight="1">
      <c r="A748" s="204"/>
      <c r="B748" s="204"/>
      <c r="C748" s="204"/>
      <c r="D748" s="204"/>
      <c r="E748" s="204"/>
      <c r="F748" s="204"/>
      <c r="G748" s="204"/>
      <c r="H748" s="204"/>
      <c r="I748" s="204"/>
      <c r="J748" s="204"/>
      <c r="K748" s="204"/>
      <c r="L748" s="204"/>
      <c r="M748" s="204"/>
      <c r="N748" s="204"/>
      <c r="O748" s="204"/>
      <c r="P748" s="204"/>
      <c r="Q748" s="204"/>
      <c r="R748" s="204"/>
      <c r="S748" s="204"/>
      <c r="T748" s="204"/>
      <c r="U748" s="204"/>
      <c r="V748" s="204"/>
      <c r="W748" s="204"/>
      <c r="X748" s="204"/>
      <c r="Y748" s="204"/>
      <c r="Z748" s="204"/>
    </row>
    <row r="749" spans="1:26" ht="15.75" customHeight="1">
      <c r="A749" s="204"/>
      <c r="B749" s="204"/>
      <c r="C749" s="204"/>
      <c r="D749" s="204"/>
      <c r="E749" s="204"/>
      <c r="F749" s="204"/>
      <c r="G749" s="204"/>
      <c r="H749" s="204"/>
      <c r="I749" s="204"/>
      <c r="J749" s="204"/>
      <c r="K749" s="204"/>
      <c r="L749" s="204"/>
      <c r="M749" s="204"/>
      <c r="N749" s="204"/>
      <c r="O749" s="204"/>
      <c r="P749" s="204"/>
      <c r="Q749" s="204"/>
      <c r="R749" s="204"/>
      <c r="S749" s="204"/>
      <c r="T749" s="204"/>
      <c r="U749" s="204"/>
      <c r="V749" s="204"/>
      <c r="W749" s="204"/>
      <c r="X749" s="204"/>
      <c r="Y749" s="204"/>
      <c r="Z749" s="204"/>
    </row>
    <row r="750" spans="1:26" ht="15.75" customHeight="1">
      <c r="A750" s="204"/>
      <c r="B750" s="204"/>
      <c r="C750" s="204"/>
      <c r="D750" s="204"/>
      <c r="E750" s="204"/>
      <c r="F750" s="204"/>
      <c r="G750" s="204"/>
      <c r="H750" s="204"/>
      <c r="I750" s="204"/>
      <c r="J750" s="204"/>
      <c r="K750" s="204"/>
      <c r="L750" s="204"/>
      <c r="M750" s="204"/>
      <c r="N750" s="204"/>
      <c r="O750" s="204"/>
      <c r="P750" s="204"/>
      <c r="Q750" s="204"/>
      <c r="R750" s="204"/>
      <c r="S750" s="204"/>
      <c r="T750" s="204"/>
      <c r="U750" s="204"/>
      <c r="V750" s="204"/>
      <c r="W750" s="204"/>
      <c r="X750" s="204"/>
      <c r="Y750" s="204"/>
      <c r="Z750" s="204"/>
    </row>
    <row r="751" spans="1:26" ht="15.75" customHeight="1">
      <c r="A751" s="204"/>
      <c r="B751" s="204"/>
      <c r="C751" s="204"/>
      <c r="D751" s="204"/>
      <c r="E751" s="204"/>
      <c r="F751" s="204"/>
      <c r="G751" s="204"/>
      <c r="H751" s="204"/>
      <c r="I751" s="204"/>
      <c r="J751" s="204"/>
      <c r="K751" s="204"/>
      <c r="L751" s="204"/>
      <c r="M751" s="204"/>
      <c r="N751" s="204"/>
      <c r="O751" s="204"/>
      <c r="P751" s="204"/>
      <c r="Q751" s="204"/>
      <c r="R751" s="204"/>
      <c r="S751" s="204"/>
      <c r="T751" s="204"/>
      <c r="U751" s="204"/>
      <c r="V751" s="204"/>
      <c r="W751" s="204"/>
      <c r="X751" s="204"/>
      <c r="Y751" s="204"/>
      <c r="Z751" s="204"/>
    </row>
    <row r="752" spans="1:26" ht="15.75" customHeight="1">
      <c r="A752" s="204"/>
      <c r="B752" s="204"/>
      <c r="C752" s="204"/>
      <c r="D752" s="204"/>
      <c r="E752" s="204"/>
      <c r="F752" s="204"/>
      <c r="G752" s="204"/>
      <c r="H752" s="204"/>
      <c r="I752" s="204"/>
      <c r="J752" s="204"/>
      <c r="K752" s="204"/>
      <c r="L752" s="204"/>
      <c r="M752" s="204"/>
      <c r="N752" s="204"/>
      <c r="O752" s="204"/>
      <c r="P752" s="204"/>
      <c r="Q752" s="204"/>
      <c r="R752" s="204"/>
      <c r="S752" s="204"/>
      <c r="T752" s="204"/>
      <c r="U752" s="204"/>
      <c r="V752" s="204"/>
      <c r="W752" s="204"/>
      <c r="X752" s="204"/>
      <c r="Y752" s="204"/>
      <c r="Z752" s="204"/>
    </row>
    <row r="753" spans="1:26" ht="15.75" customHeight="1">
      <c r="A753" s="204"/>
      <c r="B753" s="204"/>
      <c r="C753" s="204"/>
      <c r="D753" s="204"/>
      <c r="E753" s="204"/>
      <c r="F753" s="204"/>
      <c r="G753" s="204"/>
      <c r="H753" s="204"/>
      <c r="I753" s="204"/>
      <c r="J753" s="204"/>
      <c r="K753" s="204"/>
      <c r="L753" s="204"/>
      <c r="M753" s="204"/>
      <c r="N753" s="204"/>
      <c r="O753" s="204"/>
      <c r="P753" s="204"/>
      <c r="Q753" s="204"/>
      <c r="R753" s="204"/>
      <c r="S753" s="204"/>
      <c r="T753" s="204"/>
      <c r="U753" s="204"/>
      <c r="V753" s="204"/>
      <c r="W753" s="204"/>
      <c r="X753" s="204"/>
      <c r="Y753" s="204"/>
      <c r="Z753" s="204"/>
    </row>
    <row r="754" spans="1:26" ht="15.75" customHeight="1">
      <c r="A754" s="204"/>
      <c r="B754" s="204"/>
      <c r="C754" s="204"/>
      <c r="D754" s="204"/>
      <c r="E754" s="204"/>
      <c r="F754" s="204"/>
      <c r="G754" s="204"/>
      <c r="H754" s="204"/>
      <c r="I754" s="204"/>
      <c r="J754" s="204"/>
      <c r="K754" s="204"/>
      <c r="L754" s="204"/>
      <c r="M754" s="204"/>
      <c r="N754" s="204"/>
      <c r="O754" s="204"/>
      <c r="P754" s="204"/>
      <c r="Q754" s="204"/>
      <c r="R754" s="204"/>
      <c r="S754" s="204"/>
      <c r="T754" s="204"/>
      <c r="U754" s="204"/>
      <c r="V754" s="204"/>
      <c r="W754" s="204"/>
      <c r="X754" s="204"/>
      <c r="Y754" s="204"/>
      <c r="Z754" s="204"/>
    </row>
    <row r="755" spans="1:26" ht="15.75" customHeight="1">
      <c r="A755" s="204"/>
      <c r="B755" s="204"/>
      <c r="C755" s="204"/>
      <c r="D755" s="204"/>
      <c r="E755" s="204"/>
      <c r="F755" s="204"/>
      <c r="G755" s="204"/>
      <c r="H755" s="204"/>
      <c r="I755" s="204"/>
      <c r="J755" s="204"/>
      <c r="K755" s="204"/>
      <c r="L755" s="204"/>
      <c r="M755" s="204"/>
      <c r="N755" s="204"/>
      <c r="O755" s="204"/>
      <c r="P755" s="204"/>
      <c r="Q755" s="204"/>
      <c r="R755" s="204"/>
      <c r="S755" s="204"/>
      <c r="T755" s="204"/>
      <c r="U755" s="204"/>
      <c r="V755" s="204"/>
      <c r="W755" s="204"/>
      <c r="X755" s="204"/>
      <c r="Y755" s="204"/>
      <c r="Z755" s="204"/>
    </row>
    <row r="756" spans="1:26" ht="15.75" customHeight="1">
      <c r="A756" s="204"/>
      <c r="B756" s="204"/>
      <c r="C756" s="204"/>
      <c r="D756" s="204"/>
      <c r="E756" s="204"/>
      <c r="F756" s="204"/>
      <c r="G756" s="204"/>
      <c r="H756" s="204"/>
      <c r="I756" s="204"/>
      <c r="J756" s="204"/>
      <c r="K756" s="204"/>
      <c r="L756" s="204"/>
      <c r="M756" s="204"/>
      <c r="N756" s="204"/>
      <c r="O756" s="204"/>
      <c r="P756" s="204"/>
      <c r="Q756" s="204"/>
      <c r="R756" s="204"/>
      <c r="S756" s="204"/>
      <c r="T756" s="204"/>
      <c r="U756" s="204"/>
      <c r="V756" s="204"/>
      <c r="W756" s="204"/>
      <c r="X756" s="204"/>
      <c r="Y756" s="204"/>
      <c r="Z756" s="204"/>
    </row>
    <row r="757" spans="1:26" ht="15.75" customHeight="1">
      <c r="A757" s="204"/>
      <c r="B757" s="204"/>
      <c r="C757" s="204"/>
      <c r="D757" s="204"/>
      <c r="E757" s="204"/>
      <c r="F757" s="204"/>
      <c r="G757" s="204"/>
      <c r="H757" s="204"/>
      <c r="I757" s="204"/>
      <c r="J757" s="204"/>
      <c r="K757" s="204"/>
      <c r="L757" s="204"/>
      <c r="M757" s="204"/>
      <c r="N757" s="204"/>
      <c r="O757" s="204"/>
      <c r="P757" s="204"/>
      <c r="Q757" s="204"/>
      <c r="R757" s="204"/>
      <c r="S757" s="204"/>
      <c r="T757" s="204"/>
      <c r="U757" s="204"/>
      <c r="V757" s="204"/>
      <c r="W757" s="204"/>
      <c r="X757" s="204"/>
      <c r="Y757" s="204"/>
      <c r="Z757" s="204"/>
    </row>
    <row r="758" spans="1:26" ht="15.75" customHeight="1">
      <c r="A758" s="204"/>
      <c r="B758" s="204"/>
      <c r="C758" s="204"/>
      <c r="D758" s="204"/>
      <c r="E758" s="204"/>
      <c r="F758" s="204"/>
      <c r="G758" s="204"/>
      <c r="H758" s="204"/>
      <c r="I758" s="204"/>
      <c r="J758" s="204"/>
      <c r="K758" s="204"/>
      <c r="L758" s="204"/>
      <c r="M758" s="204"/>
      <c r="N758" s="204"/>
      <c r="O758" s="204"/>
      <c r="P758" s="204"/>
      <c r="Q758" s="204"/>
      <c r="R758" s="204"/>
      <c r="S758" s="204"/>
      <c r="T758" s="204"/>
      <c r="U758" s="204"/>
      <c r="V758" s="204"/>
      <c r="W758" s="204"/>
      <c r="X758" s="204"/>
      <c r="Y758" s="204"/>
      <c r="Z758" s="204"/>
    </row>
    <row r="759" spans="1:26" ht="15.75" customHeight="1">
      <c r="A759" s="204"/>
      <c r="B759" s="204"/>
      <c r="C759" s="204"/>
      <c r="D759" s="204"/>
      <c r="E759" s="204"/>
      <c r="F759" s="204"/>
      <c r="G759" s="204"/>
      <c r="H759" s="204"/>
      <c r="I759" s="204"/>
      <c r="J759" s="204"/>
      <c r="K759" s="204"/>
      <c r="L759" s="204"/>
      <c r="M759" s="204"/>
      <c r="N759" s="204"/>
      <c r="O759" s="204"/>
      <c r="P759" s="204"/>
      <c r="Q759" s="204"/>
      <c r="R759" s="204"/>
      <c r="S759" s="204"/>
      <c r="T759" s="204"/>
      <c r="U759" s="204"/>
      <c r="V759" s="204"/>
      <c r="W759" s="204"/>
      <c r="X759" s="204"/>
      <c r="Y759" s="204"/>
      <c r="Z759" s="204"/>
    </row>
    <row r="760" spans="1:26" ht="15.75" customHeight="1">
      <c r="A760" s="204"/>
      <c r="B760" s="204"/>
      <c r="C760" s="204"/>
      <c r="D760" s="204"/>
      <c r="E760" s="204"/>
      <c r="F760" s="204"/>
      <c r="G760" s="204"/>
      <c r="H760" s="204"/>
      <c r="I760" s="204"/>
      <c r="J760" s="204"/>
      <c r="K760" s="204"/>
      <c r="L760" s="204"/>
      <c r="M760" s="204"/>
      <c r="N760" s="204"/>
      <c r="O760" s="204"/>
      <c r="P760" s="204"/>
      <c r="Q760" s="204"/>
      <c r="R760" s="204"/>
      <c r="S760" s="204"/>
      <c r="T760" s="204"/>
      <c r="U760" s="204"/>
      <c r="V760" s="204"/>
      <c r="W760" s="204"/>
      <c r="X760" s="204"/>
      <c r="Y760" s="204"/>
      <c r="Z760" s="204"/>
    </row>
    <row r="761" spans="1:26" ht="15.75" customHeight="1">
      <c r="A761" s="204"/>
      <c r="B761" s="204"/>
      <c r="C761" s="204"/>
      <c r="D761" s="204"/>
      <c r="E761" s="204"/>
      <c r="F761" s="204"/>
      <c r="G761" s="204"/>
      <c r="H761" s="204"/>
      <c r="I761" s="204"/>
      <c r="J761" s="204"/>
      <c r="K761" s="204"/>
      <c r="L761" s="204"/>
      <c r="M761" s="204"/>
      <c r="N761" s="204"/>
      <c r="O761" s="204"/>
      <c r="P761" s="204"/>
      <c r="Q761" s="204"/>
      <c r="R761" s="204"/>
      <c r="S761" s="204"/>
      <c r="T761" s="204"/>
      <c r="U761" s="204"/>
      <c r="V761" s="204"/>
      <c r="W761" s="204"/>
      <c r="X761" s="204"/>
      <c r="Y761" s="204"/>
      <c r="Z761" s="204"/>
    </row>
    <row r="762" spans="1:26" ht="15.75" customHeight="1">
      <c r="A762" s="204"/>
      <c r="B762" s="204"/>
      <c r="C762" s="204"/>
      <c r="D762" s="204"/>
      <c r="E762" s="204"/>
      <c r="F762" s="204"/>
      <c r="G762" s="204"/>
      <c r="H762" s="204"/>
      <c r="I762" s="204"/>
      <c r="J762" s="204"/>
      <c r="K762" s="204"/>
      <c r="L762" s="204"/>
      <c r="M762" s="204"/>
      <c r="N762" s="204"/>
      <c r="O762" s="204"/>
      <c r="P762" s="204"/>
      <c r="Q762" s="204"/>
      <c r="R762" s="204"/>
      <c r="S762" s="204"/>
      <c r="T762" s="204"/>
      <c r="U762" s="204"/>
      <c r="V762" s="204"/>
      <c r="W762" s="204"/>
      <c r="X762" s="204"/>
      <c r="Y762" s="204"/>
      <c r="Z762" s="204"/>
    </row>
    <row r="763" spans="1:26" ht="15.75" customHeight="1">
      <c r="A763" s="204"/>
      <c r="B763" s="204"/>
      <c r="C763" s="204"/>
      <c r="D763" s="204"/>
      <c r="E763" s="204"/>
      <c r="F763" s="204"/>
      <c r="G763" s="204"/>
      <c r="H763" s="204"/>
      <c r="I763" s="204"/>
      <c r="J763" s="204"/>
      <c r="K763" s="204"/>
      <c r="L763" s="204"/>
      <c r="M763" s="204"/>
      <c r="N763" s="204"/>
      <c r="O763" s="204"/>
      <c r="P763" s="204"/>
      <c r="Q763" s="204"/>
      <c r="R763" s="204"/>
      <c r="S763" s="204"/>
      <c r="T763" s="204"/>
      <c r="U763" s="204"/>
      <c r="V763" s="204"/>
      <c r="W763" s="204"/>
      <c r="X763" s="204"/>
      <c r="Y763" s="204"/>
      <c r="Z763" s="204"/>
    </row>
    <row r="764" spans="1:26" ht="15.75" customHeight="1">
      <c r="A764" s="204"/>
      <c r="B764" s="204"/>
      <c r="C764" s="204"/>
      <c r="D764" s="204"/>
      <c r="E764" s="204"/>
      <c r="F764" s="204"/>
      <c r="G764" s="204"/>
      <c r="H764" s="204"/>
      <c r="I764" s="204"/>
      <c r="J764" s="204"/>
      <c r="K764" s="204"/>
      <c r="L764" s="204"/>
      <c r="M764" s="204"/>
      <c r="N764" s="204"/>
      <c r="O764" s="204"/>
      <c r="P764" s="204"/>
      <c r="Q764" s="204"/>
      <c r="R764" s="204"/>
      <c r="S764" s="204"/>
      <c r="T764" s="204"/>
      <c r="U764" s="204"/>
      <c r="V764" s="204"/>
      <c r="W764" s="204"/>
      <c r="X764" s="204"/>
      <c r="Y764" s="204"/>
      <c r="Z764" s="204"/>
    </row>
    <row r="765" spans="1:26" ht="15.75" customHeight="1">
      <c r="A765" s="204"/>
      <c r="B765" s="204"/>
      <c r="C765" s="204"/>
      <c r="D765" s="204"/>
      <c r="E765" s="204"/>
      <c r="F765" s="204"/>
      <c r="G765" s="204"/>
      <c r="H765" s="204"/>
      <c r="I765" s="204"/>
      <c r="J765" s="204"/>
      <c r="K765" s="204"/>
      <c r="L765" s="204"/>
      <c r="M765" s="204"/>
      <c r="N765" s="204"/>
      <c r="O765" s="204"/>
      <c r="P765" s="204"/>
      <c r="Q765" s="204"/>
      <c r="R765" s="204"/>
      <c r="S765" s="204"/>
      <c r="T765" s="204"/>
      <c r="U765" s="204"/>
      <c r="V765" s="204"/>
      <c r="W765" s="204"/>
      <c r="X765" s="204"/>
      <c r="Y765" s="204"/>
      <c r="Z765" s="204"/>
    </row>
    <row r="766" spans="1:26" ht="15.75" customHeight="1">
      <c r="A766" s="204"/>
      <c r="B766" s="204"/>
      <c r="C766" s="204"/>
      <c r="D766" s="204"/>
      <c r="E766" s="204"/>
      <c r="F766" s="204"/>
      <c r="G766" s="204"/>
      <c r="H766" s="204"/>
      <c r="I766" s="204"/>
      <c r="J766" s="204"/>
      <c r="K766" s="204"/>
      <c r="L766" s="204"/>
      <c r="M766" s="204"/>
      <c r="N766" s="204"/>
      <c r="O766" s="204"/>
      <c r="P766" s="204"/>
      <c r="Q766" s="204"/>
      <c r="R766" s="204"/>
      <c r="S766" s="204"/>
      <c r="T766" s="204"/>
      <c r="U766" s="204"/>
      <c r="V766" s="204"/>
      <c r="W766" s="204"/>
      <c r="X766" s="204"/>
      <c r="Y766" s="204"/>
      <c r="Z766" s="204"/>
    </row>
    <row r="767" spans="1:26" ht="15.75" customHeight="1">
      <c r="A767" s="204"/>
      <c r="B767" s="204"/>
      <c r="C767" s="204"/>
      <c r="D767" s="204"/>
      <c r="E767" s="204"/>
      <c r="F767" s="204"/>
      <c r="G767" s="204"/>
      <c r="H767" s="204"/>
      <c r="I767" s="204"/>
      <c r="J767" s="204"/>
      <c r="K767" s="204"/>
      <c r="L767" s="204"/>
      <c r="M767" s="204"/>
      <c r="N767" s="204"/>
      <c r="O767" s="204"/>
      <c r="P767" s="204"/>
      <c r="Q767" s="204"/>
      <c r="R767" s="204"/>
      <c r="S767" s="204"/>
      <c r="T767" s="204"/>
      <c r="U767" s="204"/>
      <c r="V767" s="204"/>
      <c r="W767" s="204"/>
      <c r="X767" s="204"/>
      <c r="Y767" s="204"/>
      <c r="Z767" s="204"/>
    </row>
    <row r="768" spans="1:26" ht="15.75" customHeight="1">
      <c r="A768" s="204"/>
      <c r="B768" s="204"/>
      <c r="C768" s="204"/>
      <c r="D768" s="204"/>
      <c r="E768" s="204"/>
      <c r="F768" s="204"/>
      <c r="G768" s="204"/>
      <c r="H768" s="204"/>
      <c r="I768" s="204"/>
      <c r="J768" s="204"/>
      <c r="K768" s="204"/>
      <c r="L768" s="204"/>
      <c r="M768" s="204"/>
      <c r="N768" s="204"/>
      <c r="O768" s="204"/>
      <c r="P768" s="204"/>
      <c r="Q768" s="204"/>
      <c r="R768" s="204"/>
      <c r="S768" s="204"/>
      <c r="T768" s="204"/>
      <c r="U768" s="204"/>
      <c r="V768" s="204"/>
      <c r="W768" s="204"/>
      <c r="X768" s="204"/>
      <c r="Y768" s="204"/>
      <c r="Z768" s="204"/>
    </row>
    <row r="769" spans="1:26" ht="15.75" customHeight="1">
      <c r="A769" s="204"/>
      <c r="B769" s="204"/>
      <c r="C769" s="204"/>
      <c r="D769" s="204"/>
      <c r="E769" s="204"/>
      <c r="F769" s="204"/>
      <c r="G769" s="204"/>
      <c r="H769" s="204"/>
      <c r="I769" s="204"/>
      <c r="J769" s="204"/>
      <c r="K769" s="204"/>
      <c r="L769" s="204"/>
      <c r="M769" s="204"/>
      <c r="N769" s="204"/>
      <c r="O769" s="204"/>
      <c r="P769" s="204"/>
      <c r="Q769" s="204"/>
      <c r="R769" s="204"/>
      <c r="S769" s="204"/>
      <c r="T769" s="204"/>
      <c r="U769" s="204"/>
      <c r="V769" s="204"/>
      <c r="W769" s="204"/>
      <c r="X769" s="204"/>
      <c r="Y769" s="204"/>
      <c r="Z769" s="204"/>
    </row>
    <row r="770" spans="1:26" ht="15.75" customHeight="1">
      <c r="A770" s="204"/>
      <c r="B770" s="204"/>
      <c r="C770" s="204"/>
      <c r="D770" s="204"/>
      <c r="E770" s="204"/>
      <c r="F770" s="204"/>
      <c r="G770" s="204"/>
      <c r="H770" s="204"/>
      <c r="I770" s="204"/>
      <c r="J770" s="204"/>
      <c r="K770" s="204"/>
      <c r="L770" s="204"/>
      <c r="M770" s="204"/>
      <c r="N770" s="204"/>
      <c r="O770" s="204"/>
      <c r="P770" s="204"/>
      <c r="Q770" s="204"/>
      <c r="R770" s="204"/>
      <c r="S770" s="204"/>
      <c r="T770" s="204"/>
      <c r="U770" s="204"/>
      <c r="V770" s="204"/>
      <c r="W770" s="204"/>
      <c r="X770" s="204"/>
      <c r="Y770" s="204"/>
      <c r="Z770" s="204"/>
    </row>
    <row r="771" spans="1:26" ht="15.75" customHeight="1">
      <c r="A771" s="204"/>
      <c r="B771" s="204"/>
      <c r="C771" s="204"/>
      <c r="D771" s="204"/>
      <c r="E771" s="204"/>
      <c r="F771" s="204"/>
      <c r="G771" s="204"/>
      <c r="H771" s="204"/>
      <c r="I771" s="204"/>
      <c r="J771" s="204"/>
      <c r="K771" s="204"/>
      <c r="L771" s="204"/>
      <c r="M771" s="204"/>
      <c r="N771" s="204"/>
      <c r="O771" s="204"/>
      <c r="P771" s="204"/>
      <c r="Q771" s="204"/>
      <c r="R771" s="204"/>
      <c r="S771" s="204"/>
      <c r="T771" s="204"/>
      <c r="U771" s="204"/>
      <c r="V771" s="204"/>
      <c r="W771" s="204"/>
      <c r="X771" s="204"/>
      <c r="Y771" s="204"/>
      <c r="Z771" s="204"/>
    </row>
    <row r="772" spans="1:26" ht="15.75" customHeight="1">
      <c r="A772" s="204"/>
      <c r="B772" s="204"/>
      <c r="C772" s="204"/>
      <c r="D772" s="204"/>
      <c r="E772" s="204"/>
      <c r="F772" s="204"/>
      <c r="G772" s="204"/>
      <c r="H772" s="204"/>
      <c r="I772" s="204"/>
      <c r="J772" s="204"/>
      <c r="K772" s="204"/>
      <c r="L772" s="204"/>
      <c r="M772" s="204"/>
      <c r="N772" s="204"/>
      <c r="O772" s="204"/>
      <c r="P772" s="204"/>
      <c r="Q772" s="204"/>
      <c r="R772" s="204"/>
      <c r="S772" s="204"/>
      <c r="T772" s="204"/>
      <c r="U772" s="204"/>
      <c r="V772" s="204"/>
      <c r="W772" s="204"/>
      <c r="X772" s="204"/>
      <c r="Y772" s="204"/>
      <c r="Z772" s="204"/>
    </row>
    <row r="773" spans="1:26" ht="15.75" customHeight="1">
      <c r="A773" s="204"/>
      <c r="B773" s="204"/>
      <c r="C773" s="204"/>
      <c r="D773" s="204"/>
      <c r="E773" s="204"/>
      <c r="F773" s="204"/>
      <c r="G773" s="204"/>
      <c r="H773" s="204"/>
      <c r="I773" s="204"/>
      <c r="J773" s="204"/>
      <c r="K773" s="204"/>
      <c r="L773" s="204"/>
      <c r="M773" s="204"/>
      <c r="N773" s="204"/>
      <c r="O773" s="204"/>
      <c r="P773" s="204"/>
      <c r="Q773" s="204"/>
      <c r="R773" s="204"/>
      <c r="S773" s="204"/>
      <c r="T773" s="204"/>
      <c r="U773" s="204"/>
      <c r="V773" s="204"/>
      <c r="W773" s="204"/>
      <c r="X773" s="204"/>
      <c r="Y773" s="204"/>
      <c r="Z773" s="204"/>
    </row>
    <row r="774" spans="1:26" ht="15.75" customHeight="1">
      <c r="A774" s="204"/>
      <c r="B774" s="204"/>
      <c r="C774" s="204"/>
      <c r="D774" s="204"/>
      <c r="E774" s="204"/>
      <c r="F774" s="204"/>
      <c r="G774" s="204"/>
      <c r="H774" s="204"/>
      <c r="I774" s="204"/>
      <c r="J774" s="204"/>
      <c r="K774" s="204"/>
      <c r="L774" s="204"/>
      <c r="M774" s="204"/>
      <c r="N774" s="204"/>
      <c r="O774" s="204"/>
      <c r="P774" s="204"/>
      <c r="Q774" s="204"/>
      <c r="R774" s="204"/>
      <c r="S774" s="204"/>
      <c r="T774" s="204"/>
      <c r="U774" s="204"/>
      <c r="V774" s="204"/>
      <c r="W774" s="204"/>
      <c r="X774" s="204"/>
      <c r="Y774" s="204"/>
      <c r="Z774" s="204"/>
    </row>
    <row r="775" spans="1:26" ht="15.75" customHeight="1">
      <c r="A775" s="204"/>
      <c r="B775" s="204"/>
      <c r="C775" s="204"/>
      <c r="D775" s="204"/>
      <c r="E775" s="204"/>
      <c r="F775" s="204"/>
      <c r="G775" s="204"/>
      <c r="H775" s="204"/>
      <c r="I775" s="204"/>
      <c r="J775" s="204"/>
      <c r="K775" s="204"/>
      <c r="L775" s="204"/>
      <c r="M775" s="204"/>
      <c r="N775" s="204"/>
      <c r="O775" s="204"/>
      <c r="P775" s="204"/>
      <c r="Q775" s="204"/>
      <c r="R775" s="204"/>
      <c r="S775" s="204"/>
      <c r="T775" s="204"/>
      <c r="U775" s="204"/>
      <c r="V775" s="204"/>
      <c r="W775" s="204"/>
      <c r="X775" s="204"/>
      <c r="Y775" s="204"/>
      <c r="Z775" s="204"/>
    </row>
    <row r="776" spans="1:26" ht="15.75" customHeight="1">
      <c r="A776" s="204"/>
      <c r="B776" s="204"/>
      <c r="C776" s="204"/>
      <c r="D776" s="204"/>
      <c r="E776" s="204"/>
      <c r="F776" s="204"/>
      <c r="G776" s="204"/>
      <c r="H776" s="204"/>
      <c r="I776" s="204"/>
      <c r="J776" s="204"/>
      <c r="K776" s="204"/>
      <c r="L776" s="204"/>
      <c r="M776" s="204"/>
      <c r="N776" s="204"/>
      <c r="O776" s="204"/>
      <c r="P776" s="204"/>
      <c r="Q776" s="204"/>
      <c r="R776" s="204"/>
      <c r="S776" s="204"/>
      <c r="T776" s="204"/>
      <c r="U776" s="204"/>
      <c r="V776" s="204"/>
      <c r="W776" s="204"/>
      <c r="X776" s="204"/>
      <c r="Y776" s="204"/>
      <c r="Z776" s="204"/>
    </row>
    <row r="777" spans="1:26" ht="15.75" customHeight="1">
      <c r="A777" s="204"/>
      <c r="B777" s="204"/>
      <c r="C777" s="204"/>
      <c r="D777" s="204"/>
      <c r="E777" s="204"/>
      <c r="F777" s="204"/>
      <c r="G777" s="204"/>
      <c r="H777" s="204"/>
      <c r="I777" s="204"/>
      <c r="J777" s="204"/>
      <c r="K777" s="204"/>
      <c r="L777" s="204"/>
      <c r="M777" s="204"/>
      <c r="N777" s="204"/>
      <c r="O777" s="204"/>
      <c r="P777" s="204"/>
      <c r="Q777" s="204"/>
      <c r="R777" s="204"/>
      <c r="S777" s="204"/>
      <c r="T777" s="204"/>
      <c r="U777" s="204"/>
      <c r="V777" s="204"/>
      <c r="W777" s="204"/>
      <c r="X777" s="204"/>
      <c r="Y777" s="204"/>
      <c r="Z777" s="204"/>
    </row>
    <row r="778" spans="1:26" ht="15.75" customHeight="1">
      <c r="A778" s="204"/>
      <c r="B778" s="204"/>
      <c r="C778" s="204"/>
      <c r="D778" s="204"/>
      <c r="E778" s="204"/>
      <c r="F778" s="204"/>
      <c r="G778" s="204"/>
      <c r="H778" s="204"/>
      <c r="I778" s="204"/>
      <c r="J778" s="204"/>
      <c r="K778" s="204"/>
      <c r="L778" s="204"/>
      <c r="M778" s="204"/>
      <c r="N778" s="204"/>
      <c r="O778" s="204"/>
      <c r="P778" s="204"/>
      <c r="Q778" s="204"/>
      <c r="R778" s="204"/>
      <c r="S778" s="204"/>
      <c r="T778" s="204"/>
      <c r="U778" s="204"/>
      <c r="V778" s="204"/>
      <c r="W778" s="204"/>
      <c r="X778" s="204"/>
      <c r="Y778" s="204"/>
      <c r="Z778" s="204"/>
    </row>
    <row r="779" spans="1:26" ht="15.75" customHeight="1">
      <c r="A779" s="204"/>
      <c r="B779" s="204"/>
      <c r="C779" s="204"/>
      <c r="D779" s="204"/>
      <c r="E779" s="204"/>
      <c r="F779" s="204"/>
      <c r="G779" s="204"/>
      <c r="H779" s="204"/>
      <c r="I779" s="204"/>
      <c r="J779" s="204"/>
      <c r="K779" s="204"/>
      <c r="L779" s="204"/>
      <c r="M779" s="204"/>
      <c r="N779" s="204"/>
      <c r="O779" s="204"/>
      <c r="P779" s="204"/>
      <c r="Q779" s="204"/>
      <c r="R779" s="204"/>
      <c r="S779" s="204"/>
      <c r="T779" s="204"/>
      <c r="U779" s="204"/>
      <c r="V779" s="204"/>
      <c r="W779" s="204"/>
      <c r="X779" s="204"/>
      <c r="Y779" s="204"/>
      <c r="Z779" s="204"/>
    </row>
    <row r="780" spans="1:26" ht="15.75" customHeight="1">
      <c r="A780" s="204"/>
      <c r="B780" s="204"/>
      <c r="C780" s="204"/>
      <c r="D780" s="204"/>
      <c r="E780" s="204"/>
      <c r="F780" s="204"/>
      <c r="G780" s="204"/>
      <c r="H780" s="204"/>
      <c r="I780" s="204"/>
      <c r="J780" s="204"/>
      <c r="K780" s="204"/>
      <c r="L780" s="204"/>
      <c r="M780" s="204"/>
      <c r="N780" s="204"/>
      <c r="O780" s="204"/>
      <c r="P780" s="204"/>
      <c r="Q780" s="204"/>
      <c r="R780" s="204"/>
      <c r="S780" s="204"/>
      <c r="T780" s="204"/>
      <c r="U780" s="204"/>
      <c r="V780" s="204"/>
      <c r="W780" s="204"/>
      <c r="X780" s="204"/>
      <c r="Y780" s="204"/>
      <c r="Z780" s="204"/>
    </row>
    <row r="781" spans="1:26" ht="15.75" customHeight="1">
      <c r="A781" s="204"/>
      <c r="B781" s="204"/>
      <c r="C781" s="204"/>
      <c r="D781" s="204"/>
      <c r="E781" s="204"/>
      <c r="F781" s="204"/>
      <c r="G781" s="204"/>
      <c r="H781" s="204"/>
      <c r="I781" s="204"/>
      <c r="J781" s="204"/>
      <c r="K781" s="204"/>
      <c r="L781" s="204"/>
      <c r="M781" s="204"/>
      <c r="N781" s="204"/>
      <c r="O781" s="204"/>
      <c r="P781" s="204"/>
      <c r="Q781" s="204"/>
      <c r="R781" s="204"/>
      <c r="S781" s="204"/>
      <c r="T781" s="204"/>
      <c r="U781" s="204"/>
      <c r="V781" s="204"/>
      <c r="W781" s="204"/>
      <c r="X781" s="204"/>
      <c r="Y781" s="204"/>
      <c r="Z781" s="204"/>
    </row>
    <row r="782" spans="1:26" ht="15.75" customHeight="1">
      <c r="A782" s="204"/>
      <c r="B782" s="204"/>
      <c r="C782" s="204"/>
      <c r="D782" s="204"/>
      <c r="E782" s="204"/>
      <c r="F782" s="204"/>
      <c r="G782" s="204"/>
      <c r="H782" s="204"/>
      <c r="I782" s="204"/>
      <c r="J782" s="204"/>
      <c r="K782" s="204"/>
      <c r="L782" s="204"/>
      <c r="M782" s="204"/>
      <c r="N782" s="204"/>
      <c r="O782" s="204"/>
      <c r="P782" s="204"/>
      <c r="Q782" s="204"/>
      <c r="R782" s="204"/>
      <c r="S782" s="204"/>
      <c r="T782" s="204"/>
      <c r="U782" s="204"/>
      <c r="V782" s="204"/>
      <c r="W782" s="204"/>
      <c r="X782" s="204"/>
      <c r="Y782" s="204"/>
      <c r="Z782" s="204"/>
    </row>
    <row r="783" spans="1:26" ht="15.75" customHeight="1">
      <c r="A783" s="204"/>
      <c r="B783" s="204"/>
      <c r="C783" s="204"/>
      <c r="D783" s="204"/>
      <c r="E783" s="204"/>
      <c r="F783" s="204"/>
      <c r="G783" s="204"/>
      <c r="H783" s="204"/>
      <c r="I783" s="204"/>
      <c r="J783" s="204"/>
      <c r="K783" s="204"/>
      <c r="L783" s="204"/>
      <c r="M783" s="204"/>
      <c r="N783" s="204"/>
      <c r="O783" s="204"/>
      <c r="P783" s="204"/>
      <c r="Q783" s="204"/>
      <c r="R783" s="204"/>
      <c r="S783" s="204"/>
      <c r="T783" s="204"/>
      <c r="U783" s="204"/>
      <c r="V783" s="204"/>
      <c r="W783" s="204"/>
      <c r="X783" s="204"/>
      <c r="Y783" s="204"/>
      <c r="Z783" s="204"/>
    </row>
    <row r="784" spans="1:26" ht="15.75" customHeight="1">
      <c r="A784" s="204"/>
      <c r="B784" s="204"/>
      <c r="C784" s="204"/>
      <c r="D784" s="204"/>
      <c r="E784" s="204"/>
      <c r="F784" s="204"/>
      <c r="G784" s="204"/>
      <c r="H784" s="204"/>
      <c r="I784" s="204"/>
      <c r="J784" s="204"/>
      <c r="K784" s="204"/>
      <c r="L784" s="204"/>
      <c r="M784" s="204"/>
      <c r="N784" s="204"/>
      <c r="O784" s="204"/>
      <c r="P784" s="204"/>
      <c r="Q784" s="204"/>
      <c r="R784" s="204"/>
      <c r="S784" s="204"/>
      <c r="T784" s="204"/>
      <c r="U784" s="204"/>
      <c r="V784" s="204"/>
      <c r="W784" s="204"/>
      <c r="X784" s="204"/>
      <c r="Y784" s="204"/>
      <c r="Z784" s="204"/>
    </row>
    <row r="785" spans="1:26" ht="15.75" customHeight="1">
      <c r="A785" s="204"/>
      <c r="B785" s="204"/>
      <c r="C785" s="204"/>
      <c r="D785" s="204"/>
      <c r="E785" s="204"/>
      <c r="F785" s="204"/>
      <c r="G785" s="204"/>
      <c r="H785" s="204"/>
      <c r="I785" s="204"/>
      <c r="J785" s="204"/>
      <c r="K785" s="204"/>
      <c r="L785" s="204"/>
      <c r="M785" s="204"/>
      <c r="N785" s="204"/>
      <c r="O785" s="204"/>
      <c r="P785" s="204"/>
      <c r="Q785" s="204"/>
      <c r="R785" s="204"/>
      <c r="S785" s="204"/>
      <c r="T785" s="204"/>
      <c r="U785" s="204"/>
      <c r="V785" s="204"/>
      <c r="W785" s="204"/>
      <c r="X785" s="204"/>
      <c r="Y785" s="204"/>
      <c r="Z785" s="204"/>
    </row>
    <row r="786" spans="1:26" ht="15.75" customHeight="1">
      <c r="A786" s="204"/>
      <c r="B786" s="204"/>
      <c r="C786" s="204"/>
      <c r="D786" s="204"/>
      <c r="E786" s="204"/>
      <c r="F786" s="204"/>
      <c r="G786" s="204"/>
      <c r="H786" s="204"/>
      <c r="I786" s="204"/>
      <c r="J786" s="204"/>
      <c r="K786" s="204"/>
      <c r="L786" s="204"/>
      <c r="M786" s="204"/>
      <c r="N786" s="204"/>
      <c r="O786" s="204"/>
      <c r="P786" s="204"/>
      <c r="Q786" s="204"/>
      <c r="R786" s="204"/>
      <c r="S786" s="204"/>
      <c r="T786" s="204"/>
      <c r="U786" s="204"/>
      <c r="V786" s="204"/>
      <c r="W786" s="204"/>
      <c r="X786" s="204"/>
      <c r="Y786" s="204"/>
      <c r="Z786" s="204"/>
    </row>
    <row r="787" spans="1:26" ht="15.75" customHeight="1">
      <c r="A787" s="204"/>
      <c r="B787" s="204"/>
      <c r="C787" s="204"/>
      <c r="D787" s="204"/>
      <c r="E787" s="204"/>
      <c r="F787" s="204"/>
      <c r="G787" s="204"/>
      <c r="H787" s="204"/>
      <c r="I787" s="204"/>
      <c r="J787" s="204"/>
      <c r="K787" s="204"/>
      <c r="L787" s="204"/>
      <c r="M787" s="204"/>
      <c r="N787" s="204"/>
      <c r="O787" s="204"/>
      <c r="P787" s="204"/>
      <c r="Q787" s="204"/>
      <c r="R787" s="204"/>
      <c r="S787" s="204"/>
      <c r="T787" s="204"/>
      <c r="U787" s="204"/>
      <c r="V787" s="204"/>
      <c r="W787" s="204"/>
      <c r="X787" s="204"/>
      <c r="Y787" s="204"/>
      <c r="Z787" s="204"/>
    </row>
    <row r="788" spans="1:26" ht="15.75" customHeight="1">
      <c r="A788" s="204"/>
      <c r="B788" s="204"/>
      <c r="C788" s="204"/>
      <c r="D788" s="204"/>
      <c r="E788" s="204"/>
      <c r="F788" s="204"/>
      <c r="G788" s="204"/>
      <c r="H788" s="204"/>
      <c r="I788" s="204"/>
      <c r="J788" s="204"/>
      <c r="K788" s="204"/>
      <c r="L788" s="204"/>
      <c r="M788" s="204"/>
      <c r="N788" s="204"/>
      <c r="O788" s="204"/>
      <c r="P788" s="204"/>
      <c r="Q788" s="204"/>
      <c r="R788" s="204"/>
      <c r="S788" s="204"/>
      <c r="T788" s="204"/>
      <c r="U788" s="204"/>
      <c r="V788" s="204"/>
      <c r="W788" s="204"/>
      <c r="X788" s="204"/>
      <c r="Y788" s="204"/>
      <c r="Z788" s="204"/>
    </row>
    <row r="789" spans="1:26" ht="15.75" customHeight="1">
      <c r="A789" s="204"/>
      <c r="B789" s="204"/>
      <c r="C789" s="204"/>
      <c r="D789" s="204"/>
      <c r="E789" s="204"/>
      <c r="F789" s="204"/>
      <c r="G789" s="204"/>
      <c r="H789" s="204"/>
      <c r="I789" s="204"/>
      <c r="J789" s="204"/>
      <c r="K789" s="204"/>
      <c r="L789" s="204"/>
      <c r="M789" s="204"/>
      <c r="N789" s="204"/>
      <c r="O789" s="204"/>
      <c r="P789" s="204"/>
      <c r="Q789" s="204"/>
      <c r="R789" s="204"/>
      <c r="S789" s="204"/>
      <c r="T789" s="204"/>
      <c r="U789" s="204"/>
      <c r="V789" s="204"/>
      <c r="W789" s="204"/>
      <c r="X789" s="204"/>
      <c r="Y789" s="204"/>
      <c r="Z789" s="204"/>
    </row>
    <row r="790" spans="1:26" ht="15.75" customHeight="1">
      <c r="A790" s="204"/>
      <c r="B790" s="204"/>
      <c r="C790" s="204"/>
      <c r="D790" s="204"/>
      <c r="E790" s="204"/>
      <c r="F790" s="204"/>
      <c r="G790" s="204"/>
      <c r="H790" s="204"/>
      <c r="I790" s="204"/>
      <c r="J790" s="204"/>
      <c r="K790" s="204"/>
      <c r="L790" s="204"/>
      <c r="M790" s="204"/>
      <c r="N790" s="204"/>
      <c r="O790" s="204"/>
      <c r="P790" s="204"/>
      <c r="Q790" s="204"/>
      <c r="R790" s="204"/>
      <c r="S790" s="204"/>
      <c r="T790" s="204"/>
      <c r="U790" s="204"/>
      <c r="V790" s="204"/>
      <c r="W790" s="204"/>
      <c r="X790" s="204"/>
      <c r="Y790" s="204"/>
      <c r="Z790" s="204"/>
    </row>
    <row r="791" spans="1:26" ht="15.75" customHeight="1">
      <c r="A791" s="204"/>
      <c r="B791" s="204"/>
      <c r="C791" s="204"/>
      <c r="D791" s="204"/>
      <c r="E791" s="204"/>
      <c r="F791" s="204"/>
      <c r="G791" s="204"/>
      <c r="H791" s="204"/>
      <c r="I791" s="204"/>
      <c r="J791" s="204"/>
      <c r="K791" s="204"/>
      <c r="L791" s="204"/>
      <c r="M791" s="204"/>
      <c r="N791" s="204"/>
      <c r="O791" s="204"/>
      <c r="P791" s="204"/>
      <c r="Q791" s="204"/>
      <c r="R791" s="204"/>
      <c r="S791" s="204"/>
      <c r="T791" s="204"/>
      <c r="U791" s="204"/>
      <c r="V791" s="204"/>
      <c r="W791" s="204"/>
      <c r="X791" s="204"/>
      <c r="Y791" s="204"/>
      <c r="Z791" s="204"/>
    </row>
    <row r="792" spans="1:26" ht="15.75" customHeight="1">
      <c r="A792" s="204"/>
      <c r="B792" s="204"/>
      <c r="C792" s="204"/>
      <c r="D792" s="204"/>
      <c r="E792" s="204"/>
      <c r="F792" s="204"/>
      <c r="G792" s="204"/>
      <c r="H792" s="204"/>
      <c r="I792" s="204"/>
      <c r="J792" s="204"/>
      <c r="K792" s="204"/>
      <c r="L792" s="204"/>
      <c r="M792" s="204"/>
      <c r="N792" s="204"/>
      <c r="O792" s="204"/>
      <c r="P792" s="204"/>
      <c r="Q792" s="204"/>
      <c r="R792" s="204"/>
      <c r="S792" s="204"/>
      <c r="T792" s="204"/>
      <c r="U792" s="204"/>
      <c r="V792" s="204"/>
      <c r="W792" s="204"/>
      <c r="X792" s="204"/>
      <c r="Y792" s="204"/>
      <c r="Z792" s="204"/>
    </row>
    <row r="793" spans="1:26" ht="15.75" customHeight="1">
      <c r="A793" s="204"/>
      <c r="B793" s="204"/>
      <c r="C793" s="204"/>
      <c r="D793" s="204"/>
      <c r="E793" s="204"/>
      <c r="F793" s="204"/>
      <c r="G793" s="204"/>
      <c r="H793" s="204"/>
      <c r="I793" s="204"/>
      <c r="J793" s="204"/>
      <c r="K793" s="204"/>
      <c r="L793" s="204"/>
      <c r="M793" s="204"/>
      <c r="N793" s="204"/>
      <c r="O793" s="204"/>
      <c r="P793" s="204"/>
      <c r="Q793" s="204"/>
      <c r="R793" s="204"/>
      <c r="S793" s="204"/>
      <c r="T793" s="204"/>
      <c r="U793" s="204"/>
      <c r="V793" s="204"/>
      <c r="W793" s="204"/>
      <c r="X793" s="204"/>
      <c r="Y793" s="204"/>
      <c r="Z793" s="204"/>
    </row>
    <row r="794" spans="1:26" ht="15.75" customHeight="1">
      <c r="A794" s="204"/>
      <c r="B794" s="204"/>
      <c r="C794" s="204"/>
      <c r="D794" s="204"/>
      <c r="E794" s="204"/>
      <c r="F794" s="204"/>
      <c r="G794" s="204"/>
      <c r="H794" s="204"/>
      <c r="I794" s="204"/>
      <c r="J794" s="204"/>
      <c r="K794" s="204"/>
      <c r="L794" s="204"/>
      <c r="M794" s="204"/>
      <c r="N794" s="204"/>
      <c r="O794" s="204"/>
      <c r="P794" s="204"/>
      <c r="Q794" s="204"/>
      <c r="R794" s="204"/>
      <c r="S794" s="204"/>
      <c r="T794" s="204"/>
      <c r="U794" s="204"/>
      <c r="V794" s="204"/>
      <c r="W794" s="204"/>
      <c r="X794" s="204"/>
      <c r="Y794" s="204"/>
      <c r="Z794" s="204"/>
    </row>
    <row r="795" spans="1:26" ht="15.75" customHeight="1">
      <c r="A795" s="204"/>
      <c r="B795" s="204"/>
      <c r="C795" s="204"/>
      <c r="D795" s="204"/>
      <c r="E795" s="204"/>
      <c r="F795" s="204"/>
      <c r="G795" s="204"/>
      <c r="H795" s="204"/>
      <c r="I795" s="204"/>
      <c r="J795" s="204"/>
      <c r="K795" s="204"/>
      <c r="L795" s="204"/>
      <c r="M795" s="204"/>
      <c r="N795" s="204"/>
      <c r="O795" s="204"/>
      <c r="P795" s="204"/>
      <c r="Q795" s="204"/>
      <c r="R795" s="204"/>
      <c r="S795" s="204"/>
      <c r="T795" s="204"/>
      <c r="U795" s="204"/>
      <c r="V795" s="204"/>
      <c r="W795" s="204"/>
      <c r="X795" s="204"/>
      <c r="Y795" s="204"/>
      <c r="Z795" s="204"/>
    </row>
    <row r="796" spans="1:26" ht="15.75" customHeight="1">
      <c r="A796" s="204"/>
      <c r="B796" s="204"/>
      <c r="C796" s="204"/>
      <c r="D796" s="204"/>
      <c r="E796" s="204"/>
      <c r="F796" s="204"/>
      <c r="G796" s="204"/>
      <c r="H796" s="204"/>
      <c r="I796" s="204"/>
      <c r="J796" s="204"/>
      <c r="K796" s="204"/>
      <c r="L796" s="204"/>
      <c r="M796" s="204"/>
      <c r="N796" s="204"/>
      <c r="O796" s="204"/>
      <c r="P796" s="204"/>
      <c r="Q796" s="204"/>
      <c r="R796" s="204"/>
      <c r="S796" s="204"/>
      <c r="T796" s="204"/>
      <c r="U796" s="204"/>
      <c r="V796" s="204"/>
      <c r="W796" s="204"/>
      <c r="X796" s="204"/>
      <c r="Y796" s="204"/>
      <c r="Z796" s="204"/>
    </row>
    <row r="797" spans="1:26" ht="15.75" customHeight="1">
      <c r="A797" s="204"/>
      <c r="B797" s="204"/>
      <c r="C797" s="204"/>
      <c r="D797" s="204"/>
      <c r="E797" s="204"/>
      <c r="F797" s="204"/>
      <c r="G797" s="204"/>
      <c r="H797" s="204"/>
      <c r="I797" s="204"/>
      <c r="J797" s="204"/>
      <c r="K797" s="204"/>
      <c r="L797" s="204"/>
      <c r="M797" s="204"/>
      <c r="N797" s="204"/>
      <c r="O797" s="204"/>
      <c r="P797" s="204"/>
      <c r="Q797" s="204"/>
      <c r="R797" s="204"/>
      <c r="S797" s="204"/>
      <c r="T797" s="204"/>
      <c r="U797" s="204"/>
      <c r="V797" s="204"/>
      <c r="W797" s="204"/>
      <c r="X797" s="204"/>
      <c r="Y797" s="204"/>
      <c r="Z797" s="204"/>
    </row>
    <row r="798" spans="1:26" ht="15.75" customHeight="1">
      <c r="A798" s="204"/>
      <c r="B798" s="204"/>
      <c r="C798" s="204"/>
      <c r="D798" s="204"/>
      <c r="E798" s="204"/>
      <c r="F798" s="204"/>
      <c r="G798" s="204"/>
      <c r="H798" s="204"/>
      <c r="I798" s="204"/>
      <c r="J798" s="204"/>
      <c r="K798" s="204"/>
      <c r="L798" s="204"/>
      <c r="M798" s="204"/>
      <c r="N798" s="204"/>
      <c r="O798" s="204"/>
      <c r="P798" s="204"/>
      <c r="Q798" s="204"/>
      <c r="R798" s="204"/>
      <c r="S798" s="204"/>
      <c r="T798" s="204"/>
      <c r="U798" s="204"/>
      <c r="V798" s="204"/>
      <c r="W798" s="204"/>
      <c r="X798" s="204"/>
      <c r="Y798" s="204"/>
      <c r="Z798" s="204"/>
    </row>
    <row r="799" spans="1:26" ht="15.75" customHeight="1">
      <c r="A799" s="204"/>
      <c r="B799" s="204"/>
      <c r="C799" s="204"/>
      <c r="D799" s="204"/>
      <c r="E799" s="204"/>
      <c r="F799" s="204"/>
      <c r="G799" s="204"/>
      <c r="H799" s="204"/>
      <c r="I799" s="204"/>
      <c r="J799" s="204"/>
      <c r="K799" s="204"/>
      <c r="L799" s="204"/>
      <c r="M799" s="204"/>
      <c r="N799" s="204"/>
      <c r="O799" s="204"/>
      <c r="P799" s="204"/>
      <c r="Q799" s="204"/>
      <c r="R799" s="204"/>
      <c r="S799" s="204"/>
      <c r="T799" s="204"/>
      <c r="U799" s="204"/>
      <c r="V799" s="204"/>
      <c r="W799" s="204"/>
      <c r="X799" s="204"/>
      <c r="Y799" s="204"/>
      <c r="Z799" s="204"/>
    </row>
    <row r="800" spans="1:26" ht="15.75" customHeight="1">
      <c r="A800" s="204"/>
      <c r="B800" s="204"/>
      <c r="C800" s="204"/>
      <c r="D800" s="204"/>
      <c r="E800" s="204"/>
      <c r="F800" s="204"/>
      <c r="G800" s="204"/>
      <c r="H800" s="204"/>
      <c r="I800" s="204"/>
      <c r="J800" s="204"/>
      <c r="K800" s="204"/>
      <c r="L800" s="204"/>
      <c r="M800" s="204"/>
      <c r="N800" s="204"/>
      <c r="O800" s="204"/>
      <c r="P800" s="204"/>
      <c r="Q800" s="204"/>
      <c r="R800" s="204"/>
      <c r="S800" s="204"/>
      <c r="T800" s="204"/>
      <c r="U800" s="204"/>
      <c r="V800" s="204"/>
      <c r="W800" s="204"/>
      <c r="X800" s="204"/>
      <c r="Y800" s="204"/>
      <c r="Z800" s="204"/>
    </row>
    <row r="801" spans="1:26" ht="15.75" customHeight="1">
      <c r="A801" s="204"/>
      <c r="B801" s="204"/>
      <c r="C801" s="204"/>
      <c r="D801" s="204"/>
      <c r="E801" s="204"/>
      <c r="F801" s="204"/>
      <c r="G801" s="204"/>
      <c r="H801" s="204"/>
      <c r="I801" s="204"/>
      <c r="J801" s="204"/>
      <c r="K801" s="204"/>
      <c r="L801" s="204"/>
      <c r="M801" s="204"/>
      <c r="N801" s="204"/>
      <c r="O801" s="204"/>
      <c r="P801" s="204"/>
      <c r="Q801" s="204"/>
      <c r="R801" s="204"/>
      <c r="S801" s="204"/>
      <c r="T801" s="204"/>
      <c r="U801" s="204"/>
      <c r="V801" s="204"/>
      <c r="W801" s="204"/>
      <c r="X801" s="204"/>
      <c r="Y801" s="204"/>
      <c r="Z801" s="204"/>
    </row>
    <row r="802" spans="1:26" ht="15.75" customHeight="1">
      <c r="A802" s="204"/>
      <c r="B802" s="204"/>
      <c r="C802" s="204"/>
      <c r="D802" s="204"/>
      <c r="E802" s="204"/>
      <c r="F802" s="204"/>
      <c r="G802" s="204"/>
      <c r="H802" s="204"/>
      <c r="I802" s="204"/>
      <c r="J802" s="204"/>
      <c r="K802" s="204"/>
      <c r="L802" s="204"/>
      <c r="M802" s="204"/>
      <c r="N802" s="204"/>
      <c r="O802" s="204"/>
      <c r="P802" s="204"/>
      <c r="Q802" s="204"/>
      <c r="R802" s="204"/>
      <c r="S802" s="204"/>
      <c r="T802" s="204"/>
      <c r="U802" s="204"/>
      <c r="V802" s="204"/>
      <c r="W802" s="204"/>
      <c r="X802" s="204"/>
      <c r="Y802" s="204"/>
      <c r="Z802" s="204"/>
    </row>
    <row r="803" spans="1:26" ht="15.75" customHeight="1">
      <c r="A803" s="204"/>
      <c r="B803" s="204"/>
      <c r="C803" s="204"/>
      <c r="D803" s="204"/>
      <c r="E803" s="204"/>
      <c r="F803" s="204"/>
      <c r="G803" s="204"/>
      <c r="H803" s="204"/>
      <c r="I803" s="204"/>
      <c r="J803" s="204"/>
      <c r="K803" s="204"/>
      <c r="L803" s="204"/>
      <c r="M803" s="204"/>
      <c r="N803" s="204"/>
      <c r="O803" s="204"/>
      <c r="P803" s="204"/>
      <c r="Q803" s="204"/>
      <c r="R803" s="204"/>
      <c r="S803" s="204"/>
      <c r="T803" s="204"/>
      <c r="U803" s="204"/>
      <c r="V803" s="204"/>
      <c r="W803" s="204"/>
      <c r="X803" s="204"/>
      <c r="Y803" s="204"/>
      <c r="Z803" s="204"/>
    </row>
    <row r="804" spans="1:26" ht="15.75" customHeight="1">
      <c r="A804" s="204"/>
      <c r="B804" s="204"/>
      <c r="C804" s="204"/>
      <c r="D804" s="204"/>
      <c r="E804" s="204"/>
      <c r="F804" s="204"/>
      <c r="G804" s="204"/>
      <c r="H804" s="204"/>
      <c r="I804" s="204"/>
      <c r="J804" s="204"/>
      <c r="K804" s="204"/>
      <c r="L804" s="204"/>
      <c r="M804" s="204"/>
      <c r="N804" s="204"/>
      <c r="O804" s="204"/>
      <c r="P804" s="204"/>
      <c r="Q804" s="204"/>
      <c r="R804" s="204"/>
      <c r="S804" s="204"/>
      <c r="T804" s="204"/>
      <c r="U804" s="204"/>
      <c r="V804" s="204"/>
      <c r="W804" s="204"/>
      <c r="X804" s="204"/>
      <c r="Y804" s="204"/>
      <c r="Z804" s="204"/>
    </row>
    <row r="805" spans="1:26" ht="15.75" customHeight="1">
      <c r="A805" s="204"/>
      <c r="B805" s="204"/>
      <c r="C805" s="204"/>
      <c r="D805" s="204"/>
      <c r="E805" s="204"/>
      <c r="F805" s="204"/>
      <c r="G805" s="204"/>
      <c r="H805" s="204"/>
      <c r="I805" s="204"/>
      <c r="J805" s="204"/>
      <c r="K805" s="204"/>
      <c r="L805" s="204"/>
      <c r="M805" s="204"/>
      <c r="N805" s="204"/>
      <c r="O805" s="204"/>
      <c r="P805" s="204"/>
      <c r="Q805" s="204"/>
      <c r="R805" s="204"/>
      <c r="S805" s="204"/>
      <c r="T805" s="204"/>
      <c r="U805" s="204"/>
      <c r="V805" s="204"/>
      <c r="W805" s="204"/>
      <c r="X805" s="204"/>
      <c r="Y805" s="204"/>
      <c r="Z805" s="204"/>
    </row>
    <row r="806" spans="1:26" ht="15.75" customHeight="1">
      <c r="A806" s="204"/>
      <c r="B806" s="204"/>
      <c r="C806" s="204"/>
      <c r="D806" s="204"/>
      <c r="E806" s="204"/>
      <c r="F806" s="204"/>
      <c r="G806" s="204"/>
      <c r="H806" s="204"/>
      <c r="I806" s="204"/>
      <c r="J806" s="204"/>
      <c r="K806" s="204"/>
      <c r="L806" s="204"/>
      <c r="M806" s="204"/>
      <c r="N806" s="204"/>
      <c r="O806" s="204"/>
      <c r="P806" s="204"/>
      <c r="Q806" s="204"/>
      <c r="R806" s="204"/>
      <c r="S806" s="204"/>
      <c r="T806" s="204"/>
      <c r="U806" s="204"/>
      <c r="V806" s="204"/>
      <c r="W806" s="204"/>
      <c r="X806" s="204"/>
      <c r="Y806" s="204"/>
      <c r="Z806" s="204"/>
    </row>
    <row r="807" spans="1:26" ht="15.75" customHeight="1">
      <c r="A807" s="204"/>
      <c r="B807" s="204"/>
      <c r="C807" s="204"/>
      <c r="D807" s="204"/>
      <c r="E807" s="204"/>
      <c r="F807" s="204"/>
      <c r="G807" s="204"/>
      <c r="H807" s="204"/>
      <c r="I807" s="204"/>
      <c r="J807" s="204"/>
      <c r="K807" s="204"/>
      <c r="L807" s="204"/>
      <c r="M807" s="204"/>
      <c r="N807" s="204"/>
      <c r="O807" s="204"/>
      <c r="P807" s="204"/>
      <c r="Q807" s="204"/>
      <c r="R807" s="204"/>
      <c r="S807" s="204"/>
      <c r="T807" s="204"/>
      <c r="U807" s="204"/>
      <c r="V807" s="204"/>
      <c r="W807" s="204"/>
      <c r="X807" s="204"/>
      <c r="Y807" s="204"/>
      <c r="Z807" s="204"/>
    </row>
    <row r="808" spans="1:26" ht="15.75" customHeight="1">
      <c r="A808" s="204"/>
      <c r="B808" s="204"/>
      <c r="C808" s="204"/>
      <c r="D808" s="204"/>
      <c r="E808" s="204"/>
      <c r="F808" s="204"/>
      <c r="G808" s="204"/>
      <c r="H808" s="204"/>
      <c r="I808" s="204"/>
      <c r="J808" s="204"/>
      <c r="K808" s="204"/>
      <c r="L808" s="204"/>
      <c r="M808" s="204"/>
      <c r="N808" s="204"/>
      <c r="O808" s="204"/>
      <c r="P808" s="204"/>
      <c r="Q808" s="204"/>
      <c r="R808" s="204"/>
      <c r="S808" s="204"/>
      <c r="T808" s="204"/>
      <c r="U808" s="204"/>
      <c r="V808" s="204"/>
      <c r="W808" s="204"/>
      <c r="X808" s="204"/>
      <c r="Y808" s="204"/>
      <c r="Z808" s="204"/>
    </row>
    <row r="809" spans="1:26" ht="15.75" customHeight="1">
      <c r="A809" s="204"/>
      <c r="B809" s="204"/>
      <c r="C809" s="204"/>
      <c r="D809" s="204"/>
      <c r="E809" s="204"/>
      <c r="F809" s="204"/>
      <c r="G809" s="204"/>
      <c r="H809" s="204"/>
      <c r="I809" s="204"/>
      <c r="J809" s="204"/>
      <c r="K809" s="204"/>
      <c r="L809" s="204"/>
      <c r="M809" s="204"/>
      <c r="N809" s="204"/>
      <c r="O809" s="204"/>
      <c r="P809" s="204"/>
      <c r="Q809" s="204"/>
      <c r="R809" s="204"/>
      <c r="S809" s="204"/>
      <c r="T809" s="204"/>
      <c r="U809" s="204"/>
      <c r="V809" s="204"/>
      <c r="W809" s="204"/>
      <c r="X809" s="204"/>
      <c r="Y809" s="204"/>
      <c r="Z809" s="204"/>
    </row>
    <row r="810" spans="1:26" ht="15.75" customHeight="1">
      <c r="A810" s="204"/>
      <c r="B810" s="204"/>
      <c r="C810" s="204"/>
      <c r="D810" s="204"/>
      <c r="E810" s="204"/>
      <c r="F810" s="204"/>
      <c r="G810" s="204"/>
      <c r="H810" s="204"/>
      <c r="I810" s="204"/>
      <c r="J810" s="204"/>
      <c r="K810" s="204"/>
      <c r="L810" s="204"/>
      <c r="M810" s="204"/>
      <c r="N810" s="204"/>
      <c r="O810" s="204"/>
      <c r="P810" s="204"/>
      <c r="Q810" s="204"/>
      <c r="R810" s="204"/>
      <c r="S810" s="204"/>
      <c r="T810" s="204"/>
      <c r="U810" s="204"/>
      <c r="V810" s="204"/>
      <c r="W810" s="204"/>
      <c r="X810" s="204"/>
      <c r="Y810" s="204"/>
      <c r="Z810" s="204"/>
    </row>
    <row r="811" spans="1:26" ht="15.75" customHeight="1">
      <c r="A811" s="204"/>
      <c r="B811" s="204"/>
      <c r="C811" s="204"/>
      <c r="D811" s="204"/>
      <c r="E811" s="204"/>
      <c r="F811" s="204"/>
      <c r="G811" s="204"/>
      <c r="H811" s="204"/>
      <c r="I811" s="204"/>
      <c r="J811" s="204"/>
      <c r="K811" s="204"/>
      <c r="L811" s="204"/>
      <c r="M811" s="204"/>
      <c r="N811" s="204"/>
      <c r="O811" s="204"/>
      <c r="P811" s="204"/>
      <c r="Q811" s="204"/>
      <c r="R811" s="204"/>
      <c r="S811" s="204"/>
      <c r="T811" s="204"/>
      <c r="U811" s="204"/>
      <c r="V811" s="204"/>
      <c r="W811" s="204"/>
      <c r="X811" s="204"/>
      <c r="Y811" s="204"/>
      <c r="Z811" s="204"/>
    </row>
    <row r="812" spans="1:26" ht="15.75" customHeight="1">
      <c r="A812" s="204"/>
      <c r="B812" s="204"/>
      <c r="C812" s="204"/>
      <c r="D812" s="204"/>
      <c r="E812" s="204"/>
      <c r="F812" s="204"/>
      <c r="G812" s="204"/>
      <c r="H812" s="204"/>
      <c r="I812" s="204"/>
      <c r="J812" s="204"/>
      <c r="K812" s="204"/>
      <c r="L812" s="204"/>
      <c r="M812" s="204"/>
      <c r="N812" s="204"/>
      <c r="O812" s="204"/>
      <c r="P812" s="204"/>
      <c r="Q812" s="204"/>
      <c r="R812" s="204"/>
      <c r="S812" s="204"/>
      <c r="T812" s="204"/>
      <c r="U812" s="204"/>
      <c r="V812" s="204"/>
      <c r="W812" s="204"/>
      <c r="X812" s="204"/>
      <c r="Y812" s="204"/>
      <c r="Z812" s="204"/>
    </row>
    <row r="813" spans="1:26" ht="15.75" customHeight="1">
      <c r="A813" s="204"/>
      <c r="B813" s="204"/>
      <c r="C813" s="204"/>
      <c r="D813" s="204"/>
      <c r="E813" s="204"/>
      <c r="F813" s="204"/>
      <c r="G813" s="204"/>
      <c r="H813" s="204"/>
      <c r="I813" s="204"/>
      <c r="J813" s="204"/>
      <c r="K813" s="204"/>
      <c r="L813" s="204"/>
      <c r="M813" s="204"/>
      <c r="N813" s="204"/>
      <c r="O813" s="204"/>
      <c r="P813" s="204"/>
      <c r="Q813" s="204"/>
      <c r="R813" s="204"/>
      <c r="S813" s="204"/>
      <c r="T813" s="204"/>
      <c r="U813" s="204"/>
      <c r="V813" s="204"/>
      <c r="W813" s="204"/>
      <c r="X813" s="204"/>
      <c r="Y813" s="204"/>
      <c r="Z813" s="204"/>
    </row>
    <row r="814" spans="1:26" ht="15.75" customHeight="1">
      <c r="A814" s="204"/>
      <c r="B814" s="204"/>
      <c r="C814" s="204"/>
      <c r="D814" s="204"/>
      <c r="E814" s="204"/>
      <c r="F814" s="204"/>
      <c r="G814" s="204"/>
      <c r="H814" s="204"/>
      <c r="I814" s="204"/>
      <c r="J814" s="204"/>
      <c r="K814" s="204"/>
      <c r="L814" s="204"/>
      <c r="M814" s="204"/>
      <c r="N814" s="204"/>
      <c r="O814" s="204"/>
      <c r="P814" s="204"/>
      <c r="Q814" s="204"/>
      <c r="R814" s="204"/>
      <c r="S814" s="204"/>
      <c r="T814" s="204"/>
      <c r="U814" s="204"/>
      <c r="V814" s="204"/>
      <c r="W814" s="204"/>
      <c r="X814" s="204"/>
      <c r="Y814" s="204"/>
      <c r="Z814" s="204"/>
    </row>
    <row r="815" spans="1:26" ht="15.75" customHeight="1">
      <c r="A815" s="204"/>
      <c r="B815" s="204"/>
      <c r="C815" s="204"/>
      <c r="D815" s="204"/>
      <c r="E815" s="204"/>
      <c r="F815" s="204"/>
      <c r="G815" s="204"/>
      <c r="H815" s="204"/>
      <c r="I815" s="204"/>
      <c r="J815" s="204"/>
      <c r="K815" s="204"/>
      <c r="L815" s="204"/>
      <c r="M815" s="204"/>
      <c r="N815" s="204"/>
      <c r="O815" s="204"/>
      <c r="P815" s="204"/>
      <c r="Q815" s="204"/>
      <c r="R815" s="204"/>
      <c r="S815" s="204"/>
      <c r="T815" s="204"/>
      <c r="U815" s="204"/>
      <c r="V815" s="204"/>
      <c r="W815" s="204"/>
      <c r="X815" s="204"/>
      <c r="Y815" s="204"/>
      <c r="Z815" s="204"/>
    </row>
    <row r="816" spans="1:26" ht="15.75" customHeight="1">
      <c r="A816" s="204"/>
      <c r="B816" s="204"/>
      <c r="C816" s="204"/>
      <c r="D816" s="204"/>
      <c r="E816" s="204"/>
      <c r="F816" s="204"/>
      <c r="G816" s="204"/>
      <c r="H816" s="204"/>
      <c r="I816" s="204"/>
      <c r="J816" s="204"/>
      <c r="K816" s="204"/>
      <c r="L816" s="204"/>
      <c r="M816" s="204"/>
      <c r="N816" s="204"/>
      <c r="O816" s="204"/>
      <c r="P816" s="204"/>
      <c r="Q816" s="204"/>
      <c r="R816" s="204"/>
      <c r="S816" s="204"/>
      <c r="T816" s="204"/>
      <c r="U816" s="204"/>
      <c r="V816" s="204"/>
      <c r="W816" s="204"/>
      <c r="X816" s="204"/>
      <c r="Y816" s="204"/>
      <c r="Z816" s="204"/>
    </row>
    <row r="817" spans="1:26" ht="15.75" customHeight="1">
      <c r="A817" s="204"/>
      <c r="B817" s="204"/>
      <c r="C817" s="204"/>
      <c r="D817" s="204"/>
      <c r="E817" s="204"/>
      <c r="F817" s="204"/>
      <c r="G817" s="204"/>
      <c r="H817" s="204"/>
      <c r="I817" s="204"/>
      <c r="J817" s="204"/>
      <c r="K817" s="204"/>
      <c r="L817" s="204"/>
      <c r="M817" s="204"/>
      <c r="N817" s="204"/>
      <c r="O817" s="204"/>
      <c r="P817" s="204"/>
      <c r="Q817" s="204"/>
      <c r="R817" s="204"/>
      <c r="S817" s="204"/>
      <c r="T817" s="204"/>
      <c r="U817" s="204"/>
      <c r="V817" s="204"/>
      <c r="W817" s="204"/>
      <c r="X817" s="204"/>
      <c r="Y817" s="204"/>
      <c r="Z817" s="204"/>
    </row>
    <row r="818" spans="1:26" ht="15.75" customHeight="1">
      <c r="A818" s="204"/>
      <c r="B818" s="204"/>
      <c r="C818" s="204"/>
      <c r="D818" s="204"/>
      <c r="E818" s="204"/>
      <c r="F818" s="204"/>
      <c r="G818" s="204"/>
      <c r="H818" s="204"/>
      <c r="I818" s="204"/>
      <c r="J818" s="204"/>
      <c r="K818" s="204"/>
      <c r="L818" s="204"/>
      <c r="M818" s="204"/>
      <c r="N818" s="204"/>
      <c r="O818" s="204"/>
      <c r="P818" s="204"/>
      <c r="Q818" s="204"/>
      <c r="R818" s="204"/>
      <c r="S818" s="204"/>
      <c r="T818" s="204"/>
      <c r="U818" s="204"/>
      <c r="V818" s="204"/>
      <c r="W818" s="204"/>
      <c r="X818" s="204"/>
      <c r="Y818" s="204"/>
      <c r="Z818" s="204"/>
    </row>
    <row r="819" spans="1:26" ht="15.75" customHeight="1">
      <c r="A819" s="204"/>
      <c r="B819" s="204"/>
      <c r="C819" s="204"/>
      <c r="D819" s="204"/>
      <c r="E819" s="204"/>
      <c r="F819" s="204"/>
      <c r="G819" s="204"/>
      <c r="H819" s="204"/>
      <c r="I819" s="204"/>
      <c r="J819" s="204"/>
      <c r="K819" s="204"/>
      <c r="L819" s="204"/>
      <c r="M819" s="204"/>
      <c r="N819" s="204"/>
      <c r="O819" s="204"/>
      <c r="P819" s="204"/>
      <c r="Q819" s="204"/>
      <c r="R819" s="204"/>
      <c r="S819" s="204"/>
      <c r="T819" s="204"/>
      <c r="U819" s="204"/>
      <c r="V819" s="204"/>
      <c r="W819" s="204"/>
      <c r="X819" s="204"/>
      <c r="Y819" s="204"/>
      <c r="Z819" s="204"/>
    </row>
    <row r="820" spans="1:26" ht="15.75" customHeight="1">
      <c r="A820" s="204"/>
      <c r="B820" s="204"/>
      <c r="C820" s="204"/>
      <c r="D820" s="204"/>
      <c r="E820" s="204"/>
      <c r="F820" s="204"/>
      <c r="G820" s="204"/>
      <c r="H820" s="204"/>
      <c r="I820" s="204"/>
      <c r="J820" s="204"/>
      <c r="K820" s="204"/>
      <c r="L820" s="204"/>
      <c r="M820" s="204"/>
      <c r="N820" s="204"/>
      <c r="O820" s="204"/>
      <c r="P820" s="204"/>
      <c r="Q820" s="204"/>
      <c r="R820" s="204"/>
      <c r="S820" s="204"/>
      <c r="T820" s="204"/>
      <c r="U820" s="204"/>
      <c r="V820" s="204"/>
      <c r="W820" s="204"/>
      <c r="X820" s="204"/>
      <c r="Y820" s="204"/>
      <c r="Z820" s="204"/>
    </row>
    <row r="821" spans="1:26" ht="15.75" customHeight="1">
      <c r="A821" s="204"/>
      <c r="B821" s="204"/>
      <c r="C821" s="204"/>
      <c r="D821" s="204"/>
      <c r="E821" s="204"/>
      <c r="F821" s="204"/>
      <c r="G821" s="204"/>
      <c r="H821" s="204"/>
      <c r="I821" s="204"/>
      <c r="J821" s="204"/>
      <c r="K821" s="204"/>
      <c r="L821" s="204"/>
      <c r="M821" s="204"/>
      <c r="N821" s="204"/>
      <c r="O821" s="204"/>
      <c r="P821" s="204"/>
      <c r="Q821" s="204"/>
      <c r="R821" s="204"/>
      <c r="S821" s="204"/>
      <c r="T821" s="204"/>
      <c r="U821" s="204"/>
      <c r="V821" s="204"/>
      <c r="W821" s="204"/>
      <c r="X821" s="204"/>
      <c r="Y821" s="204"/>
      <c r="Z821" s="204"/>
    </row>
    <row r="822" spans="1:26" ht="15.75" customHeight="1">
      <c r="A822" s="204"/>
      <c r="B822" s="204"/>
      <c r="C822" s="204"/>
      <c r="D822" s="204"/>
      <c r="E822" s="204"/>
      <c r="F822" s="204"/>
      <c r="G822" s="204"/>
      <c r="H822" s="204"/>
      <c r="I822" s="204"/>
      <c r="J822" s="204"/>
      <c r="K822" s="204"/>
      <c r="L822" s="204"/>
      <c r="M822" s="204"/>
      <c r="N822" s="204"/>
      <c r="O822" s="204"/>
      <c r="P822" s="204"/>
      <c r="Q822" s="204"/>
      <c r="R822" s="204"/>
      <c r="S822" s="204"/>
      <c r="T822" s="204"/>
      <c r="U822" s="204"/>
      <c r="V822" s="204"/>
      <c r="W822" s="204"/>
      <c r="X822" s="204"/>
      <c r="Y822" s="204"/>
      <c r="Z822" s="204"/>
    </row>
    <row r="823" spans="1:26" ht="15.75" customHeight="1">
      <c r="A823" s="204"/>
      <c r="B823" s="204"/>
      <c r="C823" s="204"/>
      <c r="D823" s="204"/>
      <c r="E823" s="204"/>
      <c r="F823" s="204"/>
      <c r="G823" s="204"/>
      <c r="H823" s="204"/>
      <c r="I823" s="204"/>
      <c r="J823" s="204"/>
      <c r="K823" s="204"/>
      <c r="L823" s="204"/>
      <c r="M823" s="204"/>
      <c r="N823" s="204"/>
      <c r="O823" s="204"/>
      <c r="P823" s="204"/>
      <c r="Q823" s="204"/>
      <c r="R823" s="204"/>
      <c r="S823" s="204"/>
      <c r="T823" s="204"/>
      <c r="U823" s="204"/>
      <c r="V823" s="204"/>
      <c r="W823" s="204"/>
      <c r="X823" s="204"/>
      <c r="Y823" s="204"/>
      <c r="Z823" s="204"/>
    </row>
    <row r="824" spans="1:26" ht="15.75" customHeight="1">
      <c r="A824" s="204"/>
      <c r="B824" s="204"/>
      <c r="C824" s="204"/>
      <c r="D824" s="204"/>
      <c r="E824" s="204"/>
      <c r="F824" s="204"/>
      <c r="G824" s="204"/>
      <c r="H824" s="204"/>
      <c r="I824" s="204"/>
      <c r="J824" s="204"/>
      <c r="K824" s="204"/>
      <c r="L824" s="204"/>
      <c r="M824" s="204"/>
      <c r="N824" s="204"/>
      <c r="O824" s="204"/>
      <c r="P824" s="204"/>
      <c r="Q824" s="204"/>
      <c r="R824" s="204"/>
      <c r="S824" s="204"/>
      <c r="T824" s="204"/>
      <c r="U824" s="204"/>
      <c r="V824" s="204"/>
      <c r="W824" s="204"/>
      <c r="X824" s="204"/>
      <c r="Y824" s="204"/>
      <c r="Z824" s="204"/>
    </row>
    <row r="825" spans="1:26" ht="15.75" customHeight="1">
      <c r="A825" s="204"/>
      <c r="B825" s="204"/>
      <c r="C825" s="204"/>
      <c r="D825" s="204"/>
      <c r="E825" s="204"/>
      <c r="F825" s="204"/>
      <c r="G825" s="204"/>
      <c r="H825" s="204"/>
      <c r="I825" s="204"/>
      <c r="J825" s="204"/>
      <c r="K825" s="204"/>
      <c r="L825" s="204"/>
      <c r="M825" s="204"/>
      <c r="N825" s="204"/>
      <c r="O825" s="204"/>
      <c r="P825" s="204"/>
      <c r="Q825" s="204"/>
      <c r="R825" s="204"/>
      <c r="S825" s="204"/>
      <c r="T825" s="204"/>
      <c r="U825" s="204"/>
      <c r="V825" s="204"/>
      <c r="W825" s="204"/>
      <c r="X825" s="204"/>
      <c r="Y825" s="204"/>
      <c r="Z825" s="204"/>
    </row>
    <row r="826" spans="1:26" ht="15.75" customHeight="1">
      <c r="A826" s="204"/>
      <c r="B826" s="204"/>
      <c r="C826" s="204"/>
      <c r="D826" s="204"/>
      <c r="E826" s="204"/>
      <c r="F826" s="204"/>
      <c r="G826" s="204"/>
      <c r="H826" s="204"/>
      <c r="I826" s="204"/>
      <c r="J826" s="204"/>
      <c r="K826" s="204"/>
      <c r="L826" s="204"/>
      <c r="M826" s="204"/>
      <c r="N826" s="204"/>
      <c r="O826" s="204"/>
      <c r="P826" s="204"/>
      <c r="Q826" s="204"/>
      <c r="R826" s="204"/>
      <c r="S826" s="204"/>
      <c r="T826" s="204"/>
      <c r="U826" s="204"/>
      <c r="V826" s="204"/>
      <c r="W826" s="204"/>
      <c r="X826" s="204"/>
      <c r="Y826" s="204"/>
      <c r="Z826" s="204"/>
    </row>
    <row r="827" spans="1:26" ht="15.75" customHeight="1">
      <c r="A827" s="204"/>
      <c r="B827" s="204"/>
      <c r="C827" s="204"/>
      <c r="D827" s="204"/>
      <c r="E827" s="204"/>
      <c r="F827" s="204"/>
      <c r="G827" s="204"/>
      <c r="H827" s="204"/>
      <c r="I827" s="204"/>
      <c r="J827" s="204"/>
      <c r="K827" s="204"/>
      <c r="L827" s="204"/>
      <c r="M827" s="204"/>
      <c r="N827" s="204"/>
      <c r="O827" s="204"/>
      <c r="P827" s="204"/>
      <c r="Q827" s="204"/>
      <c r="R827" s="204"/>
      <c r="S827" s="204"/>
      <c r="T827" s="204"/>
      <c r="U827" s="204"/>
      <c r="V827" s="204"/>
      <c r="W827" s="204"/>
      <c r="X827" s="204"/>
      <c r="Y827" s="204"/>
      <c r="Z827" s="204"/>
    </row>
    <row r="828" spans="1:26" ht="15.75" customHeight="1">
      <c r="A828" s="204"/>
      <c r="B828" s="204"/>
      <c r="C828" s="204"/>
      <c r="D828" s="204"/>
      <c r="E828" s="204"/>
      <c r="F828" s="204"/>
      <c r="G828" s="204"/>
      <c r="H828" s="204"/>
      <c r="I828" s="204"/>
      <c r="J828" s="204"/>
      <c r="K828" s="204"/>
      <c r="L828" s="204"/>
      <c r="M828" s="204"/>
      <c r="N828" s="204"/>
      <c r="O828" s="204"/>
      <c r="P828" s="204"/>
      <c r="Q828" s="204"/>
      <c r="R828" s="204"/>
      <c r="S828" s="204"/>
      <c r="T828" s="204"/>
      <c r="U828" s="204"/>
      <c r="V828" s="204"/>
      <c r="W828" s="204"/>
      <c r="X828" s="204"/>
      <c r="Y828" s="204"/>
      <c r="Z828" s="204"/>
    </row>
    <row r="829" spans="1:26" ht="15.75" customHeight="1">
      <c r="A829" s="204"/>
      <c r="B829" s="204"/>
      <c r="C829" s="204"/>
      <c r="D829" s="204"/>
      <c r="E829" s="204"/>
      <c r="F829" s="204"/>
      <c r="G829" s="204"/>
      <c r="H829" s="204"/>
      <c r="I829" s="204"/>
      <c r="J829" s="204"/>
      <c r="K829" s="204"/>
      <c r="L829" s="204"/>
      <c r="M829" s="204"/>
      <c r="N829" s="204"/>
      <c r="O829" s="204"/>
      <c r="P829" s="204"/>
      <c r="Q829" s="204"/>
      <c r="R829" s="204"/>
      <c r="S829" s="204"/>
      <c r="T829" s="204"/>
      <c r="U829" s="204"/>
      <c r="V829" s="204"/>
      <c r="W829" s="204"/>
      <c r="X829" s="204"/>
      <c r="Y829" s="204"/>
      <c r="Z829" s="204"/>
    </row>
    <row r="830" spans="1:26" ht="15.75" customHeight="1">
      <c r="A830" s="204"/>
      <c r="B830" s="204"/>
      <c r="C830" s="204"/>
      <c r="D830" s="204"/>
      <c r="E830" s="204"/>
      <c r="F830" s="204"/>
      <c r="G830" s="204"/>
      <c r="H830" s="204"/>
      <c r="I830" s="204"/>
      <c r="J830" s="204"/>
      <c r="K830" s="204"/>
      <c r="L830" s="204"/>
      <c r="M830" s="204"/>
      <c r="N830" s="204"/>
      <c r="O830" s="204"/>
      <c r="P830" s="204"/>
      <c r="Q830" s="204"/>
      <c r="R830" s="204"/>
      <c r="S830" s="204"/>
      <c r="T830" s="204"/>
      <c r="U830" s="204"/>
      <c r="V830" s="204"/>
      <c r="W830" s="204"/>
      <c r="X830" s="204"/>
      <c r="Y830" s="204"/>
      <c r="Z830" s="204"/>
    </row>
    <row r="831" spans="1:26" ht="15.75" customHeight="1">
      <c r="A831" s="204"/>
      <c r="B831" s="204"/>
      <c r="C831" s="204"/>
      <c r="D831" s="204"/>
      <c r="E831" s="204"/>
      <c r="F831" s="204"/>
      <c r="G831" s="204"/>
      <c r="H831" s="204"/>
      <c r="I831" s="204"/>
      <c r="J831" s="204"/>
      <c r="K831" s="204"/>
      <c r="L831" s="204"/>
      <c r="M831" s="204"/>
      <c r="N831" s="204"/>
      <c r="O831" s="204"/>
      <c r="P831" s="204"/>
      <c r="Q831" s="204"/>
      <c r="R831" s="204"/>
      <c r="S831" s="204"/>
      <c r="T831" s="204"/>
      <c r="U831" s="204"/>
      <c r="V831" s="204"/>
      <c r="W831" s="204"/>
      <c r="X831" s="204"/>
      <c r="Y831" s="204"/>
      <c r="Z831" s="204"/>
    </row>
    <row r="832" spans="1:26" ht="15.75" customHeight="1">
      <c r="A832" s="204"/>
      <c r="B832" s="204"/>
      <c r="C832" s="204"/>
      <c r="D832" s="204"/>
      <c r="E832" s="204"/>
      <c r="F832" s="204"/>
      <c r="G832" s="204"/>
      <c r="H832" s="204"/>
      <c r="I832" s="204"/>
      <c r="J832" s="204"/>
      <c r="K832" s="204"/>
      <c r="L832" s="204"/>
      <c r="M832" s="204"/>
      <c r="N832" s="204"/>
      <c r="O832" s="204"/>
      <c r="P832" s="204"/>
      <c r="Q832" s="204"/>
      <c r="R832" s="204"/>
      <c r="S832" s="204"/>
      <c r="T832" s="204"/>
      <c r="U832" s="204"/>
      <c r="V832" s="204"/>
      <c r="W832" s="204"/>
      <c r="X832" s="204"/>
      <c r="Y832" s="204"/>
      <c r="Z832" s="204"/>
    </row>
    <row r="833" spans="1:26" ht="15.75" customHeight="1">
      <c r="A833" s="204"/>
      <c r="B833" s="204"/>
      <c r="C833" s="204"/>
      <c r="D833" s="204"/>
      <c r="E833" s="204"/>
      <c r="F833" s="204"/>
      <c r="G833" s="204"/>
      <c r="H833" s="204"/>
      <c r="I833" s="204"/>
      <c r="J833" s="204"/>
      <c r="K833" s="204"/>
      <c r="L833" s="204"/>
      <c r="M833" s="204"/>
      <c r="N833" s="204"/>
      <c r="O833" s="204"/>
      <c r="P833" s="204"/>
      <c r="Q833" s="204"/>
      <c r="R833" s="204"/>
      <c r="S833" s="204"/>
      <c r="T833" s="204"/>
      <c r="U833" s="204"/>
      <c r="V833" s="204"/>
      <c r="W833" s="204"/>
      <c r="X833" s="204"/>
      <c r="Y833" s="204"/>
      <c r="Z833" s="204"/>
    </row>
    <row r="834" spans="1:26" ht="15.75" customHeight="1">
      <c r="A834" s="204"/>
      <c r="B834" s="204"/>
      <c r="C834" s="204"/>
      <c r="D834" s="204"/>
      <c r="E834" s="204"/>
      <c r="F834" s="204"/>
      <c r="G834" s="204"/>
      <c r="H834" s="204"/>
      <c r="I834" s="204"/>
      <c r="J834" s="204"/>
      <c r="K834" s="204"/>
      <c r="L834" s="204"/>
      <c r="M834" s="204"/>
      <c r="N834" s="204"/>
      <c r="O834" s="204"/>
      <c r="P834" s="204"/>
      <c r="Q834" s="204"/>
      <c r="R834" s="204"/>
      <c r="S834" s="204"/>
      <c r="T834" s="204"/>
      <c r="U834" s="204"/>
      <c r="V834" s="204"/>
      <c r="W834" s="204"/>
      <c r="X834" s="204"/>
      <c r="Y834" s="204"/>
      <c r="Z834" s="204"/>
    </row>
    <row r="835" spans="1:26" ht="15.75" customHeight="1">
      <c r="A835" s="204"/>
      <c r="B835" s="204"/>
      <c r="C835" s="204"/>
      <c r="D835" s="204"/>
      <c r="E835" s="204"/>
      <c r="F835" s="204"/>
      <c r="G835" s="204"/>
      <c r="H835" s="204"/>
      <c r="I835" s="204"/>
      <c r="J835" s="204"/>
      <c r="K835" s="204"/>
      <c r="L835" s="204"/>
      <c r="M835" s="204"/>
      <c r="N835" s="204"/>
      <c r="O835" s="204"/>
      <c r="P835" s="204"/>
      <c r="Q835" s="204"/>
      <c r="R835" s="204"/>
      <c r="S835" s="204"/>
      <c r="T835" s="204"/>
      <c r="U835" s="204"/>
      <c r="V835" s="204"/>
      <c r="W835" s="204"/>
      <c r="X835" s="204"/>
      <c r="Y835" s="204"/>
      <c r="Z835" s="204"/>
    </row>
    <row r="836" spans="1:26" ht="15.75" customHeight="1">
      <c r="A836" s="204"/>
      <c r="B836" s="204"/>
      <c r="C836" s="204"/>
      <c r="D836" s="204"/>
      <c r="E836" s="204"/>
      <c r="F836" s="204"/>
      <c r="G836" s="204"/>
      <c r="H836" s="204"/>
      <c r="I836" s="204"/>
      <c r="J836" s="204"/>
      <c r="K836" s="204"/>
      <c r="L836" s="204"/>
      <c r="M836" s="204"/>
      <c r="N836" s="204"/>
      <c r="O836" s="204"/>
      <c r="P836" s="204"/>
      <c r="Q836" s="204"/>
      <c r="R836" s="204"/>
      <c r="S836" s="204"/>
      <c r="T836" s="204"/>
      <c r="U836" s="204"/>
      <c r="V836" s="204"/>
      <c r="W836" s="204"/>
      <c r="X836" s="204"/>
      <c r="Y836" s="204"/>
      <c r="Z836" s="204"/>
    </row>
    <row r="837" spans="1:26" ht="15.75" customHeight="1">
      <c r="A837" s="204"/>
      <c r="B837" s="204"/>
      <c r="C837" s="204"/>
      <c r="D837" s="204"/>
      <c r="E837" s="204"/>
      <c r="F837" s="204"/>
      <c r="G837" s="204"/>
      <c r="H837" s="204"/>
      <c r="I837" s="204"/>
      <c r="J837" s="204"/>
      <c r="K837" s="204"/>
      <c r="L837" s="204"/>
      <c r="M837" s="204"/>
      <c r="N837" s="204"/>
      <c r="O837" s="204"/>
      <c r="P837" s="204"/>
      <c r="Q837" s="204"/>
      <c r="R837" s="204"/>
      <c r="S837" s="204"/>
      <c r="T837" s="204"/>
      <c r="U837" s="204"/>
      <c r="V837" s="204"/>
      <c r="W837" s="204"/>
      <c r="X837" s="204"/>
      <c r="Y837" s="204"/>
      <c r="Z837" s="204"/>
    </row>
    <row r="838" spans="1:26" ht="15.75" customHeight="1">
      <c r="A838" s="204"/>
      <c r="B838" s="204"/>
      <c r="C838" s="204"/>
      <c r="D838" s="204"/>
      <c r="E838" s="204"/>
      <c r="F838" s="204"/>
      <c r="G838" s="204"/>
      <c r="H838" s="204"/>
      <c r="I838" s="204"/>
      <c r="J838" s="204"/>
      <c r="K838" s="204"/>
      <c r="L838" s="204"/>
      <c r="M838" s="204"/>
      <c r="N838" s="204"/>
      <c r="O838" s="204"/>
      <c r="P838" s="204"/>
      <c r="Q838" s="204"/>
      <c r="R838" s="204"/>
      <c r="S838" s="204"/>
      <c r="T838" s="204"/>
      <c r="U838" s="204"/>
      <c r="V838" s="204"/>
      <c r="W838" s="204"/>
      <c r="X838" s="204"/>
      <c r="Y838" s="204"/>
      <c r="Z838" s="204"/>
    </row>
    <row r="839" spans="1:26" ht="15.75" customHeight="1">
      <c r="A839" s="204"/>
      <c r="B839" s="204"/>
      <c r="C839" s="204"/>
      <c r="D839" s="204"/>
      <c r="E839" s="204"/>
      <c r="F839" s="204"/>
      <c r="G839" s="204"/>
      <c r="H839" s="204"/>
      <c r="I839" s="204"/>
      <c r="J839" s="204"/>
      <c r="K839" s="204"/>
      <c r="L839" s="204"/>
      <c r="M839" s="204"/>
      <c r="N839" s="204"/>
      <c r="O839" s="204"/>
      <c r="P839" s="204"/>
      <c r="Q839" s="204"/>
      <c r="R839" s="204"/>
      <c r="S839" s="204"/>
      <c r="T839" s="204"/>
      <c r="U839" s="204"/>
      <c r="V839" s="204"/>
      <c r="W839" s="204"/>
      <c r="X839" s="204"/>
      <c r="Y839" s="204"/>
      <c r="Z839" s="204"/>
    </row>
    <row r="840" spans="1:26" ht="15.75" customHeight="1">
      <c r="A840" s="204"/>
      <c r="B840" s="204"/>
      <c r="C840" s="204"/>
      <c r="D840" s="204"/>
      <c r="E840" s="204"/>
      <c r="F840" s="204"/>
      <c r="G840" s="204"/>
      <c r="H840" s="204"/>
      <c r="I840" s="204"/>
      <c r="J840" s="204"/>
      <c r="K840" s="204"/>
      <c r="L840" s="204"/>
      <c r="M840" s="204"/>
      <c r="N840" s="204"/>
      <c r="O840" s="204"/>
      <c r="P840" s="204"/>
      <c r="Q840" s="204"/>
      <c r="R840" s="204"/>
      <c r="S840" s="204"/>
      <c r="T840" s="204"/>
      <c r="U840" s="204"/>
      <c r="V840" s="204"/>
      <c r="W840" s="204"/>
      <c r="X840" s="204"/>
      <c r="Y840" s="204"/>
      <c r="Z840" s="204"/>
    </row>
    <row r="841" spans="1:26" ht="15.75" customHeight="1">
      <c r="A841" s="204"/>
      <c r="B841" s="204"/>
      <c r="C841" s="204"/>
      <c r="D841" s="204"/>
      <c r="E841" s="204"/>
      <c r="F841" s="204"/>
      <c r="G841" s="204"/>
      <c r="H841" s="204"/>
      <c r="I841" s="204"/>
      <c r="J841" s="204"/>
      <c r="K841" s="204"/>
      <c r="L841" s="204"/>
      <c r="M841" s="204"/>
      <c r="N841" s="204"/>
      <c r="O841" s="204"/>
      <c r="P841" s="204"/>
      <c r="Q841" s="204"/>
      <c r="R841" s="204"/>
      <c r="S841" s="204"/>
      <c r="T841" s="204"/>
      <c r="U841" s="204"/>
      <c r="V841" s="204"/>
      <c r="W841" s="204"/>
      <c r="X841" s="204"/>
      <c r="Y841" s="204"/>
      <c r="Z841" s="204"/>
    </row>
    <row r="842" spans="1:26" ht="15.75" customHeight="1">
      <c r="A842" s="204"/>
      <c r="B842" s="204"/>
      <c r="C842" s="204"/>
      <c r="D842" s="204"/>
      <c r="E842" s="204"/>
      <c r="F842" s="204"/>
      <c r="G842" s="204"/>
      <c r="H842" s="204"/>
      <c r="I842" s="204"/>
      <c r="J842" s="204"/>
      <c r="K842" s="204"/>
      <c r="L842" s="204"/>
      <c r="M842" s="204"/>
      <c r="N842" s="204"/>
      <c r="O842" s="204"/>
      <c r="P842" s="204"/>
      <c r="Q842" s="204"/>
      <c r="R842" s="204"/>
      <c r="S842" s="204"/>
      <c r="T842" s="204"/>
      <c r="U842" s="204"/>
      <c r="V842" s="204"/>
      <c r="W842" s="204"/>
      <c r="X842" s="204"/>
      <c r="Y842" s="204"/>
      <c r="Z842" s="204"/>
    </row>
    <row r="843" spans="1:26" ht="15.75" customHeight="1">
      <c r="A843" s="204"/>
      <c r="B843" s="204"/>
      <c r="C843" s="204"/>
      <c r="D843" s="204"/>
      <c r="E843" s="204"/>
      <c r="F843" s="204"/>
      <c r="G843" s="204"/>
      <c r="H843" s="204"/>
      <c r="I843" s="204"/>
      <c r="J843" s="204"/>
      <c r="K843" s="204"/>
      <c r="L843" s="204"/>
      <c r="M843" s="204"/>
      <c r="N843" s="204"/>
      <c r="O843" s="204"/>
      <c r="P843" s="204"/>
      <c r="Q843" s="204"/>
      <c r="R843" s="204"/>
      <c r="S843" s="204"/>
      <c r="T843" s="204"/>
      <c r="U843" s="204"/>
      <c r="V843" s="204"/>
      <c r="W843" s="204"/>
      <c r="X843" s="204"/>
      <c r="Y843" s="204"/>
      <c r="Z843" s="204"/>
    </row>
    <row r="844" spans="1:26" ht="15.75" customHeight="1">
      <c r="A844" s="204"/>
      <c r="B844" s="204"/>
      <c r="C844" s="204"/>
      <c r="D844" s="204"/>
      <c r="E844" s="204"/>
      <c r="F844" s="204"/>
      <c r="G844" s="204"/>
      <c r="H844" s="204"/>
      <c r="I844" s="204"/>
      <c r="J844" s="204"/>
      <c r="K844" s="204"/>
      <c r="L844" s="204"/>
      <c r="M844" s="204"/>
      <c r="N844" s="204"/>
      <c r="O844" s="204"/>
      <c r="P844" s="204"/>
      <c r="Q844" s="204"/>
      <c r="R844" s="204"/>
      <c r="S844" s="204"/>
      <c r="T844" s="204"/>
      <c r="U844" s="204"/>
      <c r="V844" s="204"/>
      <c r="W844" s="204"/>
      <c r="X844" s="204"/>
      <c r="Y844" s="204"/>
      <c r="Z844" s="204"/>
    </row>
    <row r="845" spans="1:26" ht="15.75" customHeight="1">
      <c r="A845" s="204"/>
      <c r="B845" s="204"/>
      <c r="C845" s="204"/>
      <c r="D845" s="204"/>
      <c r="E845" s="204"/>
      <c r="F845" s="204"/>
      <c r="G845" s="204"/>
      <c r="H845" s="204"/>
      <c r="I845" s="204"/>
      <c r="J845" s="204"/>
      <c r="K845" s="204"/>
      <c r="L845" s="204"/>
      <c r="M845" s="204"/>
      <c r="N845" s="204"/>
      <c r="O845" s="204"/>
      <c r="P845" s="204"/>
      <c r="Q845" s="204"/>
      <c r="R845" s="204"/>
      <c r="S845" s="204"/>
      <c r="T845" s="204"/>
      <c r="U845" s="204"/>
      <c r="V845" s="204"/>
      <c r="W845" s="204"/>
      <c r="X845" s="204"/>
      <c r="Y845" s="204"/>
      <c r="Z845" s="204"/>
    </row>
    <row r="846" spans="1:26" ht="15.75" customHeight="1">
      <c r="A846" s="204"/>
      <c r="B846" s="204"/>
      <c r="C846" s="204"/>
      <c r="D846" s="204"/>
      <c r="E846" s="204"/>
      <c r="F846" s="204"/>
      <c r="G846" s="204"/>
      <c r="H846" s="204"/>
      <c r="I846" s="204"/>
      <c r="J846" s="204"/>
      <c r="K846" s="204"/>
      <c r="L846" s="204"/>
      <c r="M846" s="204"/>
      <c r="N846" s="204"/>
      <c r="O846" s="204"/>
      <c r="P846" s="204"/>
      <c r="Q846" s="204"/>
      <c r="R846" s="204"/>
      <c r="S846" s="204"/>
      <c r="T846" s="204"/>
      <c r="U846" s="204"/>
      <c r="V846" s="204"/>
      <c r="W846" s="204"/>
      <c r="X846" s="204"/>
      <c r="Y846" s="204"/>
      <c r="Z846" s="204"/>
    </row>
    <row r="847" spans="1:26" ht="15.75" customHeight="1">
      <c r="A847" s="204"/>
      <c r="B847" s="204"/>
      <c r="C847" s="204"/>
      <c r="D847" s="204"/>
      <c r="E847" s="204"/>
      <c r="F847" s="204"/>
      <c r="G847" s="204"/>
      <c r="H847" s="204"/>
      <c r="I847" s="204"/>
      <c r="J847" s="204"/>
      <c r="K847" s="204"/>
      <c r="L847" s="204"/>
      <c r="M847" s="204"/>
      <c r="N847" s="204"/>
      <c r="O847" s="204"/>
      <c r="P847" s="204"/>
      <c r="Q847" s="204"/>
      <c r="R847" s="204"/>
      <c r="S847" s="204"/>
      <c r="T847" s="204"/>
      <c r="U847" s="204"/>
      <c r="V847" s="204"/>
      <c r="W847" s="204"/>
      <c r="X847" s="204"/>
      <c r="Y847" s="204"/>
      <c r="Z847" s="204"/>
    </row>
    <row r="848" spans="1:26" ht="15.75" customHeight="1">
      <c r="A848" s="204"/>
      <c r="B848" s="204"/>
      <c r="C848" s="204"/>
      <c r="D848" s="204"/>
      <c r="E848" s="204"/>
      <c r="F848" s="204"/>
      <c r="G848" s="204"/>
      <c r="H848" s="204"/>
      <c r="I848" s="204"/>
      <c r="J848" s="204"/>
      <c r="K848" s="204"/>
      <c r="L848" s="204"/>
      <c r="M848" s="204"/>
      <c r="N848" s="204"/>
      <c r="O848" s="204"/>
      <c r="P848" s="204"/>
      <c r="Q848" s="204"/>
      <c r="R848" s="204"/>
      <c r="S848" s="204"/>
      <c r="T848" s="204"/>
      <c r="U848" s="204"/>
      <c r="V848" s="204"/>
      <c r="W848" s="204"/>
      <c r="X848" s="204"/>
      <c r="Y848" s="204"/>
      <c r="Z848" s="204"/>
    </row>
    <row r="849" spans="1:26" ht="15.75" customHeight="1">
      <c r="A849" s="204"/>
      <c r="B849" s="204"/>
      <c r="C849" s="204"/>
      <c r="D849" s="204"/>
      <c r="E849" s="204"/>
      <c r="F849" s="204"/>
      <c r="G849" s="204"/>
      <c r="H849" s="204"/>
      <c r="I849" s="204"/>
      <c r="J849" s="204"/>
      <c r="K849" s="204"/>
      <c r="L849" s="204"/>
      <c r="M849" s="204"/>
      <c r="N849" s="204"/>
      <c r="O849" s="204"/>
      <c r="P849" s="204"/>
      <c r="Q849" s="204"/>
      <c r="R849" s="204"/>
      <c r="S849" s="204"/>
      <c r="T849" s="204"/>
      <c r="U849" s="204"/>
      <c r="V849" s="204"/>
      <c r="W849" s="204"/>
      <c r="X849" s="204"/>
      <c r="Y849" s="204"/>
      <c r="Z849" s="204"/>
    </row>
    <row r="850" spans="1:26" ht="15.75" customHeight="1">
      <c r="A850" s="204"/>
      <c r="B850" s="204"/>
      <c r="C850" s="204"/>
      <c r="D850" s="204"/>
      <c r="E850" s="204"/>
      <c r="F850" s="204"/>
      <c r="G850" s="204"/>
      <c r="H850" s="204"/>
      <c r="I850" s="204"/>
      <c r="J850" s="204"/>
      <c r="K850" s="204"/>
      <c r="L850" s="204"/>
      <c r="M850" s="204"/>
      <c r="N850" s="204"/>
      <c r="O850" s="204"/>
      <c r="P850" s="204"/>
      <c r="Q850" s="204"/>
      <c r="R850" s="204"/>
      <c r="S850" s="204"/>
      <c r="T850" s="204"/>
      <c r="U850" s="204"/>
      <c r="V850" s="204"/>
      <c r="W850" s="204"/>
      <c r="X850" s="204"/>
      <c r="Y850" s="204"/>
      <c r="Z850" s="204"/>
    </row>
    <row r="851" spans="1:26" ht="15.75" customHeight="1">
      <c r="A851" s="204"/>
      <c r="B851" s="204"/>
      <c r="C851" s="204"/>
      <c r="D851" s="204"/>
      <c r="E851" s="204"/>
      <c r="F851" s="204"/>
      <c r="G851" s="204"/>
      <c r="H851" s="204"/>
      <c r="I851" s="204"/>
      <c r="J851" s="204"/>
      <c r="K851" s="204"/>
      <c r="L851" s="204"/>
      <c r="M851" s="204"/>
      <c r="N851" s="204"/>
      <c r="O851" s="204"/>
      <c r="P851" s="204"/>
      <c r="Q851" s="204"/>
      <c r="R851" s="204"/>
      <c r="S851" s="204"/>
      <c r="T851" s="204"/>
      <c r="U851" s="204"/>
      <c r="V851" s="204"/>
      <c r="W851" s="204"/>
      <c r="X851" s="204"/>
      <c r="Y851" s="204"/>
      <c r="Z851" s="204"/>
    </row>
    <row r="852" spans="1:26" ht="15.75" customHeight="1">
      <c r="A852" s="204"/>
      <c r="B852" s="204"/>
      <c r="C852" s="204"/>
      <c r="D852" s="204"/>
      <c r="E852" s="204"/>
      <c r="F852" s="204"/>
      <c r="G852" s="204"/>
      <c r="H852" s="204"/>
      <c r="I852" s="204"/>
      <c r="J852" s="204"/>
      <c r="K852" s="204"/>
      <c r="L852" s="204"/>
      <c r="M852" s="204"/>
      <c r="N852" s="204"/>
      <c r="O852" s="204"/>
      <c r="P852" s="204"/>
      <c r="Q852" s="204"/>
      <c r="R852" s="204"/>
      <c r="S852" s="204"/>
      <c r="T852" s="204"/>
      <c r="U852" s="204"/>
      <c r="V852" s="204"/>
      <c r="W852" s="204"/>
      <c r="X852" s="204"/>
      <c r="Y852" s="204"/>
      <c r="Z852" s="204"/>
    </row>
    <row r="853" spans="1:26" ht="15.75" customHeight="1">
      <c r="A853" s="204"/>
      <c r="B853" s="204"/>
      <c r="C853" s="204"/>
      <c r="D853" s="204"/>
      <c r="E853" s="204"/>
      <c r="F853" s="204"/>
      <c r="G853" s="204"/>
      <c r="H853" s="204"/>
      <c r="I853" s="204"/>
      <c r="J853" s="204"/>
      <c r="K853" s="204"/>
      <c r="L853" s="204"/>
      <c r="M853" s="204"/>
      <c r="N853" s="204"/>
      <c r="O853" s="204"/>
      <c r="P853" s="204"/>
      <c r="Q853" s="204"/>
      <c r="R853" s="204"/>
      <c r="S853" s="204"/>
      <c r="T853" s="204"/>
      <c r="U853" s="204"/>
      <c r="V853" s="204"/>
      <c r="W853" s="204"/>
      <c r="X853" s="204"/>
      <c r="Y853" s="204"/>
      <c r="Z853" s="204"/>
    </row>
    <row r="854" spans="1:26" ht="15.75" customHeight="1">
      <c r="A854" s="204"/>
      <c r="B854" s="204"/>
      <c r="C854" s="204"/>
      <c r="D854" s="204"/>
      <c r="E854" s="204"/>
      <c r="F854" s="204"/>
      <c r="G854" s="204"/>
      <c r="H854" s="204"/>
      <c r="I854" s="204"/>
      <c r="J854" s="204"/>
      <c r="K854" s="204"/>
      <c r="L854" s="204"/>
      <c r="M854" s="204"/>
      <c r="N854" s="204"/>
      <c r="O854" s="204"/>
      <c r="P854" s="204"/>
      <c r="Q854" s="204"/>
      <c r="R854" s="204"/>
      <c r="S854" s="204"/>
      <c r="T854" s="204"/>
      <c r="U854" s="204"/>
      <c r="V854" s="204"/>
      <c r="W854" s="204"/>
      <c r="X854" s="204"/>
      <c r="Y854" s="204"/>
      <c r="Z854" s="204"/>
    </row>
    <row r="855" spans="1:26" ht="15.75" customHeight="1">
      <c r="A855" s="204"/>
      <c r="B855" s="204"/>
      <c r="C855" s="204"/>
      <c r="D855" s="204"/>
      <c r="E855" s="204"/>
      <c r="F855" s="204"/>
      <c r="G855" s="204"/>
      <c r="H855" s="204"/>
      <c r="I855" s="204"/>
      <c r="J855" s="204"/>
      <c r="K855" s="204"/>
      <c r="L855" s="204"/>
      <c r="M855" s="204"/>
      <c r="N855" s="204"/>
      <c r="O855" s="204"/>
      <c r="P855" s="204"/>
      <c r="Q855" s="204"/>
      <c r="R855" s="204"/>
      <c r="S855" s="204"/>
      <c r="T855" s="204"/>
      <c r="U855" s="204"/>
      <c r="V855" s="204"/>
      <c r="W855" s="204"/>
      <c r="X855" s="204"/>
      <c r="Y855" s="204"/>
      <c r="Z855" s="204"/>
    </row>
    <row r="856" spans="1:26" ht="15.75" customHeight="1">
      <c r="A856" s="204"/>
      <c r="B856" s="204"/>
      <c r="C856" s="204"/>
      <c r="D856" s="204"/>
      <c r="E856" s="204"/>
      <c r="F856" s="204"/>
      <c r="G856" s="204"/>
      <c r="H856" s="204"/>
      <c r="I856" s="204"/>
      <c r="J856" s="204"/>
      <c r="K856" s="204"/>
      <c r="L856" s="204"/>
      <c r="M856" s="204"/>
      <c r="N856" s="204"/>
      <c r="O856" s="204"/>
      <c r="P856" s="204"/>
      <c r="Q856" s="204"/>
      <c r="R856" s="204"/>
      <c r="S856" s="204"/>
      <c r="T856" s="204"/>
      <c r="U856" s="204"/>
      <c r="V856" s="204"/>
      <c r="W856" s="204"/>
      <c r="X856" s="204"/>
      <c r="Y856" s="204"/>
      <c r="Z856" s="204"/>
    </row>
    <row r="857" spans="1:26" ht="15.75" customHeight="1">
      <c r="A857" s="204"/>
      <c r="B857" s="204"/>
      <c r="C857" s="204"/>
      <c r="D857" s="204"/>
      <c r="E857" s="204"/>
      <c r="F857" s="204"/>
      <c r="G857" s="204"/>
      <c r="H857" s="204"/>
      <c r="I857" s="204"/>
      <c r="J857" s="204"/>
      <c r="K857" s="204"/>
      <c r="L857" s="204"/>
      <c r="M857" s="204"/>
      <c r="N857" s="204"/>
      <c r="O857" s="204"/>
      <c r="P857" s="204"/>
      <c r="Q857" s="204"/>
      <c r="R857" s="204"/>
      <c r="S857" s="204"/>
      <c r="T857" s="204"/>
      <c r="U857" s="204"/>
      <c r="V857" s="204"/>
      <c r="W857" s="204"/>
      <c r="X857" s="204"/>
      <c r="Y857" s="204"/>
      <c r="Z857" s="204"/>
    </row>
    <row r="858" spans="1:26" ht="15.75" customHeight="1">
      <c r="A858" s="204"/>
      <c r="B858" s="204"/>
      <c r="C858" s="204"/>
      <c r="D858" s="204"/>
      <c r="E858" s="204"/>
      <c r="F858" s="204"/>
      <c r="G858" s="204"/>
      <c r="H858" s="204"/>
      <c r="I858" s="204"/>
      <c r="J858" s="204"/>
      <c r="K858" s="204"/>
      <c r="L858" s="204"/>
      <c r="M858" s="204"/>
      <c r="N858" s="204"/>
      <c r="O858" s="204"/>
      <c r="P858" s="204"/>
      <c r="Q858" s="204"/>
      <c r="R858" s="204"/>
      <c r="S858" s="204"/>
      <c r="T858" s="204"/>
      <c r="U858" s="204"/>
      <c r="V858" s="204"/>
      <c r="W858" s="204"/>
      <c r="X858" s="204"/>
      <c r="Y858" s="204"/>
      <c r="Z858" s="204"/>
    </row>
    <row r="859" spans="1:26" ht="15.75" customHeight="1">
      <c r="A859" s="204"/>
      <c r="B859" s="204"/>
      <c r="C859" s="204"/>
      <c r="D859" s="204"/>
      <c r="E859" s="204"/>
      <c r="F859" s="204"/>
      <c r="G859" s="204"/>
      <c r="H859" s="204"/>
      <c r="I859" s="204"/>
      <c r="J859" s="204"/>
      <c r="K859" s="204"/>
      <c r="L859" s="204"/>
      <c r="M859" s="204"/>
      <c r="N859" s="204"/>
      <c r="O859" s="204"/>
      <c r="P859" s="204"/>
      <c r="Q859" s="204"/>
      <c r="R859" s="204"/>
      <c r="S859" s="204"/>
      <c r="T859" s="204"/>
      <c r="U859" s="204"/>
      <c r="V859" s="204"/>
      <c r="W859" s="204"/>
      <c r="X859" s="204"/>
      <c r="Y859" s="204"/>
      <c r="Z859" s="204"/>
    </row>
    <row r="860" spans="1:26" ht="15.75" customHeight="1">
      <c r="A860" s="204"/>
      <c r="B860" s="204"/>
      <c r="C860" s="204"/>
      <c r="D860" s="204"/>
      <c r="E860" s="204"/>
      <c r="F860" s="204"/>
      <c r="G860" s="204"/>
      <c r="H860" s="204"/>
      <c r="I860" s="204"/>
      <c r="J860" s="204"/>
      <c r="K860" s="204"/>
      <c r="L860" s="204"/>
      <c r="M860" s="204"/>
      <c r="N860" s="204"/>
      <c r="O860" s="204"/>
      <c r="P860" s="204"/>
      <c r="Q860" s="204"/>
      <c r="R860" s="204"/>
      <c r="S860" s="204"/>
      <c r="T860" s="204"/>
      <c r="U860" s="204"/>
      <c r="V860" s="204"/>
      <c r="W860" s="204"/>
      <c r="X860" s="204"/>
      <c r="Y860" s="204"/>
      <c r="Z860" s="204"/>
    </row>
    <row r="861" spans="1:26" ht="15.75" customHeight="1">
      <c r="A861" s="204"/>
      <c r="B861" s="204"/>
      <c r="C861" s="204"/>
      <c r="D861" s="204"/>
      <c r="E861" s="204"/>
      <c r="F861" s="204"/>
      <c r="G861" s="204"/>
      <c r="H861" s="204"/>
      <c r="I861" s="204"/>
      <c r="J861" s="204"/>
      <c r="K861" s="204"/>
      <c r="L861" s="204"/>
      <c r="M861" s="204"/>
      <c r="N861" s="204"/>
      <c r="O861" s="204"/>
      <c r="P861" s="204"/>
      <c r="Q861" s="204"/>
      <c r="R861" s="204"/>
      <c r="S861" s="204"/>
      <c r="T861" s="204"/>
      <c r="U861" s="204"/>
      <c r="V861" s="204"/>
      <c r="W861" s="204"/>
      <c r="X861" s="204"/>
      <c r="Y861" s="204"/>
      <c r="Z861" s="204"/>
    </row>
    <row r="862" spans="1:26" ht="15.75" customHeight="1">
      <c r="A862" s="204"/>
      <c r="B862" s="204"/>
      <c r="C862" s="204"/>
      <c r="D862" s="204"/>
      <c r="E862" s="204"/>
      <c r="F862" s="204"/>
      <c r="G862" s="204"/>
      <c r="H862" s="204"/>
      <c r="I862" s="204"/>
      <c r="J862" s="204"/>
      <c r="K862" s="204"/>
      <c r="L862" s="204"/>
      <c r="M862" s="204"/>
      <c r="N862" s="204"/>
      <c r="O862" s="204"/>
      <c r="P862" s="204"/>
      <c r="Q862" s="204"/>
      <c r="R862" s="204"/>
      <c r="S862" s="204"/>
      <c r="T862" s="204"/>
      <c r="U862" s="204"/>
      <c r="V862" s="204"/>
      <c r="W862" s="204"/>
      <c r="X862" s="204"/>
      <c r="Y862" s="204"/>
      <c r="Z862" s="204"/>
    </row>
    <row r="863" spans="1:26" ht="15.75" customHeight="1">
      <c r="A863" s="204"/>
      <c r="B863" s="204"/>
      <c r="C863" s="204"/>
      <c r="D863" s="204"/>
      <c r="E863" s="204"/>
      <c r="F863" s="204"/>
      <c r="G863" s="204"/>
      <c r="H863" s="204"/>
      <c r="I863" s="204"/>
      <c r="J863" s="204"/>
      <c r="K863" s="204"/>
      <c r="L863" s="204"/>
      <c r="M863" s="204"/>
      <c r="N863" s="204"/>
      <c r="O863" s="204"/>
      <c r="P863" s="204"/>
      <c r="Q863" s="204"/>
      <c r="R863" s="204"/>
      <c r="S863" s="204"/>
      <c r="T863" s="204"/>
      <c r="U863" s="204"/>
      <c r="V863" s="204"/>
      <c r="W863" s="204"/>
      <c r="X863" s="204"/>
      <c r="Y863" s="204"/>
      <c r="Z863" s="204"/>
    </row>
    <row r="864" spans="1:26" ht="15.75" customHeight="1">
      <c r="A864" s="204"/>
      <c r="B864" s="204"/>
      <c r="C864" s="204"/>
      <c r="D864" s="204"/>
      <c r="E864" s="204"/>
      <c r="F864" s="204"/>
      <c r="G864" s="204"/>
      <c r="H864" s="204"/>
      <c r="I864" s="204"/>
      <c r="J864" s="204"/>
      <c r="K864" s="204"/>
      <c r="L864" s="204"/>
      <c r="M864" s="204"/>
      <c r="N864" s="204"/>
      <c r="O864" s="204"/>
      <c r="P864" s="204"/>
      <c r="Q864" s="204"/>
      <c r="R864" s="204"/>
      <c r="S864" s="204"/>
      <c r="T864" s="204"/>
      <c r="U864" s="204"/>
      <c r="V864" s="204"/>
      <c r="W864" s="204"/>
      <c r="X864" s="204"/>
      <c r="Y864" s="204"/>
      <c r="Z864" s="204"/>
    </row>
    <row r="865" spans="1:26" ht="15.75" customHeight="1">
      <c r="A865" s="204"/>
      <c r="B865" s="204"/>
      <c r="C865" s="204"/>
      <c r="D865" s="204"/>
      <c r="E865" s="204"/>
      <c r="F865" s="204"/>
      <c r="G865" s="204"/>
      <c r="H865" s="204"/>
      <c r="I865" s="204"/>
      <c r="J865" s="204"/>
      <c r="K865" s="204"/>
      <c r="L865" s="204"/>
      <c r="M865" s="204"/>
      <c r="N865" s="204"/>
      <c r="O865" s="204"/>
      <c r="P865" s="204"/>
      <c r="Q865" s="204"/>
      <c r="R865" s="204"/>
      <c r="S865" s="204"/>
      <c r="T865" s="204"/>
      <c r="U865" s="204"/>
      <c r="V865" s="204"/>
      <c r="W865" s="204"/>
      <c r="X865" s="204"/>
      <c r="Y865" s="204"/>
      <c r="Z865" s="204"/>
    </row>
    <row r="866" spans="1:26" ht="15.75" customHeight="1">
      <c r="A866" s="204"/>
      <c r="B866" s="204"/>
      <c r="C866" s="204"/>
      <c r="D866" s="204"/>
      <c r="E866" s="204"/>
      <c r="F866" s="204"/>
      <c r="G866" s="204"/>
      <c r="H866" s="204"/>
      <c r="I866" s="204"/>
      <c r="J866" s="204"/>
      <c r="K866" s="204"/>
      <c r="L866" s="204"/>
      <c r="M866" s="204"/>
      <c r="N866" s="204"/>
      <c r="O866" s="204"/>
      <c r="P866" s="204"/>
      <c r="Q866" s="204"/>
      <c r="R866" s="204"/>
      <c r="S866" s="204"/>
      <c r="T866" s="204"/>
      <c r="U866" s="204"/>
      <c r="V866" s="204"/>
      <c r="W866" s="204"/>
      <c r="X866" s="204"/>
      <c r="Y866" s="204"/>
      <c r="Z866" s="204"/>
    </row>
    <row r="867" spans="1:26" ht="15.75" customHeight="1">
      <c r="A867" s="204"/>
      <c r="B867" s="204"/>
      <c r="C867" s="204"/>
      <c r="D867" s="204"/>
      <c r="E867" s="204"/>
      <c r="F867" s="204"/>
      <c r="G867" s="204"/>
      <c r="H867" s="204"/>
      <c r="I867" s="204"/>
      <c r="J867" s="204"/>
      <c r="K867" s="204"/>
      <c r="L867" s="204"/>
      <c r="M867" s="204"/>
      <c r="N867" s="204"/>
      <c r="O867" s="204"/>
      <c r="P867" s="204"/>
      <c r="Q867" s="204"/>
      <c r="R867" s="204"/>
      <c r="S867" s="204"/>
      <c r="T867" s="204"/>
      <c r="U867" s="204"/>
      <c r="V867" s="204"/>
      <c r="W867" s="204"/>
      <c r="X867" s="204"/>
      <c r="Y867" s="204"/>
      <c r="Z867" s="204"/>
    </row>
    <row r="868" spans="1:26" ht="15.75" customHeight="1">
      <c r="A868" s="204"/>
      <c r="B868" s="204"/>
      <c r="C868" s="204"/>
      <c r="D868" s="204"/>
      <c r="E868" s="204"/>
      <c r="F868" s="204"/>
      <c r="G868" s="204"/>
      <c r="H868" s="204"/>
      <c r="I868" s="204"/>
      <c r="J868" s="204"/>
      <c r="K868" s="204"/>
      <c r="L868" s="204"/>
      <c r="M868" s="204"/>
      <c r="N868" s="204"/>
      <c r="O868" s="204"/>
      <c r="P868" s="204"/>
      <c r="Q868" s="204"/>
      <c r="R868" s="204"/>
      <c r="S868" s="204"/>
      <c r="T868" s="204"/>
      <c r="U868" s="204"/>
      <c r="V868" s="204"/>
      <c r="W868" s="204"/>
      <c r="X868" s="204"/>
      <c r="Y868" s="204"/>
      <c r="Z868" s="204"/>
    </row>
    <row r="869" spans="1:26" ht="15.75" customHeight="1">
      <c r="A869" s="204"/>
      <c r="B869" s="204"/>
      <c r="C869" s="204"/>
      <c r="D869" s="204"/>
      <c r="E869" s="204"/>
      <c r="F869" s="204"/>
      <c r="G869" s="204"/>
      <c r="H869" s="204"/>
      <c r="I869" s="204"/>
      <c r="J869" s="204"/>
      <c r="K869" s="204"/>
      <c r="L869" s="204"/>
      <c r="M869" s="204"/>
      <c r="N869" s="204"/>
      <c r="O869" s="204"/>
      <c r="P869" s="204"/>
      <c r="Q869" s="204"/>
      <c r="R869" s="204"/>
      <c r="S869" s="204"/>
      <c r="T869" s="204"/>
      <c r="U869" s="204"/>
      <c r="V869" s="204"/>
      <c r="W869" s="204"/>
      <c r="X869" s="204"/>
      <c r="Y869" s="204"/>
      <c r="Z869" s="204"/>
    </row>
    <row r="870" spans="1:26" ht="15.75" customHeight="1">
      <c r="A870" s="204"/>
      <c r="B870" s="204"/>
      <c r="C870" s="204"/>
      <c r="D870" s="204"/>
      <c r="E870" s="204"/>
      <c r="F870" s="204"/>
      <c r="G870" s="204"/>
      <c r="H870" s="204"/>
      <c r="I870" s="204"/>
      <c r="J870" s="204"/>
      <c r="K870" s="204"/>
      <c r="L870" s="204"/>
      <c r="M870" s="204"/>
      <c r="N870" s="204"/>
      <c r="O870" s="204"/>
      <c r="P870" s="204"/>
      <c r="Q870" s="204"/>
      <c r="R870" s="204"/>
      <c r="S870" s="204"/>
      <c r="T870" s="204"/>
      <c r="U870" s="204"/>
      <c r="V870" s="204"/>
      <c r="W870" s="204"/>
      <c r="X870" s="204"/>
      <c r="Y870" s="204"/>
      <c r="Z870" s="204"/>
    </row>
    <row r="871" spans="1:26" ht="15.75" customHeight="1">
      <c r="A871" s="204"/>
      <c r="B871" s="204"/>
      <c r="C871" s="204"/>
      <c r="D871" s="204"/>
      <c r="E871" s="204"/>
      <c r="F871" s="204"/>
      <c r="G871" s="204"/>
      <c r="H871" s="204"/>
      <c r="I871" s="204"/>
      <c r="J871" s="204"/>
      <c r="K871" s="204"/>
      <c r="L871" s="204"/>
      <c r="M871" s="204"/>
      <c r="N871" s="204"/>
      <c r="O871" s="204"/>
      <c r="P871" s="204"/>
      <c r="Q871" s="204"/>
      <c r="R871" s="204"/>
      <c r="S871" s="204"/>
      <c r="T871" s="204"/>
      <c r="U871" s="204"/>
      <c r="V871" s="204"/>
      <c r="W871" s="204"/>
      <c r="X871" s="204"/>
      <c r="Y871" s="204"/>
      <c r="Z871" s="204"/>
    </row>
    <row r="872" spans="1:26" ht="15.75" customHeight="1">
      <c r="A872" s="204"/>
      <c r="B872" s="204"/>
      <c r="C872" s="204"/>
      <c r="D872" s="204"/>
      <c r="E872" s="204"/>
      <c r="F872" s="204"/>
      <c r="G872" s="204"/>
      <c r="H872" s="204"/>
      <c r="I872" s="204"/>
      <c r="J872" s="204"/>
      <c r="K872" s="204"/>
      <c r="L872" s="204"/>
      <c r="M872" s="204"/>
      <c r="N872" s="204"/>
      <c r="O872" s="204"/>
      <c r="P872" s="204"/>
      <c r="Q872" s="204"/>
      <c r="R872" s="204"/>
      <c r="S872" s="204"/>
      <c r="T872" s="204"/>
      <c r="U872" s="204"/>
      <c r="V872" s="204"/>
      <c r="W872" s="204"/>
      <c r="X872" s="204"/>
      <c r="Y872" s="204"/>
      <c r="Z872" s="204"/>
    </row>
    <row r="873" spans="1:26" ht="15.75" customHeight="1">
      <c r="A873" s="204"/>
      <c r="B873" s="204"/>
      <c r="C873" s="204"/>
      <c r="D873" s="204"/>
      <c r="E873" s="204"/>
      <c r="F873" s="204"/>
      <c r="G873" s="204"/>
      <c r="H873" s="204"/>
      <c r="I873" s="204"/>
      <c r="J873" s="204"/>
      <c r="K873" s="204"/>
      <c r="L873" s="204"/>
      <c r="M873" s="204"/>
      <c r="N873" s="204"/>
      <c r="O873" s="204"/>
      <c r="P873" s="204"/>
      <c r="Q873" s="204"/>
      <c r="R873" s="204"/>
      <c r="S873" s="204"/>
      <c r="T873" s="204"/>
      <c r="U873" s="204"/>
      <c r="V873" s="204"/>
      <c r="W873" s="204"/>
      <c r="X873" s="204"/>
      <c r="Y873" s="204"/>
      <c r="Z873" s="204"/>
    </row>
    <row r="874" spans="1:26" ht="15.75" customHeight="1">
      <c r="A874" s="204"/>
      <c r="B874" s="204"/>
      <c r="C874" s="204"/>
      <c r="D874" s="204"/>
      <c r="E874" s="204"/>
      <c r="F874" s="204"/>
      <c r="G874" s="204"/>
      <c r="H874" s="204"/>
      <c r="I874" s="204"/>
      <c r="J874" s="204"/>
      <c r="K874" s="204"/>
      <c r="L874" s="204"/>
      <c r="M874" s="204"/>
      <c r="N874" s="204"/>
      <c r="O874" s="204"/>
      <c r="P874" s="204"/>
      <c r="Q874" s="204"/>
      <c r="R874" s="204"/>
      <c r="S874" s="204"/>
      <c r="T874" s="204"/>
      <c r="U874" s="204"/>
      <c r="V874" s="204"/>
      <c r="W874" s="204"/>
      <c r="X874" s="204"/>
      <c r="Y874" s="204"/>
      <c r="Z874" s="204"/>
    </row>
    <row r="875" spans="1:26" ht="15.75" customHeight="1">
      <c r="A875" s="204"/>
      <c r="B875" s="204"/>
      <c r="C875" s="204"/>
      <c r="D875" s="204"/>
      <c r="E875" s="204"/>
      <c r="F875" s="204"/>
      <c r="G875" s="204"/>
      <c r="H875" s="204"/>
      <c r="I875" s="204"/>
      <c r="J875" s="204"/>
      <c r="K875" s="204"/>
      <c r="L875" s="204"/>
      <c r="M875" s="204"/>
      <c r="N875" s="204"/>
      <c r="O875" s="204"/>
      <c r="P875" s="204"/>
      <c r="Q875" s="204"/>
      <c r="R875" s="204"/>
      <c r="S875" s="204"/>
      <c r="T875" s="204"/>
      <c r="U875" s="204"/>
      <c r="V875" s="204"/>
      <c r="W875" s="204"/>
      <c r="X875" s="204"/>
      <c r="Y875" s="204"/>
      <c r="Z875" s="204"/>
    </row>
    <row r="876" spans="1:26" ht="15.75" customHeight="1">
      <c r="A876" s="204"/>
      <c r="B876" s="204"/>
      <c r="C876" s="204"/>
      <c r="D876" s="204"/>
      <c r="E876" s="204"/>
      <c r="F876" s="204"/>
      <c r="G876" s="204"/>
      <c r="H876" s="204"/>
      <c r="I876" s="204"/>
      <c r="J876" s="204"/>
      <c r="K876" s="204"/>
      <c r="L876" s="204"/>
      <c r="M876" s="204"/>
      <c r="N876" s="204"/>
      <c r="O876" s="204"/>
      <c r="P876" s="204"/>
      <c r="Q876" s="204"/>
      <c r="R876" s="204"/>
      <c r="S876" s="204"/>
      <c r="T876" s="204"/>
      <c r="U876" s="204"/>
      <c r="V876" s="204"/>
      <c r="W876" s="204"/>
      <c r="X876" s="204"/>
      <c r="Y876" s="204"/>
      <c r="Z876" s="204"/>
    </row>
    <row r="877" spans="1:26" ht="15.75" customHeight="1">
      <c r="A877" s="204"/>
      <c r="B877" s="204"/>
      <c r="C877" s="204"/>
      <c r="D877" s="204"/>
      <c r="E877" s="204"/>
      <c r="F877" s="204"/>
      <c r="G877" s="204"/>
      <c r="H877" s="204"/>
      <c r="I877" s="204"/>
      <c r="J877" s="204"/>
      <c r="K877" s="204"/>
      <c r="L877" s="204"/>
      <c r="M877" s="204"/>
      <c r="N877" s="204"/>
      <c r="O877" s="204"/>
      <c r="P877" s="204"/>
      <c r="Q877" s="204"/>
      <c r="R877" s="204"/>
      <c r="S877" s="204"/>
      <c r="T877" s="204"/>
      <c r="U877" s="204"/>
      <c r="V877" s="204"/>
      <c r="W877" s="204"/>
      <c r="X877" s="204"/>
      <c r="Y877" s="204"/>
      <c r="Z877" s="204"/>
    </row>
    <row r="878" spans="1:26" ht="15.75" customHeight="1">
      <c r="A878" s="204"/>
      <c r="B878" s="204"/>
      <c r="C878" s="204"/>
      <c r="D878" s="204"/>
      <c r="E878" s="204"/>
      <c r="F878" s="204"/>
      <c r="G878" s="204"/>
      <c r="H878" s="204"/>
      <c r="I878" s="204"/>
      <c r="J878" s="204"/>
      <c r="K878" s="204"/>
      <c r="L878" s="204"/>
      <c r="M878" s="204"/>
      <c r="N878" s="204"/>
      <c r="O878" s="204"/>
      <c r="P878" s="204"/>
      <c r="Q878" s="204"/>
      <c r="R878" s="204"/>
      <c r="S878" s="204"/>
      <c r="T878" s="204"/>
      <c r="U878" s="204"/>
      <c r="V878" s="204"/>
      <c r="W878" s="204"/>
      <c r="X878" s="204"/>
      <c r="Y878" s="204"/>
      <c r="Z878" s="204"/>
    </row>
    <row r="879" spans="1:26" ht="15.75" customHeight="1">
      <c r="A879" s="204"/>
      <c r="B879" s="204"/>
      <c r="C879" s="204"/>
      <c r="D879" s="204"/>
      <c r="E879" s="204"/>
      <c r="F879" s="204"/>
      <c r="G879" s="204"/>
      <c r="H879" s="204"/>
      <c r="I879" s="204"/>
      <c r="J879" s="204"/>
      <c r="K879" s="204"/>
      <c r="L879" s="204"/>
      <c r="M879" s="204"/>
      <c r="N879" s="204"/>
      <c r="O879" s="204"/>
      <c r="P879" s="204"/>
      <c r="Q879" s="204"/>
      <c r="R879" s="204"/>
      <c r="S879" s="204"/>
      <c r="T879" s="204"/>
      <c r="U879" s="204"/>
      <c r="V879" s="204"/>
      <c r="W879" s="204"/>
      <c r="X879" s="204"/>
      <c r="Y879" s="204"/>
      <c r="Z879" s="204"/>
    </row>
    <row r="880" spans="1:26" ht="15.75" customHeight="1">
      <c r="A880" s="204"/>
      <c r="B880" s="204"/>
      <c r="C880" s="204"/>
      <c r="D880" s="204"/>
      <c r="E880" s="204"/>
      <c r="F880" s="204"/>
      <c r="G880" s="204"/>
      <c r="H880" s="204"/>
      <c r="I880" s="204"/>
      <c r="J880" s="204"/>
      <c r="K880" s="204"/>
      <c r="L880" s="204"/>
      <c r="M880" s="204"/>
      <c r="N880" s="204"/>
      <c r="O880" s="204"/>
      <c r="P880" s="204"/>
      <c r="Q880" s="204"/>
      <c r="R880" s="204"/>
      <c r="S880" s="204"/>
      <c r="T880" s="204"/>
      <c r="U880" s="204"/>
      <c r="V880" s="204"/>
      <c r="W880" s="204"/>
      <c r="X880" s="204"/>
      <c r="Y880" s="204"/>
      <c r="Z880" s="204"/>
    </row>
    <row r="881" spans="1:26" ht="15.75" customHeight="1">
      <c r="A881" s="204"/>
      <c r="B881" s="204"/>
      <c r="C881" s="204"/>
      <c r="D881" s="204"/>
      <c r="E881" s="204"/>
      <c r="F881" s="204"/>
      <c r="G881" s="204"/>
      <c r="H881" s="204"/>
      <c r="I881" s="204"/>
      <c r="J881" s="204"/>
      <c r="K881" s="204"/>
      <c r="L881" s="204"/>
      <c r="M881" s="204"/>
      <c r="N881" s="204"/>
      <c r="O881" s="204"/>
      <c r="P881" s="204"/>
      <c r="Q881" s="204"/>
      <c r="R881" s="204"/>
      <c r="S881" s="204"/>
      <c r="T881" s="204"/>
      <c r="U881" s="204"/>
      <c r="V881" s="204"/>
      <c r="W881" s="204"/>
      <c r="X881" s="204"/>
      <c r="Y881" s="204"/>
      <c r="Z881" s="204"/>
    </row>
    <row r="882" spans="1:26" ht="15.75" customHeight="1">
      <c r="A882" s="204"/>
      <c r="B882" s="204"/>
      <c r="C882" s="204"/>
      <c r="D882" s="204"/>
      <c r="E882" s="204"/>
      <c r="F882" s="204"/>
      <c r="G882" s="204"/>
      <c r="H882" s="204"/>
      <c r="I882" s="204"/>
      <c r="J882" s="204"/>
      <c r="K882" s="204"/>
      <c r="L882" s="204"/>
      <c r="M882" s="204"/>
      <c r="N882" s="204"/>
      <c r="O882" s="204"/>
      <c r="P882" s="204"/>
      <c r="Q882" s="204"/>
      <c r="R882" s="204"/>
      <c r="S882" s="204"/>
      <c r="T882" s="204"/>
      <c r="U882" s="204"/>
      <c r="V882" s="204"/>
      <c r="W882" s="204"/>
      <c r="X882" s="204"/>
      <c r="Y882" s="204"/>
      <c r="Z882" s="204"/>
    </row>
    <row r="883" spans="1:26" ht="15.75" customHeight="1">
      <c r="A883" s="204"/>
      <c r="B883" s="204"/>
      <c r="C883" s="204"/>
      <c r="D883" s="204"/>
      <c r="E883" s="204"/>
      <c r="F883" s="204"/>
      <c r="G883" s="204"/>
      <c r="H883" s="204"/>
      <c r="I883" s="204"/>
      <c r="J883" s="204"/>
      <c r="K883" s="204"/>
      <c r="L883" s="204"/>
      <c r="M883" s="204"/>
      <c r="N883" s="204"/>
      <c r="O883" s="204"/>
      <c r="P883" s="204"/>
      <c r="Q883" s="204"/>
      <c r="R883" s="204"/>
      <c r="S883" s="204"/>
      <c r="T883" s="204"/>
      <c r="U883" s="204"/>
      <c r="V883" s="204"/>
      <c r="W883" s="204"/>
      <c r="X883" s="204"/>
      <c r="Y883" s="204"/>
      <c r="Z883" s="204"/>
    </row>
    <row r="884" spans="1:26" ht="15.75" customHeight="1">
      <c r="A884" s="204"/>
      <c r="B884" s="204"/>
      <c r="C884" s="204"/>
      <c r="D884" s="204"/>
      <c r="E884" s="204"/>
      <c r="F884" s="204"/>
      <c r="G884" s="204"/>
      <c r="H884" s="204"/>
      <c r="I884" s="204"/>
      <c r="J884" s="204"/>
      <c r="K884" s="204"/>
      <c r="L884" s="204"/>
      <c r="M884" s="204"/>
      <c r="N884" s="204"/>
      <c r="O884" s="204"/>
      <c r="P884" s="204"/>
      <c r="Q884" s="204"/>
      <c r="R884" s="204"/>
      <c r="S884" s="204"/>
      <c r="T884" s="204"/>
      <c r="U884" s="204"/>
      <c r="V884" s="204"/>
      <c r="W884" s="204"/>
      <c r="X884" s="204"/>
      <c r="Y884" s="204"/>
      <c r="Z884" s="204"/>
    </row>
    <row r="885" spans="1:26" ht="15.75" customHeight="1">
      <c r="A885" s="204"/>
      <c r="B885" s="204"/>
      <c r="C885" s="204"/>
      <c r="D885" s="204"/>
      <c r="E885" s="204"/>
      <c r="F885" s="204"/>
      <c r="G885" s="204"/>
      <c r="H885" s="204"/>
      <c r="I885" s="204"/>
      <c r="J885" s="204"/>
      <c r="K885" s="204"/>
      <c r="L885" s="204"/>
      <c r="M885" s="204"/>
      <c r="N885" s="204"/>
      <c r="O885" s="204"/>
      <c r="P885" s="204"/>
      <c r="Q885" s="204"/>
      <c r="R885" s="204"/>
      <c r="S885" s="204"/>
      <c r="T885" s="204"/>
      <c r="U885" s="204"/>
      <c r="V885" s="204"/>
      <c r="W885" s="204"/>
      <c r="X885" s="204"/>
      <c r="Y885" s="204"/>
      <c r="Z885" s="204"/>
    </row>
    <row r="886" spans="1:26" ht="15.75" customHeight="1">
      <c r="A886" s="204"/>
      <c r="B886" s="204"/>
      <c r="C886" s="204"/>
      <c r="D886" s="204"/>
      <c r="E886" s="204"/>
      <c r="F886" s="204"/>
      <c r="G886" s="204"/>
      <c r="H886" s="204"/>
      <c r="I886" s="204"/>
      <c r="J886" s="204"/>
      <c r="K886" s="204"/>
      <c r="L886" s="204"/>
      <c r="M886" s="204"/>
      <c r="N886" s="204"/>
      <c r="O886" s="204"/>
      <c r="P886" s="204"/>
      <c r="Q886" s="204"/>
      <c r="R886" s="204"/>
      <c r="S886" s="204"/>
      <c r="T886" s="204"/>
      <c r="U886" s="204"/>
      <c r="V886" s="204"/>
      <c r="W886" s="204"/>
      <c r="X886" s="204"/>
      <c r="Y886" s="204"/>
      <c r="Z886" s="204"/>
    </row>
    <row r="887" spans="1:26" ht="15.75" customHeight="1">
      <c r="A887" s="204"/>
      <c r="B887" s="204"/>
      <c r="C887" s="204"/>
      <c r="D887" s="204"/>
      <c r="E887" s="204"/>
      <c r="F887" s="204"/>
      <c r="G887" s="204"/>
      <c r="H887" s="204"/>
      <c r="I887" s="204"/>
      <c r="J887" s="204"/>
      <c r="K887" s="204"/>
      <c r="L887" s="204"/>
      <c r="M887" s="204"/>
      <c r="N887" s="204"/>
      <c r="O887" s="204"/>
      <c r="P887" s="204"/>
      <c r="Q887" s="204"/>
      <c r="R887" s="204"/>
      <c r="S887" s="204"/>
      <c r="T887" s="204"/>
      <c r="U887" s="204"/>
      <c r="V887" s="204"/>
      <c r="W887" s="204"/>
      <c r="X887" s="204"/>
      <c r="Y887" s="204"/>
      <c r="Z887" s="204"/>
    </row>
    <row r="888" spans="1:26" ht="15.75" customHeight="1">
      <c r="A888" s="204"/>
      <c r="B888" s="204"/>
      <c r="C888" s="204"/>
      <c r="D888" s="204"/>
      <c r="E888" s="204"/>
      <c r="F888" s="204"/>
      <c r="G888" s="204"/>
      <c r="H888" s="204"/>
      <c r="I888" s="204"/>
      <c r="J888" s="204"/>
      <c r="K888" s="204"/>
      <c r="L888" s="204"/>
      <c r="M888" s="204"/>
      <c r="N888" s="204"/>
      <c r="O888" s="204"/>
      <c r="P888" s="204"/>
      <c r="Q888" s="204"/>
      <c r="R888" s="204"/>
      <c r="S888" s="204"/>
      <c r="T888" s="204"/>
      <c r="U888" s="204"/>
      <c r="V888" s="204"/>
      <c r="W888" s="204"/>
      <c r="X888" s="204"/>
      <c r="Y888" s="204"/>
      <c r="Z888" s="204"/>
    </row>
    <row r="889" spans="1:26" ht="15.75" customHeight="1">
      <c r="A889" s="204"/>
      <c r="B889" s="204"/>
      <c r="C889" s="204"/>
      <c r="D889" s="204"/>
      <c r="E889" s="204"/>
      <c r="F889" s="204"/>
      <c r="G889" s="204"/>
      <c r="H889" s="204"/>
      <c r="I889" s="204"/>
      <c r="J889" s="204"/>
      <c r="K889" s="204"/>
      <c r="L889" s="204"/>
      <c r="M889" s="204"/>
      <c r="N889" s="204"/>
      <c r="O889" s="204"/>
      <c r="P889" s="204"/>
      <c r="Q889" s="204"/>
      <c r="R889" s="204"/>
      <c r="S889" s="204"/>
      <c r="T889" s="204"/>
      <c r="U889" s="204"/>
      <c r="V889" s="204"/>
      <c r="W889" s="204"/>
      <c r="X889" s="204"/>
      <c r="Y889" s="204"/>
      <c r="Z889" s="204"/>
    </row>
    <row r="890" spans="1:26" ht="15.75" customHeight="1">
      <c r="A890" s="204"/>
      <c r="B890" s="204"/>
      <c r="C890" s="204"/>
      <c r="D890" s="204"/>
      <c r="E890" s="204"/>
      <c r="F890" s="204"/>
      <c r="G890" s="204"/>
      <c r="H890" s="204"/>
      <c r="I890" s="204"/>
      <c r="J890" s="204"/>
      <c r="K890" s="204"/>
      <c r="L890" s="204"/>
      <c r="M890" s="204"/>
      <c r="N890" s="204"/>
      <c r="O890" s="204"/>
      <c r="P890" s="204"/>
      <c r="Q890" s="204"/>
      <c r="R890" s="204"/>
      <c r="S890" s="204"/>
      <c r="T890" s="204"/>
      <c r="U890" s="204"/>
      <c r="V890" s="204"/>
      <c r="W890" s="204"/>
      <c r="X890" s="204"/>
      <c r="Y890" s="204"/>
      <c r="Z890" s="204"/>
    </row>
    <row r="891" spans="1:26" ht="15.75" customHeight="1">
      <c r="A891" s="204"/>
      <c r="B891" s="204"/>
      <c r="C891" s="204"/>
      <c r="D891" s="204"/>
      <c r="E891" s="204"/>
      <c r="F891" s="204"/>
      <c r="G891" s="204"/>
      <c r="H891" s="204"/>
      <c r="I891" s="204"/>
      <c r="J891" s="204"/>
      <c r="K891" s="204"/>
      <c r="L891" s="204"/>
      <c r="M891" s="204"/>
      <c r="N891" s="204"/>
      <c r="O891" s="204"/>
      <c r="P891" s="204"/>
      <c r="Q891" s="204"/>
      <c r="R891" s="204"/>
      <c r="S891" s="204"/>
      <c r="T891" s="204"/>
      <c r="U891" s="204"/>
      <c r="V891" s="204"/>
      <c r="W891" s="204"/>
      <c r="X891" s="204"/>
      <c r="Y891" s="204"/>
      <c r="Z891" s="204"/>
    </row>
    <row r="892" spans="1:26" ht="15.75" customHeight="1">
      <c r="A892" s="204"/>
      <c r="B892" s="204"/>
      <c r="C892" s="204"/>
      <c r="D892" s="204"/>
      <c r="E892" s="204"/>
      <c r="F892" s="204"/>
      <c r="G892" s="204"/>
      <c r="H892" s="204"/>
      <c r="I892" s="204"/>
      <c r="J892" s="204"/>
      <c r="K892" s="204"/>
      <c r="L892" s="204"/>
      <c r="M892" s="204"/>
      <c r="N892" s="204"/>
      <c r="O892" s="204"/>
      <c r="P892" s="204"/>
      <c r="Q892" s="204"/>
      <c r="R892" s="204"/>
      <c r="S892" s="204"/>
      <c r="T892" s="204"/>
      <c r="U892" s="204"/>
      <c r="V892" s="204"/>
      <c r="W892" s="204"/>
      <c r="X892" s="204"/>
      <c r="Y892" s="204"/>
      <c r="Z892" s="204"/>
    </row>
    <row r="893" spans="1:26" ht="15.75" customHeight="1">
      <c r="A893" s="204"/>
      <c r="B893" s="204"/>
      <c r="C893" s="204"/>
      <c r="D893" s="204"/>
      <c r="E893" s="204"/>
      <c r="F893" s="204"/>
      <c r="G893" s="204"/>
      <c r="H893" s="204"/>
      <c r="I893" s="204"/>
      <c r="J893" s="204"/>
      <c r="K893" s="204"/>
      <c r="L893" s="204"/>
      <c r="M893" s="204"/>
      <c r="N893" s="204"/>
      <c r="O893" s="204"/>
      <c r="P893" s="204"/>
      <c r="Q893" s="204"/>
      <c r="R893" s="204"/>
      <c r="S893" s="204"/>
      <c r="T893" s="204"/>
      <c r="U893" s="204"/>
      <c r="V893" s="204"/>
      <c r="W893" s="204"/>
      <c r="X893" s="204"/>
      <c r="Y893" s="204"/>
      <c r="Z893" s="204"/>
    </row>
    <row r="894" spans="1:26" ht="15.75" customHeight="1">
      <c r="A894" s="204"/>
      <c r="B894" s="204"/>
      <c r="C894" s="204"/>
      <c r="D894" s="204"/>
      <c r="E894" s="204"/>
      <c r="F894" s="204"/>
      <c r="G894" s="204"/>
      <c r="H894" s="204"/>
      <c r="I894" s="204"/>
      <c r="J894" s="204"/>
      <c r="K894" s="204"/>
      <c r="L894" s="204"/>
      <c r="M894" s="204"/>
      <c r="N894" s="204"/>
      <c r="O894" s="204"/>
      <c r="P894" s="204"/>
      <c r="Q894" s="204"/>
      <c r="R894" s="204"/>
      <c r="S894" s="204"/>
      <c r="T894" s="204"/>
      <c r="U894" s="204"/>
      <c r="V894" s="204"/>
      <c r="W894" s="204"/>
      <c r="X894" s="204"/>
      <c r="Y894" s="204"/>
      <c r="Z894" s="204"/>
    </row>
    <row r="895" spans="1:26" ht="15.75" customHeight="1">
      <c r="A895" s="204"/>
      <c r="B895" s="204"/>
      <c r="C895" s="204"/>
      <c r="D895" s="204"/>
      <c r="E895" s="204"/>
      <c r="F895" s="204"/>
      <c r="G895" s="204"/>
      <c r="H895" s="204"/>
      <c r="I895" s="204"/>
      <c r="J895" s="204"/>
      <c r="K895" s="204"/>
      <c r="L895" s="204"/>
      <c r="M895" s="204"/>
      <c r="N895" s="204"/>
      <c r="O895" s="204"/>
      <c r="P895" s="204"/>
      <c r="Q895" s="204"/>
      <c r="R895" s="204"/>
      <c r="S895" s="204"/>
      <c r="T895" s="204"/>
      <c r="U895" s="204"/>
      <c r="V895" s="204"/>
      <c r="W895" s="204"/>
      <c r="X895" s="204"/>
      <c r="Y895" s="204"/>
      <c r="Z895" s="204"/>
    </row>
    <row r="896" spans="1:26" ht="15.75" customHeight="1">
      <c r="A896" s="204"/>
      <c r="B896" s="204"/>
      <c r="C896" s="204"/>
      <c r="D896" s="204"/>
      <c r="E896" s="204"/>
      <c r="F896" s="204"/>
      <c r="G896" s="204"/>
      <c r="H896" s="204"/>
      <c r="I896" s="204"/>
      <c r="J896" s="204"/>
      <c r="K896" s="204"/>
      <c r="L896" s="204"/>
      <c r="M896" s="204"/>
      <c r="N896" s="204"/>
      <c r="O896" s="204"/>
      <c r="P896" s="204"/>
      <c r="Q896" s="204"/>
      <c r="R896" s="204"/>
      <c r="S896" s="204"/>
      <c r="T896" s="204"/>
      <c r="U896" s="204"/>
      <c r="V896" s="204"/>
      <c r="W896" s="204"/>
      <c r="X896" s="204"/>
      <c r="Y896" s="204"/>
      <c r="Z896" s="204"/>
    </row>
    <row r="897" spans="1:26" ht="15.75" customHeight="1">
      <c r="A897" s="204"/>
      <c r="B897" s="204"/>
      <c r="C897" s="204"/>
      <c r="D897" s="204"/>
      <c r="E897" s="204"/>
      <c r="F897" s="204"/>
      <c r="G897" s="204"/>
      <c r="H897" s="204"/>
      <c r="I897" s="204"/>
      <c r="J897" s="204"/>
      <c r="K897" s="204"/>
      <c r="L897" s="204"/>
      <c r="M897" s="204"/>
      <c r="N897" s="204"/>
      <c r="O897" s="204"/>
      <c r="P897" s="204"/>
      <c r="Q897" s="204"/>
      <c r="R897" s="204"/>
      <c r="S897" s="204"/>
      <c r="T897" s="204"/>
      <c r="U897" s="204"/>
      <c r="V897" s="204"/>
      <c r="W897" s="204"/>
      <c r="X897" s="204"/>
      <c r="Y897" s="204"/>
      <c r="Z897" s="204"/>
    </row>
    <row r="898" spans="1:26" ht="15.75" customHeight="1">
      <c r="A898" s="204"/>
      <c r="B898" s="204"/>
      <c r="C898" s="204"/>
      <c r="D898" s="204"/>
      <c r="E898" s="204"/>
      <c r="F898" s="204"/>
      <c r="G898" s="204"/>
      <c r="H898" s="204"/>
      <c r="I898" s="204"/>
      <c r="J898" s="204"/>
      <c r="K898" s="204"/>
      <c r="L898" s="204"/>
      <c r="M898" s="204"/>
      <c r="N898" s="204"/>
      <c r="O898" s="204"/>
      <c r="P898" s="204"/>
      <c r="Q898" s="204"/>
      <c r="R898" s="204"/>
      <c r="S898" s="204"/>
      <c r="T898" s="204"/>
      <c r="U898" s="204"/>
      <c r="V898" s="204"/>
      <c r="W898" s="204"/>
      <c r="X898" s="204"/>
      <c r="Y898" s="204"/>
      <c r="Z898" s="204"/>
    </row>
    <row r="899" spans="1:26" ht="15.75" customHeight="1">
      <c r="A899" s="204"/>
      <c r="B899" s="204"/>
      <c r="C899" s="204"/>
      <c r="D899" s="204"/>
      <c r="E899" s="204"/>
      <c r="F899" s="204"/>
      <c r="G899" s="204"/>
      <c r="H899" s="204"/>
      <c r="I899" s="204"/>
      <c r="J899" s="204"/>
      <c r="K899" s="204"/>
      <c r="L899" s="204"/>
      <c r="M899" s="204"/>
      <c r="N899" s="204"/>
      <c r="O899" s="204"/>
      <c r="P899" s="204"/>
      <c r="Q899" s="204"/>
      <c r="R899" s="204"/>
      <c r="S899" s="204"/>
      <c r="T899" s="204"/>
      <c r="U899" s="204"/>
      <c r="V899" s="204"/>
      <c r="W899" s="204"/>
      <c r="X899" s="204"/>
      <c r="Y899" s="204"/>
      <c r="Z899" s="204"/>
    </row>
    <row r="900" spans="1:26" ht="15.75" customHeight="1">
      <c r="A900" s="204"/>
      <c r="B900" s="204"/>
      <c r="C900" s="204"/>
      <c r="D900" s="204"/>
      <c r="E900" s="204"/>
      <c r="F900" s="204"/>
      <c r="G900" s="204"/>
      <c r="H900" s="204"/>
      <c r="I900" s="204"/>
      <c r="J900" s="204"/>
      <c r="K900" s="204"/>
      <c r="L900" s="204"/>
      <c r="M900" s="204"/>
      <c r="N900" s="204"/>
      <c r="O900" s="204"/>
      <c r="P900" s="204"/>
      <c r="Q900" s="204"/>
      <c r="R900" s="204"/>
      <c r="S900" s="204"/>
      <c r="T900" s="204"/>
      <c r="U900" s="204"/>
      <c r="V900" s="204"/>
      <c r="W900" s="204"/>
      <c r="X900" s="204"/>
      <c r="Y900" s="204"/>
      <c r="Z900" s="204"/>
    </row>
    <row r="901" spans="1:26" ht="15.75" customHeight="1">
      <c r="A901" s="204"/>
      <c r="B901" s="204"/>
      <c r="C901" s="204"/>
      <c r="D901" s="204"/>
      <c r="E901" s="204"/>
      <c r="F901" s="204"/>
      <c r="G901" s="204"/>
      <c r="H901" s="204"/>
      <c r="I901" s="204"/>
      <c r="J901" s="204"/>
      <c r="K901" s="204"/>
      <c r="L901" s="204"/>
      <c r="M901" s="204"/>
      <c r="N901" s="204"/>
      <c r="O901" s="204"/>
      <c r="P901" s="204"/>
      <c r="Q901" s="204"/>
      <c r="R901" s="204"/>
      <c r="S901" s="204"/>
      <c r="T901" s="204"/>
      <c r="U901" s="204"/>
      <c r="V901" s="204"/>
      <c r="W901" s="204"/>
      <c r="X901" s="204"/>
      <c r="Y901" s="204"/>
      <c r="Z901" s="204"/>
    </row>
    <row r="902" spans="1:26" ht="15.75" customHeight="1">
      <c r="A902" s="204"/>
      <c r="B902" s="204"/>
      <c r="C902" s="204"/>
      <c r="D902" s="204"/>
      <c r="E902" s="204"/>
      <c r="F902" s="204"/>
      <c r="G902" s="204"/>
      <c r="H902" s="204"/>
      <c r="I902" s="204"/>
      <c r="J902" s="204"/>
      <c r="K902" s="204"/>
      <c r="L902" s="204"/>
      <c r="M902" s="204"/>
      <c r="N902" s="204"/>
      <c r="O902" s="204"/>
      <c r="P902" s="204"/>
      <c r="Q902" s="204"/>
      <c r="R902" s="204"/>
      <c r="S902" s="204"/>
      <c r="T902" s="204"/>
      <c r="U902" s="204"/>
      <c r="V902" s="204"/>
      <c r="W902" s="204"/>
      <c r="X902" s="204"/>
      <c r="Y902" s="204"/>
      <c r="Z902" s="204"/>
    </row>
    <row r="903" spans="1:26" ht="15.75" customHeight="1">
      <c r="A903" s="204"/>
      <c r="B903" s="204"/>
      <c r="C903" s="204"/>
      <c r="D903" s="204"/>
      <c r="E903" s="204"/>
      <c r="F903" s="204"/>
      <c r="G903" s="204"/>
      <c r="H903" s="204"/>
      <c r="I903" s="204"/>
      <c r="J903" s="204"/>
      <c r="K903" s="204"/>
      <c r="L903" s="204"/>
      <c r="M903" s="204"/>
      <c r="N903" s="204"/>
      <c r="O903" s="204"/>
      <c r="P903" s="204"/>
      <c r="Q903" s="204"/>
      <c r="R903" s="204"/>
      <c r="S903" s="204"/>
      <c r="T903" s="204"/>
      <c r="U903" s="204"/>
      <c r="V903" s="204"/>
      <c r="W903" s="204"/>
      <c r="X903" s="204"/>
      <c r="Y903" s="204"/>
      <c r="Z903" s="204"/>
    </row>
    <row r="904" spans="1:26" ht="15.75" customHeight="1">
      <c r="A904" s="204"/>
      <c r="B904" s="204"/>
      <c r="C904" s="204"/>
      <c r="D904" s="204"/>
      <c r="E904" s="204"/>
      <c r="F904" s="204"/>
      <c r="G904" s="204"/>
      <c r="H904" s="204"/>
      <c r="I904" s="204"/>
      <c r="J904" s="204"/>
      <c r="K904" s="204"/>
      <c r="L904" s="204"/>
      <c r="M904" s="204"/>
      <c r="N904" s="204"/>
      <c r="O904" s="204"/>
      <c r="P904" s="204"/>
      <c r="Q904" s="204"/>
      <c r="R904" s="204"/>
      <c r="S904" s="204"/>
      <c r="T904" s="204"/>
      <c r="U904" s="204"/>
      <c r="V904" s="204"/>
      <c r="W904" s="204"/>
      <c r="X904" s="204"/>
      <c r="Y904" s="204"/>
      <c r="Z904" s="204"/>
    </row>
    <row r="905" spans="1:26" ht="15.75" customHeight="1">
      <c r="A905" s="204"/>
      <c r="B905" s="204"/>
      <c r="C905" s="204"/>
      <c r="D905" s="204"/>
      <c r="E905" s="204"/>
      <c r="F905" s="204"/>
      <c r="G905" s="204"/>
      <c r="H905" s="204"/>
      <c r="I905" s="204"/>
      <c r="J905" s="204"/>
      <c r="K905" s="204"/>
      <c r="L905" s="204"/>
      <c r="M905" s="204"/>
      <c r="N905" s="204"/>
      <c r="O905" s="204"/>
      <c r="P905" s="204"/>
      <c r="Q905" s="204"/>
      <c r="R905" s="204"/>
      <c r="S905" s="204"/>
      <c r="T905" s="204"/>
      <c r="U905" s="204"/>
      <c r="V905" s="204"/>
      <c r="W905" s="204"/>
      <c r="X905" s="204"/>
      <c r="Y905" s="204"/>
      <c r="Z905" s="204"/>
    </row>
    <row r="906" spans="1:26" ht="15.75" customHeight="1">
      <c r="A906" s="204"/>
      <c r="B906" s="204"/>
      <c r="C906" s="204"/>
      <c r="D906" s="204"/>
      <c r="E906" s="204"/>
      <c r="F906" s="204"/>
      <c r="G906" s="204"/>
      <c r="H906" s="204"/>
      <c r="I906" s="204"/>
      <c r="J906" s="204"/>
      <c r="K906" s="204"/>
      <c r="L906" s="204"/>
      <c r="M906" s="204"/>
      <c r="N906" s="204"/>
      <c r="O906" s="204"/>
      <c r="P906" s="204"/>
      <c r="Q906" s="204"/>
      <c r="R906" s="204"/>
      <c r="S906" s="204"/>
      <c r="T906" s="204"/>
      <c r="U906" s="204"/>
      <c r="V906" s="204"/>
      <c r="W906" s="204"/>
      <c r="X906" s="204"/>
      <c r="Y906" s="204"/>
      <c r="Z906" s="204"/>
    </row>
    <row r="907" spans="1:26" ht="15.75" customHeight="1">
      <c r="A907" s="204"/>
      <c r="B907" s="204"/>
      <c r="C907" s="204"/>
      <c r="D907" s="204"/>
      <c r="E907" s="204"/>
      <c r="F907" s="204"/>
      <c r="G907" s="204"/>
      <c r="H907" s="204"/>
      <c r="I907" s="204"/>
      <c r="J907" s="204"/>
      <c r="K907" s="204"/>
      <c r="L907" s="204"/>
      <c r="M907" s="204"/>
      <c r="N907" s="204"/>
      <c r="O907" s="204"/>
      <c r="P907" s="204"/>
      <c r="Q907" s="204"/>
      <c r="R907" s="204"/>
      <c r="S907" s="204"/>
      <c r="T907" s="204"/>
      <c r="U907" s="204"/>
      <c r="V907" s="204"/>
      <c r="W907" s="204"/>
      <c r="X907" s="204"/>
      <c r="Y907" s="204"/>
      <c r="Z907" s="204"/>
    </row>
    <row r="908" spans="1:26" ht="15.75" customHeight="1">
      <c r="A908" s="204"/>
      <c r="B908" s="204"/>
      <c r="C908" s="204"/>
      <c r="D908" s="204"/>
      <c r="E908" s="204"/>
      <c r="F908" s="204"/>
      <c r="G908" s="204"/>
      <c r="H908" s="204"/>
      <c r="I908" s="204"/>
      <c r="J908" s="204"/>
      <c r="K908" s="204"/>
      <c r="L908" s="204"/>
      <c r="M908" s="204"/>
      <c r="N908" s="204"/>
      <c r="O908" s="204"/>
      <c r="P908" s="204"/>
      <c r="Q908" s="204"/>
      <c r="R908" s="204"/>
      <c r="S908" s="204"/>
      <c r="T908" s="204"/>
      <c r="U908" s="204"/>
      <c r="V908" s="204"/>
      <c r="W908" s="204"/>
      <c r="X908" s="204"/>
      <c r="Y908" s="204"/>
      <c r="Z908" s="204"/>
    </row>
    <row r="909" spans="1:26" ht="15.75" customHeight="1">
      <c r="A909" s="204"/>
      <c r="B909" s="204"/>
      <c r="C909" s="204"/>
      <c r="D909" s="204"/>
      <c r="E909" s="204"/>
      <c r="F909" s="204"/>
      <c r="G909" s="204"/>
      <c r="H909" s="204"/>
      <c r="I909" s="204"/>
      <c r="J909" s="204"/>
      <c r="K909" s="204"/>
      <c r="L909" s="204"/>
      <c r="M909" s="204"/>
      <c r="N909" s="204"/>
      <c r="O909" s="204"/>
      <c r="P909" s="204"/>
      <c r="Q909" s="204"/>
      <c r="R909" s="204"/>
      <c r="S909" s="204"/>
      <c r="T909" s="204"/>
      <c r="U909" s="204"/>
      <c r="V909" s="204"/>
      <c r="W909" s="204"/>
      <c r="X909" s="204"/>
      <c r="Y909" s="204"/>
      <c r="Z909" s="204"/>
    </row>
    <row r="910" spans="1:26" ht="15.75" customHeight="1">
      <c r="A910" s="204"/>
      <c r="B910" s="204"/>
      <c r="C910" s="204"/>
      <c r="D910" s="204"/>
      <c r="E910" s="204"/>
      <c r="F910" s="204"/>
      <c r="G910" s="204"/>
      <c r="H910" s="204"/>
      <c r="I910" s="204"/>
      <c r="J910" s="204"/>
      <c r="K910" s="204"/>
      <c r="L910" s="204"/>
      <c r="M910" s="204"/>
      <c r="N910" s="204"/>
      <c r="O910" s="204"/>
      <c r="P910" s="204"/>
      <c r="Q910" s="204"/>
      <c r="R910" s="204"/>
      <c r="S910" s="204"/>
      <c r="T910" s="204"/>
      <c r="U910" s="204"/>
      <c r="V910" s="204"/>
      <c r="W910" s="204"/>
      <c r="X910" s="204"/>
      <c r="Y910" s="204"/>
      <c r="Z910" s="204"/>
    </row>
    <row r="911" spans="1:26" ht="15.75" customHeight="1">
      <c r="A911" s="204"/>
      <c r="B911" s="204"/>
      <c r="C911" s="204"/>
      <c r="D911" s="204"/>
      <c r="E911" s="204"/>
      <c r="F911" s="204"/>
      <c r="G911" s="204"/>
      <c r="H911" s="204"/>
      <c r="I911" s="204"/>
      <c r="J911" s="204"/>
      <c r="K911" s="204"/>
      <c r="L911" s="204"/>
      <c r="M911" s="204"/>
      <c r="N911" s="204"/>
      <c r="O911" s="204"/>
      <c r="P911" s="204"/>
      <c r="Q911" s="204"/>
      <c r="R911" s="204"/>
      <c r="S911" s="204"/>
      <c r="T911" s="204"/>
      <c r="U911" s="204"/>
      <c r="V911" s="204"/>
      <c r="W911" s="204"/>
      <c r="X911" s="204"/>
      <c r="Y911" s="204"/>
      <c r="Z911" s="204"/>
    </row>
    <row r="912" spans="1:26" ht="15.75" customHeight="1">
      <c r="A912" s="204"/>
      <c r="B912" s="204"/>
      <c r="C912" s="204"/>
      <c r="D912" s="204"/>
      <c r="E912" s="204"/>
      <c r="F912" s="204"/>
      <c r="G912" s="204"/>
      <c r="H912" s="204"/>
      <c r="I912" s="204"/>
      <c r="J912" s="204"/>
      <c r="K912" s="204"/>
      <c r="L912" s="204"/>
      <c r="M912" s="204"/>
      <c r="N912" s="204"/>
      <c r="O912" s="204"/>
      <c r="P912" s="204"/>
      <c r="Q912" s="204"/>
      <c r="R912" s="204"/>
      <c r="S912" s="204"/>
      <c r="T912" s="204"/>
      <c r="U912" s="204"/>
      <c r="V912" s="204"/>
      <c r="W912" s="204"/>
      <c r="X912" s="204"/>
      <c r="Y912" s="204"/>
      <c r="Z912" s="204"/>
    </row>
    <row r="913" spans="1:26" ht="15.75" customHeight="1">
      <c r="A913" s="204"/>
      <c r="B913" s="204"/>
      <c r="C913" s="204"/>
      <c r="D913" s="204"/>
      <c r="E913" s="204"/>
      <c r="F913" s="204"/>
      <c r="G913" s="204"/>
      <c r="H913" s="204"/>
      <c r="I913" s="204"/>
      <c r="J913" s="204"/>
      <c r="K913" s="204"/>
      <c r="L913" s="204"/>
      <c r="M913" s="204"/>
      <c r="N913" s="204"/>
      <c r="O913" s="204"/>
      <c r="P913" s="204"/>
      <c r="Q913" s="204"/>
      <c r="R913" s="204"/>
      <c r="S913" s="204"/>
      <c r="T913" s="204"/>
      <c r="U913" s="204"/>
      <c r="V913" s="204"/>
      <c r="W913" s="204"/>
      <c r="X913" s="204"/>
      <c r="Y913" s="204"/>
      <c r="Z913" s="204"/>
    </row>
    <row r="914" spans="1:26" ht="15.75" customHeight="1">
      <c r="A914" s="204"/>
      <c r="B914" s="204"/>
      <c r="C914" s="204"/>
      <c r="D914" s="204"/>
      <c r="E914" s="204"/>
      <c r="F914" s="204"/>
      <c r="G914" s="204"/>
      <c r="H914" s="204"/>
      <c r="I914" s="204"/>
      <c r="J914" s="204"/>
      <c r="K914" s="204"/>
      <c r="L914" s="204"/>
      <c r="M914" s="204"/>
      <c r="N914" s="204"/>
      <c r="O914" s="204"/>
      <c r="P914" s="204"/>
      <c r="Q914" s="204"/>
      <c r="R914" s="204"/>
      <c r="S914" s="204"/>
      <c r="T914" s="204"/>
      <c r="U914" s="204"/>
      <c r="V914" s="204"/>
      <c r="W914" s="204"/>
      <c r="X914" s="204"/>
      <c r="Y914" s="204"/>
      <c r="Z914" s="204"/>
    </row>
    <row r="915" spans="1:26" ht="15.75" customHeight="1">
      <c r="A915" s="204"/>
      <c r="B915" s="204"/>
      <c r="C915" s="204"/>
      <c r="D915" s="204"/>
      <c r="E915" s="204"/>
      <c r="F915" s="204"/>
      <c r="G915" s="204"/>
      <c r="H915" s="204"/>
      <c r="I915" s="204"/>
      <c r="J915" s="204"/>
      <c r="K915" s="204"/>
      <c r="L915" s="204"/>
      <c r="M915" s="204"/>
      <c r="N915" s="204"/>
      <c r="O915" s="204"/>
      <c r="P915" s="204"/>
      <c r="Q915" s="204"/>
      <c r="R915" s="204"/>
      <c r="S915" s="204"/>
      <c r="T915" s="204"/>
      <c r="U915" s="204"/>
      <c r="V915" s="204"/>
      <c r="W915" s="204"/>
      <c r="X915" s="204"/>
      <c r="Y915" s="204"/>
      <c r="Z915" s="204"/>
    </row>
    <row r="916" spans="1:26" ht="15.75" customHeight="1">
      <c r="A916" s="204"/>
      <c r="B916" s="204"/>
      <c r="C916" s="204"/>
      <c r="D916" s="204"/>
      <c r="E916" s="204"/>
      <c r="F916" s="204"/>
      <c r="G916" s="204"/>
      <c r="H916" s="204"/>
      <c r="I916" s="204"/>
      <c r="J916" s="204"/>
      <c r="K916" s="204"/>
      <c r="L916" s="204"/>
      <c r="M916" s="204"/>
      <c r="N916" s="204"/>
      <c r="O916" s="204"/>
      <c r="P916" s="204"/>
      <c r="Q916" s="204"/>
      <c r="R916" s="204"/>
      <c r="S916" s="204"/>
      <c r="T916" s="204"/>
      <c r="U916" s="204"/>
      <c r="V916" s="204"/>
      <c r="W916" s="204"/>
      <c r="X916" s="204"/>
      <c r="Y916" s="204"/>
      <c r="Z916" s="204"/>
    </row>
    <row r="917" spans="1:26" ht="15.75" customHeight="1">
      <c r="A917" s="204"/>
      <c r="B917" s="204"/>
      <c r="C917" s="204"/>
      <c r="D917" s="204"/>
      <c r="E917" s="204"/>
      <c r="F917" s="204"/>
      <c r="G917" s="204"/>
      <c r="H917" s="204"/>
      <c r="I917" s="204"/>
      <c r="J917" s="204"/>
      <c r="K917" s="204"/>
      <c r="L917" s="204"/>
      <c r="M917" s="204"/>
      <c r="N917" s="204"/>
      <c r="O917" s="204"/>
      <c r="P917" s="204"/>
      <c r="Q917" s="204"/>
      <c r="R917" s="204"/>
      <c r="S917" s="204"/>
      <c r="T917" s="204"/>
      <c r="U917" s="204"/>
      <c r="V917" s="204"/>
      <c r="W917" s="204"/>
      <c r="X917" s="204"/>
      <c r="Y917" s="204"/>
      <c r="Z917" s="204"/>
    </row>
    <row r="918" spans="1:26" ht="15.75" customHeight="1">
      <c r="A918" s="204"/>
      <c r="B918" s="204"/>
      <c r="C918" s="204"/>
      <c r="D918" s="204"/>
      <c r="E918" s="204"/>
      <c r="F918" s="204"/>
      <c r="G918" s="204"/>
      <c r="H918" s="204"/>
      <c r="I918" s="204"/>
      <c r="J918" s="204"/>
      <c r="K918" s="204"/>
      <c r="L918" s="204"/>
      <c r="M918" s="204"/>
      <c r="N918" s="204"/>
      <c r="O918" s="204"/>
      <c r="P918" s="204"/>
      <c r="Q918" s="204"/>
      <c r="R918" s="204"/>
      <c r="S918" s="204"/>
      <c r="T918" s="204"/>
      <c r="U918" s="204"/>
      <c r="V918" s="204"/>
      <c r="W918" s="204"/>
      <c r="X918" s="204"/>
      <c r="Y918" s="204"/>
      <c r="Z918" s="204"/>
    </row>
    <row r="919" spans="1:26" ht="15.75" customHeight="1">
      <c r="A919" s="204"/>
      <c r="B919" s="204"/>
      <c r="C919" s="204"/>
      <c r="D919" s="204"/>
      <c r="E919" s="204"/>
      <c r="F919" s="204"/>
      <c r="G919" s="204"/>
      <c r="H919" s="204"/>
      <c r="I919" s="204"/>
      <c r="J919" s="204"/>
      <c r="K919" s="204"/>
      <c r="L919" s="204"/>
      <c r="M919" s="204"/>
      <c r="N919" s="204"/>
      <c r="O919" s="204"/>
      <c r="P919" s="204"/>
      <c r="Q919" s="204"/>
      <c r="R919" s="204"/>
      <c r="S919" s="204"/>
      <c r="T919" s="204"/>
      <c r="U919" s="204"/>
      <c r="V919" s="204"/>
      <c r="W919" s="204"/>
      <c r="X919" s="204"/>
      <c r="Y919" s="204"/>
      <c r="Z919" s="204"/>
    </row>
    <row r="920" spans="1:26" ht="15.75" customHeight="1">
      <c r="A920" s="204"/>
      <c r="B920" s="204"/>
      <c r="C920" s="204"/>
      <c r="D920" s="204"/>
      <c r="E920" s="204"/>
      <c r="F920" s="204"/>
      <c r="G920" s="204"/>
      <c r="H920" s="204"/>
      <c r="I920" s="204"/>
      <c r="J920" s="204"/>
      <c r="K920" s="204"/>
      <c r="L920" s="204"/>
      <c r="M920" s="204"/>
      <c r="N920" s="204"/>
      <c r="O920" s="204"/>
      <c r="P920" s="204"/>
      <c r="Q920" s="204"/>
      <c r="R920" s="204"/>
      <c r="S920" s="204"/>
      <c r="T920" s="204"/>
      <c r="U920" s="204"/>
      <c r="V920" s="204"/>
      <c r="W920" s="204"/>
      <c r="X920" s="204"/>
      <c r="Y920" s="204"/>
      <c r="Z920" s="204"/>
    </row>
    <row r="921" spans="1:26" ht="15.75" customHeight="1">
      <c r="A921" s="204"/>
      <c r="B921" s="204"/>
      <c r="C921" s="204"/>
      <c r="D921" s="204"/>
      <c r="E921" s="204"/>
      <c r="F921" s="204"/>
      <c r="G921" s="204"/>
      <c r="H921" s="204"/>
      <c r="I921" s="204"/>
      <c r="J921" s="204"/>
      <c r="K921" s="204"/>
      <c r="L921" s="204"/>
      <c r="M921" s="204"/>
      <c r="N921" s="204"/>
      <c r="O921" s="204"/>
      <c r="P921" s="204"/>
      <c r="Q921" s="204"/>
      <c r="R921" s="204"/>
      <c r="S921" s="204"/>
      <c r="T921" s="204"/>
      <c r="U921" s="204"/>
      <c r="V921" s="204"/>
      <c r="W921" s="204"/>
      <c r="X921" s="204"/>
      <c r="Y921" s="204"/>
      <c r="Z921" s="204"/>
    </row>
    <row r="922" spans="1:26" ht="15.75" customHeight="1">
      <c r="A922" s="204"/>
      <c r="B922" s="204"/>
      <c r="C922" s="204"/>
      <c r="D922" s="204"/>
      <c r="E922" s="204"/>
      <c r="F922" s="204"/>
      <c r="G922" s="204"/>
      <c r="H922" s="204"/>
      <c r="I922" s="204"/>
      <c r="J922" s="204"/>
      <c r="K922" s="204"/>
      <c r="L922" s="204"/>
      <c r="M922" s="204"/>
      <c r="N922" s="204"/>
      <c r="O922" s="204"/>
      <c r="P922" s="204"/>
      <c r="Q922" s="204"/>
      <c r="R922" s="204"/>
      <c r="S922" s="204"/>
      <c r="T922" s="204"/>
      <c r="U922" s="204"/>
      <c r="V922" s="204"/>
      <c r="W922" s="204"/>
      <c r="X922" s="204"/>
      <c r="Y922" s="204"/>
      <c r="Z922" s="204"/>
    </row>
    <row r="923" spans="1:26" ht="15.75" customHeight="1">
      <c r="A923" s="204"/>
      <c r="B923" s="204"/>
      <c r="C923" s="204"/>
      <c r="D923" s="204"/>
      <c r="E923" s="204"/>
      <c r="F923" s="204"/>
      <c r="G923" s="204"/>
      <c r="H923" s="204"/>
      <c r="I923" s="204"/>
      <c r="J923" s="204"/>
      <c r="K923" s="204"/>
      <c r="L923" s="204"/>
      <c r="M923" s="204"/>
      <c r="N923" s="204"/>
      <c r="O923" s="204"/>
      <c r="P923" s="204"/>
      <c r="Q923" s="204"/>
      <c r="R923" s="204"/>
      <c r="S923" s="204"/>
      <c r="T923" s="204"/>
      <c r="U923" s="204"/>
      <c r="V923" s="204"/>
      <c r="W923" s="204"/>
      <c r="X923" s="204"/>
      <c r="Y923" s="204"/>
      <c r="Z923" s="204"/>
    </row>
    <row r="924" spans="1:26" ht="15.75" customHeight="1">
      <c r="A924" s="204"/>
      <c r="B924" s="204"/>
      <c r="C924" s="204"/>
      <c r="D924" s="204"/>
      <c r="E924" s="204"/>
      <c r="F924" s="204"/>
      <c r="G924" s="204"/>
      <c r="H924" s="204"/>
      <c r="I924" s="204"/>
      <c r="J924" s="204"/>
      <c r="K924" s="204"/>
      <c r="L924" s="204"/>
      <c r="M924" s="204"/>
      <c r="N924" s="204"/>
      <c r="O924" s="204"/>
      <c r="P924" s="204"/>
      <c r="Q924" s="204"/>
      <c r="R924" s="204"/>
      <c r="S924" s="204"/>
      <c r="T924" s="204"/>
      <c r="U924" s="204"/>
      <c r="V924" s="204"/>
      <c r="W924" s="204"/>
      <c r="X924" s="204"/>
      <c r="Y924" s="204"/>
      <c r="Z924" s="204"/>
    </row>
    <row r="925" spans="1:26" ht="15.75" customHeight="1">
      <c r="A925" s="204"/>
      <c r="B925" s="204"/>
      <c r="C925" s="204"/>
      <c r="D925" s="204"/>
      <c r="E925" s="204"/>
      <c r="F925" s="204"/>
      <c r="G925" s="204"/>
      <c r="H925" s="204"/>
      <c r="I925" s="204"/>
      <c r="J925" s="204"/>
      <c r="K925" s="204"/>
      <c r="L925" s="204"/>
      <c r="M925" s="204"/>
      <c r="N925" s="204"/>
      <c r="O925" s="204"/>
      <c r="P925" s="204"/>
      <c r="Q925" s="204"/>
      <c r="R925" s="204"/>
      <c r="S925" s="204"/>
      <c r="T925" s="204"/>
      <c r="U925" s="204"/>
      <c r="V925" s="204"/>
      <c r="W925" s="204"/>
      <c r="X925" s="204"/>
      <c r="Y925" s="204"/>
      <c r="Z925" s="204"/>
    </row>
    <row r="926" spans="1:26" ht="15.75" customHeight="1">
      <c r="A926" s="204"/>
      <c r="B926" s="204"/>
      <c r="C926" s="204"/>
      <c r="D926" s="204"/>
      <c r="E926" s="204"/>
      <c r="F926" s="204"/>
      <c r="G926" s="204"/>
      <c r="H926" s="204"/>
      <c r="I926" s="204"/>
      <c r="J926" s="204"/>
      <c r="K926" s="204"/>
      <c r="L926" s="204"/>
      <c r="M926" s="204"/>
      <c r="N926" s="204"/>
      <c r="O926" s="204"/>
      <c r="P926" s="204"/>
      <c r="Q926" s="204"/>
      <c r="R926" s="204"/>
      <c r="S926" s="204"/>
      <c r="T926" s="204"/>
      <c r="U926" s="204"/>
      <c r="V926" s="204"/>
      <c r="W926" s="204"/>
      <c r="X926" s="204"/>
      <c r="Y926" s="204"/>
      <c r="Z926" s="204"/>
    </row>
    <row r="927" spans="1:26" ht="15.75" customHeight="1">
      <c r="A927" s="204"/>
      <c r="B927" s="204"/>
      <c r="C927" s="204"/>
      <c r="D927" s="204"/>
      <c r="E927" s="204"/>
      <c r="F927" s="204"/>
      <c r="G927" s="204"/>
      <c r="H927" s="204"/>
      <c r="I927" s="204"/>
      <c r="J927" s="204"/>
      <c r="K927" s="204"/>
      <c r="L927" s="204"/>
      <c r="M927" s="204"/>
      <c r="N927" s="204"/>
      <c r="O927" s="204"/>
      <c r="P927" s="204"/>
      <c r="Q927" s="204"/>
      <c r="R927" s="204"/>
      <c r="S927" s="204"/>
      <c r="T927" s="204"/>
      <c r="U927" s="204"/>
      <c r="V927" s="204"/>
      <c r="W927" s="204"/>
      <c r="X927" s="204"/>
      <c r="Y927" s="204"/>
      <c r="Z927" s="204"/>
    </row>
    <row r="928" spans="1:26" ht="15.75" customHeight="1">
      <c r="A928" s="204"/>
      <c r="B928" s="204"/>
      <c r="C928" s="204"/>
      <c r="D928" s="204"/>
      <c r="E928" s="204"/>
      <c r="F928" s="204"/>
      <c r="G928" s="204"/>
      <c r="H928" s="204"/>
      <c r="I928" s="204"/>
      <c r="J928" s="204"/>
      <c r="K928" s="204"/>
      <c r="L928" s="204"/>
      <c r="M928" s="204"/>
      <c r="N928" s="204"/>
      <c r="O928" s="204"/>
      <c r="P928" s="204"/>
      <c r="Q928" s="204"/>
      <c r="R928" s="204"/>
      <c r="S928" s="204"/>
      <c r="T928" s="204"/>
      <c r="U928" s="204"/>
      <c r="V928" s="204"/>
      <c r="W928" s="204"/>
      <c r="X928" s="204"/>
      <c r="Y928" s="204"/>
      <c r="Z928" s="204"/>
    </row>
    <row r="929" spans="1:26" ht="15.75" customHeight="1">
      <c r="A929" s="204"/>
      <c r="B929" s="204"/>
      <c r="C929" s="204"/>
      <c r="D929" s="204"/>
      <c r="E929" s="204"/>
      <c r="F929" s="204"/>
      <c r="G929" s="204"/>
      <c r="H929" s="204"/>
      <c r="I929" s="204"/>
      <c r="J929" s="204"/>
      <c r="K929" s="204"/>
      <c r="L929" s="204"/>
      <c r="M929" s="204"/>
      <c r="N929" s="204"/>
      <c r="O929" s="204"/>
      <c r="P929" s="204"/>
      <c r="Q929" s="204"/>
      <c r="R929" s="204"/>
      <c r="S929" s="204"/>
      <c r="T929" s="204"/>
      <c r="U929" s="204"/>
      <c r="V929" s="204"/>
      <c r="W929" s="204"/>
      <c r="X929" s="204"/>
      <c r="Y929" s="204"/>
      <c r="Z929" s="204"/>
    </row>
    <row r="930" spans="1:26" ht="15.75" customHeight="1">
      <c r="A930" s="204"/>
      <c r="B930" s="204"/>
      <c r="C930" s="204"/>
      <c r="D930" s="204"/>
      <c r="E930" s="204"/>
      <c r="F930" s="204"/>
      <c r="G930" s="204"/>
      <c r="H930" s="204"/>
      <c r="I930" s="204"/>
      <c r="J930" s="204"/>
      <c r="K930" s="204"/>
      <c r="L930" s="204"/>
      <c r="M930" s="204"/>
      <c r="N930" s="204"/>
      <c r="O930" s="204"/>
      <c r="P930" s="204"/>
      <c r="Q930" s="204"/>
      <c r="R930" s="204"/>
      <c r="S930" s="204"/>
      <c r="T930" s="204"/>
      <c r="U930" s="204"/>
      <c r="V930" s="204"/>
      <c r="W930" s="204"/>
      <c r="X930" s="204"/>
      <c r="Y930" s="204"/>
      <c r="Z930" s="204"/>
    </row>
    <row r="931" spans="1:26" ht="15.75" customHeight="1">
      <c r="A931" s="204"/>
      <c r="B931" s="204"/>
      <c r="C931" s="204"/>
      <c r="D931" s="204"/>
      <c r="E931" s="204"/>
      <c r="F931" s="204"/>
      <c r="G931" s="204"/>
      <c r="H931" s="204"/>
      <c r="I931" s="204"/>
      <c r="J931" s="204"/>
      <c r="K931" s="204"/>
      <c r="L931" s="204"/>
      <c r="M931" s="204"/>
      <c r="N931" s="204"/>
      <c r="O931" s="204"/>
      <c r="P931" s="204"/>
      <c r="Q931" s="204"/>
      <c r="R931" s="204"/>
      <c r="S931" s="204"/>
      <c r="T931" s="204"/>
      <c r="U931" s="204"/>
      <c r="V931" s="204"/>
      <c r="W931" s="204"/>
      <c r="X931" s="204"/>
      <c r="Y931" s="204"/>
      <c r="Z931" s="204"/>
    </row>
    <row r="932" spans="1:26" ht="15.75" customHeight="1">
      <c r="A932" s="204"/>
      <c r="B932" s="204"/>
      <c r="C932" s="204"/>
      <c r="D932" s="204"/>
      <c r="E932" s="204"/>
      <c r="F932" s="204"/>
      <c r="G932" s="204"/>
      <c r="H932" s="204"/>
      <c r="I932" s="204"/>
      <c r="J932" s="204"/>
      <c r="K932" s="204"/>
      <c r="L932" s="204"/>
      <c r="M932" s="204"/>
      <c r="N932" s="204"/>
      <c r="O932" s="204"/>
      <c r="P932" s="204"/>
      <c r="Q932" s="204"/>
      <c r="R932" s="204"/>
      <c r="S932" s="204"/>
      <c r="T932" s="204"/>
      <c r="U932" s="204"/>
      <c r="V932" s="204"/>
      <c r="W932" s="204"/>
      <c r="X932" s="204"/>
      <c r="Y932" s="204"/>
      <c r="Z932" s="204"/>
    </row>
    <row r="933" spans="1:26" ht="15.75" customHeight="1">
      <c r="A933" s="204"/>
      <c r="B933" s="204"/>
      <c r="C933" s="204"/>
      <c r="D933" s="204"/>
      <c r="E933" s="204"/>
      <c r="F933" s="204"/>
      <c r="G933" s="204"/>
      <c r="H933" s="204"/>
      <c r="I933" s="204"/>
      <c r="J933" s="204"/>
      <c r="K933" s="204"/>
      <c r="L933" s="204"/>
      <c r="M933" s="204"/>
      <c r="N933" s="204"/>
      <c r="O933" s="204"/>
      <c r="P933" s="204"/>
      <c r="Q933" s="204"/>
      <c r="R933" s="204"/>
      <c r="S933" s="204"/>
      <c r="T933" s="204"/>
      <c r="U933" s="204"/>
      <c r="V933" s="204"/>
      <c r="W933" s="204"/>
      <c r="X933" s="204"/>
      <c r="Y933" s="204"/>
      <c r="Z933" s="204"/>
    </row>
    <row r="934" spans="1:26" ht="15.75" customHeight="1">
      <c r="A934" s="204"/>
      <c r="B934" s="204"/>
      <c r="C934" s="204"/>
      <c r="D934" s="204"/>
      <c r="E934" s="204"/>
      <c r="F934" s="204"/>
      <c r="G934" s="204"/>
      <c r="H934" s="204"/>
      <c r="I934" s="204"/>
      <c r="J934" s="204"/>
      <c r="K934" s="204"/>
      <c r="L934" s="204"/>
      <c r="M934" s="204"/>
      <c r="N934" s="204"/>
      <c r="O934" s="204"/>
      <c r="P934" s="204"/>
      <c r="Q934" s="204"/>
      <c r="R934" s="204"/>
      <c r="S934" s="204"/>
      <c r="T934" s="204"/>
      <c r="U934" s="204"/>
      <c r="V934" s="204"/>
      <c r="W934" s="204"/>
      <c r="X934" s="204"/>
      <c r="Y934" s="204"/>
      <c r="Z934" s="204"/>
    </row>
    <row r="935" spans="1:26" ht="15.75" customHeight="1">
      <c r="A935" s="204"/>
      <c r="B935" s="204"/>
      <c r="C935" s="204"/>
      <c r="D935" s="204"/>
      <c r="E935" s="204"/>
      <c r="F935" s="204"/>
      <c r="G935" s="204"/>
      <c r="H935" s="204"/>
      <c r="I935" s="204"/>
      <c r="J935" s="204"/>
      <c r="K935" s="204"/>
      <c r="L935" s="204"/>
      <c r="M935" s="204"/>
      <c r="N935" s="204"/>
      <c r="O935" s="204"/>
      <c r="P935" s="204"/>
      <c r="Q935" s="204"/>
      <c r="R935" s="204"/>
      <c r="S935" s="204"/>
      <c r="T935" s="204"/>
      <c r="U935" s="204"/>
      <c r="V935" s="204"/>
      <c r="W935" s="204"/>
      <c r="X935" s="204"/>
      <c r="Y935" s="204"/>
      <c r="Z935" s="204"/>
    </row>
    <row r="936" spans="1:26" ht="15.75" customHeight="1">
      <c r="A936" s="204"/>
      <c r="B936" s="204"/>
      <c r="C936" s="204"/>
      <c r="D936" s="204"/>
      <c r="E936" s="204"/>
      <c r="F936" s="204"/>
      <c r="G936" s="204"/>
      <c r="H936" s="204"/>
      <c r="I936" s="204"/>
      <c r="J936" s="204"/>
      <c r="K936" s="204"/>
      <c r="L936" s="204"/>
      <c r="M936" s="204"/>
      <c r="N936" s="204"/>
      <c r="O936" s="204"/>
      <c r="P936" s="204"/>
      <c r="Q936" s="204"/>
      <c r="R936" s="204"/>
      <c r="S936" s="204"/>
      <c r="T936" s="204"/>
      <c r="U936" s="204"/>
      <c r="V936" s="204"/>
      <c r="W936" s="204"/>
      <c r="X936" s="204"/>
      <c r="Y936" s="204"/>
      <c r="Z936" s="204"/>
    </row>
    <row r="937" spans="1:26" ht="15.75" customHeight="1">
      <c r="A937" s="204"/>
      <c r="B937" s="204"/>
      <c r="C937" s="204"/>
      <c r="D937" s="204"/>
      <c r="E937" s="204"/>
      <c r="F937" s="204"/>
      <c r="G937" s="204"/>
      <c r="H937" s="204"/>
      <c r="I937" s="204"/>
      <c r="J937" s="204"/>
      <c r="K937" s="204"/>
      <c r="L937" s="204"/>
      <c r="M937" s="204"/>
      <c r="N937" s="204"/>
      <c r="O937" s="204"/>
      <c r="P937" s="204"/>
      <c r="Q937" s="204"/>
      <c r="R937" s="204"/>
      <c r="S937" s="204"/>
      <c r="T937" s="204"/>
      <c r="U937" s="204"/>
      <c r="V937" s="204"/>
      <c r="W937" s="204"/>
      <c r="X937" s="204"/>
      <c r="Y937" s="204"/>
      <c r="Z937" s="204"/>
    </row>
    <row r="938" spans="1:26" ht="15.75" customHeight="1">
      <c r="A938" s="204"/>
      <c r="B938" s="204"/>
      <c r="C938" s="204"/>
      <c r="D938" s="204"/>
      <c r="E938" s="204"/>
      <c r="F938" s="204"/>
      <c r="G938" s="204"/>
      <c r="H938" s="204"/>
      <c r="I938" s="204"/>
      <c r="J938" s="204"/>
      <c r="K938" s="204"/>
      <c r="L938" s="204"/>
      <c r="M938" s="204"/>
      <c r="N938" s="204"/>
      <c r="O938" s="204"/>
      <c r="P938" s="204"/>
      <c r="Q938" s="204"/>
      <c r="R938" s="204"/>
      <c r="S938" s="204"/>
      <c r="T938" s="204"/>
      <c r="U938" s="204"/>
      <c r="V938" s="204"/>
      <c r="W938" s="204"/>
      <c r="X938" s="204"/>
      <c r="Y938" s="204"/>
      <c r="Z938" s="204"/>
    </row>
    <row r="939" spans="1:26" ht="15.75" customHeight="1">
      <c r="A939" s="204"/>
      <c r="B939" s="204"/>
      <c r="C939" s="204"/>
      <c r="D939" s="204"/>
      <c r="E939" s="204"/>
      <c r="F939" s="204"/>
      <c r="G939" s="204"/>
      <c r="H939" s="204"/>
      <c r="I939" s="204"/>
      <c r="J939" s="204"/>
      <c r="K939" s="204"/>
      <c r="L939" s="204"/>
      <c r="M939" s="204"/>
      <c r="N939" s="204"/>
      <c r="O939" s="204"/>
      <c r="P939" s="204"/>
      <c r="Q939" s="204"/>
      <c r="R939" s="204"/>
      <c r="S939" s="204"/>
      <c r="T939" s="204"/>
      <c r="U939" s="204"/>
      <c r="V939" s="204"/>
      <c r="W939" s="204"/>
      <c r="X939" s="204"/>
      <c r="Y939" s="204"/>
      <c r="Z939" s="204"/>
    </row>
    <row r="940" spans="1:26" ht="15.75" customHeight="1">
      <c r="A940" s="204"/>
      <c r="B940" s="204"/>
      <c r="C940" s="204"/>
      <c r="D940" s="204"/>
      <c r="E940" s="204"/>
      <c r="F940" s="204"/>
      <c r="G940" s="204"/>
      <c r="H940" s="204"/>
      <c r="I940" s="204"/>
      <c r="J940" s="204"/>
      <c r="K940" s="204"/>
      <c r="L940" s="204"/>
      <c r="M940" s="204"/>
      <c r="N940" s="204"/>
      <c r="O940" s="204"/>
      <c r="P940" s="204"/>
      <c r="Q940" s="204"/>
      <c r="R940" s="204"/>
      <c r="S940" s="204"/>
      <c r="T940" s="204"/>
      <c r="U940" s="204"/>
      <c r="V940" s="204"/>
      <c r="W940" s="204"/>
      <c r="X940" s="204"/>
      <c r="Y940" s="204"/>
      <c r="Z940" s="204"/>
    </row>
    <row r="941" spans="1:26" ht="15.75" customHeight="1">
      <c r="A941" s="204"/>
      <c r="B941" s="204"/>
      <c r="C941" s="204"/>
      <c r="D941" s="204"/>
      <c r="E941" s="204"/>
      <c r="F941" s="204"/>
      <c r="G941" s="204"/>
      <c r="H941" s="204"/>
      <c r="I941" s="204"/>
      <c r="J941" s="204"/>
      <c r="K941" s="204"/>
      <c r="L941" s="204"/>
      <c r="M941" s="204"/>
      <c r="N941" s="204"/>
      <c r="O941" s="204"/>
      <c r="P941" s="204"/>
      <c r="Q941" s="204"/>
      <c r="R941" s="204"/>
      <c r="S941" s="204"/>
      <c r="T941" s="204"/>
      <c r="U941" s="204"/>
      <c r="V941" s="204"/>
      <c r="W941" s="204"/>
      <c r="X941" s="204"/>
      <c r="Y941" s="204"/>
      <c r="Z941" s="204"/>
    </row>
    <row r="942" spans="1:26" ht="15.75" customHeight="1">
      <c r="A942" s="204"/>
      <c r="B942" s="204"/>
      <c r="C942" s="204"/>
      <c r="D942" s="204"/>
      <c r="E942" s="204"/>
      <c r="F942" s="204"/>
      <c r="G942" s="204"/>
      <c r="H942" s="204"/>
      <c r="I942" s="204"/>
      <c r="J942" s="204"/>
      <c r="K942" s="204"/>
      <c r="L942" s="204"/>
      <c r="M942" s="204"/>
      <c r="N942" s="204"/>
      <c r="O942" s="204"/>
      <c r="P942" s="204"/>
      <c r="Q942" s="204"/>
      <c r="R942" s="204"/>
      <c r="S942" s="204"/>
      <c r="T942" s="204"/>
      <c r="U942" s="204"/>
      <c r="V942" s="204"/>
      <c r="W942" s="204"/>
      <c r="X942" s="204"/>
      <c r="Y942" s="204"/>
      <c r="Z942" s="204"/>
    </row>
    <row r="943" spans="1:26" ht="15.75" customHeight="1">
      <c r="A943" s="204"/>
      <c r="B943" s="204"/>
      <c r="C943" s="204"/>
      <c r="D943" s="204"/>
      <c r="E943" s="204"/>
      <c r="F943" s="204"/>
      <c r="G943" s="204"/>
      <c r="H943" s="204"/>
      <c r="I943" s="204"/>
      <c r="J943" s="204"/>
      <c r="K943" s="204"/>
      <c r="L943" s="204"/>
      <c r="M943" s="204"/>
      <c r="N943" s="204"/>
      <c r="O943" s="204"/>
      <c r="P943" s="204"/>
      <c r="Q943" s="204"/>
      <c r="R943" s="204"/>
      <c r="S943" s="204"/>
      <c r="T943" s="204"/>
      <c r="U943" s="204"/>
      <c r="V943" s="204"/>
      <c r="W943" s="204"/>
      <c r="X943" s="204"/>
      <c r="Y943" s="204"/>
      <c r="Z943" s="204"/>
    </row>
    <row r="944" spans="1:26" ht="15.75" customHeight="1">
      <c r="A944" s="204"/>
      <c r="B944" s="204"/>
      <c r="C944" s="204"/>
      <c r="D944" s="204"/>
      <c r="E944" s="204"/>
      <c r="F944" s="204"/>
      <c r="G944" s="204"/>
      <c r="H944" s="204"/>
      <c r="I944" s="204"/>
      <c r="J944" s="204"/>
      <c r="K944" s="204"/>
      <c r="L944" s="204"/>
      <c r="M944" s="204"/>
      <c r="N944" s="204"/>
      <c r="O944" s="204"/>
      <c r="P944" s="204"/>
      <c r="Q944" s="204"/>
      <c r="R944" s="204"/>
      <c r="S944" s="204"/>
      <c r="T944" s="204"/>
      <c r="U944" s="204"/>
      <c r="V944" s="204"/>
      <c r="W944" s="204"/>
      <c r="X944" s="204"/>
      <c r="Y944" s="204"/>
      <c r="Z944" s="204"/>
    </row>
    <row r="945" spans="1:26" ht="15.75" customHeight="1">
      <c r="A945" s="204"/>
      <c r="B945" s="204"/>
      <c r="C945" s="204"/>
      <c r="D945" s="204"/>
      <c r="E945" s="204"/>
      <c r="F945" s="204"/>
      <c r="G945" s="204"/>
      <c r="H945" s="204"/>
      <c r="I945" s="204"/>
      <c r="J945" s="204"/>
      <c r="K945" s="204"/>
      <c r="L945" s="204"/>
      <c r="M945" s="204"/>
      <c r="N945" s="204"/>
      <c r="O945" s="204"/>
      <c r="P945" s="204"/>
      <c r="Q945" s="204"/>
      <c r="R945" s="204"/>
      <c r="S945" s="204"/>
      <c r="T945" s="204"/>
      <c r="U945" s="204"/>
      <c r="V945" s="204"/>
      <c r="W945" s="204"/>
      <c r="X945" s="204"/>
      <c r="Y945" s="204"/>
      <c r="Z945" s="204"/>
    </row>
    <row r="946" spans="1:26" ht="15.75" customHeight="1">
      <c r="A946" s="204"/>
      <c r="B946" s="204"/>
      <c r="C946" s="204"/>
      <c r="D946" s="204"/>
      <c r="E946" s="204"/>
      <c r="F946" s="204"/>
      <c r="G946" s="204"/>
      <c r="H946" s="204"/>
      <c r="I946" s="204"/>
      <c r="J946" s="204"/>
      <c r="K946" s="204"/>
      <c r="L946" s="204"/>
      <c r="M946" s="204"/>
      <c r="N946" s="204"/>
      <c r="O946" s="204"/>
      <c r="P946" s="204"/>
      <c r="Q946" s="204"/>
      <c r="R946" s="204"/>
      <c r="S946" s="204"/>
      <c r="T946" s="204"/>
      <c r="U946" s="204"/>
      <c r="V946" s="204"/>
      <c r="W946" s="204"/>
      <c r="X946" s="204"/>
      <c r="Y946" s="204"/>
      <c r="Z946" s="204"/>
    </row>
    <row r="947" spans="1:26" ht="15.75" customHeight="1">
      <c r="A947" s="204"/>
      <c r="B947" s="204"/>
      <c r="C947" s="204"/>
      <c r="D947" s="204"/>
      <c r="E947" s="204"/>
      <c r="F947" s="204"/>
      <c r="G947" s="204"/>
      <c r="H947" s="204"/>
      <c r="I947" s="204"/>
      <c r="J947" s="204"/>
      <c r="K947" s="204"/>
      <c r="L947" s="204"/>
      <c r="M947" s="204"/>
      <c r="N947" s="204"/>
      <c r="O947" s="204"/>
      <c r="P947" s="204"/>
      <c r="Q947" s="204"/>
      <c r="R947" s="204"/>
      <c r="S947" s="204"/>
      <c r="T947" s="204"/>
      <c r="U947" s="204"/>
      <c r="V947" s="204"/>
      <c r="W947" s="204"/>
      <c r="X947" s="204"/>
      <c r="Y947" s="204"/>
      <c r="Z947" s="204"/>
    </row>
    <row r="948" spans="1:26" ht="15.75" customHeight="1">
      <c r="A948" s="204"/>
      <c r="B948" s="204"/>
      <c r="C948" s="204"/>
      <c r="D948" s="204"/>
      <c r="E948" s="204"/>
      <c r="F948" s="204"/>
      <c r="G948" s="204"/>
      <c r="H948" s="204"/>
      <c r="I948" s="204"/>
      <c r="J948" s="204"/>
      <c r="K948" s="204"/>
      <c r="L948" s="204"/>
      <c r="M948" s="204"/>
      <c r="N948" s="204"/>
      <c r="O948" s="204"/>
      <c r="P948" s="204"/>
      <c r="Q948" s="204"/>
      <c r="R948" s="204"/>
      <c r="S948" s="204"/>
      <c r="T948" s="204"/>
      <c r="U948" s="204"/>
      <c r="V948" s="204"/>
      <c r="W948" s="204"/>
      <c r="X948" s="204"/>
      <c r="Y948" s="204"/>
      <c r="Z948" s="204"/>
    </row>
    <row r="949" spans="1:26" ht="15.75" customHeight="1">
      <c r="A949" s="204"/>
      <c r="B949" s="204"/>
      <c r="C949" s="204"/>
      <c r="D949" s="204"/>
      <c r="E949" s="204"/>
      <c r="F949" s="204"/>
      <c r="G949" s="204"/>
      <c r="H949" s="204"/>
      <c r="I949" s="204"/>
      <c r="J949" s="204"/>
      <c r="K949" s="204"/>
      <c r="L949" s="204"/>
      <c r="M949" s="204"/>
      <c r="N949" s="204"/>
      <c r="O949" s="204"/>
      <c r="P949" s="204"/>
      <c r="Q949" s="204"/>
      <c r="R949" s="204"/>
      <c r="S949" s="204"/>
      <c r="T949" s="204"/>
      <c r="U949" s="204"/>
      <c r="V949" s="204"/>
      <c r="W949" s="204"/>
      <c r="X949" s="204"/>
      <c r="Y949" s="204"/>
      <c r="Z949" s="204"/>
    </row>
    <row r="950" spans="1:26" ht="15.75" customHeight="1">
      <c r="A950" s="204"/>
      <c r="B950" s="204"/>
      <c r="C950" s="204"/>
      <c r="D950" s="204"/>
      <c r="E950" s="204"/>
      <c r="F950" s="204"/>
      <c r="G950" s="204"/>
      <c r="H950" s="204"/>
      <c r="I950" s="204"/>
      <c r="J950" s="204"/>
      <c r="K950" s="204"/>
      <c r="L950" s="204"/>
      <c r="M950" s="204"/>
      <c r="N950" s="204"/>
      <c r="O950" s="204"/>
      <c r="P950" s="204"/>
      <c r="Q950" s="204"/>
      <c r="R950" s="204"/>
      <c r="S950" s="204"/>
      <c r="T950" s="204"/>
      <c r="U950" s="204"/>
      <c r="V950" s="204"/>
      <c r="W950" s="204"/>
      <c r="X950" s="204"/>
      <c r="Y950" s="204"/>
      <c r="Z950" s="204"/>
    </row>
    <row r="951" spans="1:26" ht="15.75" customHeight="1">
      <c r="A951" s="204"/>
      <c r="B951" s="204"/>
      <c r="C951" s="204"/>
      <c r="D951" s="204"/>
      <c r="E951" s="204"/>
      <c r="F951" s="204"/>
      <c r="G951" s="204"/>
      <c r="H951" s="204"/>
      <c r="I951" s="204"/>
      <c r="J951" s="204"/>
      <c r="K951" s="204"/>
      <c r="L951" s="204"/>
      <c r="M951" s="204"/>
      <c r="N951" s="204"/>
      <c r="O951" s="204"/>
      <c r="P951" s="204"/>
      <c r="Q951" s="204"/>
      <c r="R951" s="204"/>
      <c r="S951" s="204"/>
      <c r="T951" s="204"/>
      <c r="U951" s="204"/>
      <c r="V951" s="204"/>
      <c r="W951" s="204"/>
      <c r="X951" s="204"/>
      <c r="Y951" s="204"/>
      <c r="Z951" s="204"/>
    </row>
    <row r="952" spans="1:26" ht="15.75" customHeight="1">
      <c r="A952" s="204"/>
      <c r="B952" s="204"/>
      <c r="C952" s="204"/>
      <c r="D952" s="204"/>
      <c r="E952" s="204"/>
      <c r="F952" s="204"/>
      <c r="G952" s="204"/>
      <c r="H952" s="204"/>
      <c r="I952" s="204"/>
      <c r="J952" s="204"/>
      <c r="K952" s="204"/>
      <c r="L952" s="204"/>
      <c r="M952" s="204"/>
      <c r="N952" s="204"/>
      <c r="O952" s="204"/>
      <c r="P952" s="204"/>
      <c r="Q952" s="204"/>
      <c r="R952" s="204"/>
      <c r="S952" s="204"/>
      <c r="T952" s="204"/>
      <c r="U952" s="204"/>
      <c r="V952" s="204"/>
      <c r="W952" s="204"/>
      <c r="X952" s="204"/>
      <c r="Y952" s="204"/>
      <c r="Z952" s="204"/>
    </row>
    <row r="953" spans="1:26" ht="15.75" customHeight="1">
      <c r="A953" s="204"/>
      <c r="B953" s="204"/>
      <c r="C953" s="204"/>
      <c r="D953" s="204"/>
      <c r="E953" s="204"/>
      <c r="F953" s="204"/>
      <c r="G953" s="204"/>
      <c r="H953" s="204"/>
      <c r="I953" s="204"/>
      <c r="J953" s="204"/>
      <c r="K953" s="204"/>
      <c r="L953" s="204"/>
      <c r="M953" s="204"/>
      <c r="N953" s="204"/>
      <c r="O953" s="204"/>
      <c r="P953" s="204"/>
      <c r="Q953" s="204"/>
      <c r="R953" s="204"/>
      <c r="S953" s="204"/>
      <c r="T953" s="204"/>
      <c r="U953" s="204"/>
      <c r="V953" s="204"/>
      <c r="W953" s="204"/>
      <c r="X953" s="204"/>
      <c r="Y953" s="204"/>
      <c r="Z953" s="204"/>
    </row>
    <row r="954" spans="1:26" ht="15.75" customHeight="1">
      <c r="A954" s="204"/>
      <c r="B954" s="204"/>
      <c r="C954" s="204"/>
      <c r="D954" s="204"/>
      <c r="E954" s="204"/>
      <c r="F954" s="204"/>
      <c r="G954" s="204"/>
      <c r="H954" s="204"/>
      <c r="I954" s="204"/>
      <c r="J954" s="204"/>
      <c r="K954" s="204"/>
      <c r="L954" s="204"/>
      <c r="M954" s="204"/>
      <c r="N954" s="204"/>
      <c r="O954" s="204"/>
      <c r="P954" s="204"/>
      <c r="Q954" s="204"/>
      <c r="R954" s="204"/>
      <c r="S954" s="204"/>
      <c r="T954" s="204"/>
      <c r="U954" s="204"/>
      <c r="V954" s="204"/>
      <c r="W954" s="204"/>
      <c r="X954" s="204"/>
      <c r="Y954" s="204"/>
      <c r="Z954" s="204"/>
    </row>
    <row r="955" spans="1:26" ht="15.75" customHeight="1">
      <c r="A955" s="204"/>
      <c r="B955" s="204"/>
      <c r="C955" s="204"/>
      <c r="D955" s="204"/>
      <c r="E955" s="204"/>
      <c r="F955" s="204"/>
      <c r="G955" s="204"/>
      <c r="H955" s="204"/>
      <c r="I955" s="204"/>
      <c r="J955" s="204"/>
      <c r="K955" s="204"/>
      <c r="L955" s="204"/>
      <c r="M955" s="204"/>
      <c r="N955" s="204"/>
      <c r="O955" s="204"/>
      <c r="P955" s="204"/>
      <c r="Q955" s="204"/>
      <c r="R955" s="204"/>
      <c r="S955" s="204"/>
      <c r="T955" s="204"/>
      <c r="U955" s="204"/>
      <c r="V955" s="204"/>
      <c r="W955" s="204"/>
      <c r="X955" s="204"/>
      <c r="Y955" s="204"/>
      <c r="Z955" s="204"/>
    </row>
    <row r="956" spans="1:26" ht="15.75" customHeight="1">
      <c r="A956" s="204"/>
      <c r="B956" s="204"/>
      <c r="C956" s="204"/>
      <c r="D956" s="204"/>
      <c r="E956" s="204"/>
      <c r="F956" s="204"/>
      <c r="G956" s="204"/>
      <c r="H956" s="204"/>
      <c r="I956" s="204"/>
      <c r="J956" s="204"/>
      <c r="K956" s="204"/>
      <c r="L956" s="204"/>
      <c r="M956" s="204"/>
      <c r="N956" s="204"/>
      <c r="O956" s="204"/>
      <c r="P956" s="204"/>
      <c r="Q956" s="204"/>
      <c r="R956" s="204"/>
      <c r="S956" s="204"/>
      <c r="T956" s="204"/>
      <c r="U956" s="204"/>
      <c r="V956" s="204"/>
      <c r="W956" s="204"/>
      <c r="X956" s="204"/>
      <c r="Y956" s="204"/>
      <c r="Z956" s="204"/>
    </row>
    <row r="957" spans="1:26" ht="15.75" customHeight="1">
      <c r="A957" s="204"/>
      <c r="B957" s="204"/>
      <c r="C957" s="204"/>
      <c r="D957" s="204"/>
      <c r="E957" s="204"/>
      <c r="F957" s="204"/>
      <c r="G957" s="204"/>
      <c r="H957" s="204"/>
      <c r="I957" s="204"/>
      <c r="J957" s="204"/>
      <c r="K957" s="204"/>
      <c r="L957" s="204"/>
      <c r="M957" s="204"/>
      <c r="N957" s="204"/>
      <c r="O957" s="204"/>
      <c r="P957" s="204"/>
      <c r="Q957" s="204"/>
      <c r="R957" s="204"/>
      <c r="S957" s="204"/>
      <c r="T957" s="204"/>
      <c r="U957" s="204"/>
      <c r="V957" s="204"/>
      <c r="W957" s="204"/>
      <c r="X957" s="204"/>
      <c r="Y957" s="204"/>
      <c r="Z957" s="204"/>
    </row>
    <row r="958" spans="1:26" ht="15.75" customHeight="1">
      <c r="A958" s="204"/>
      <c r="B958" s="204"/>
      <c r="C958" s="204"/>
      <c r="D958" s="204"/>
      <c r="E958" s="204"/>
      <c r="F958" s="204"/>
      <c r="G958" s="204"/>
      <c r="H958" s="204"/>
      <c r="I958" s="204"/>
      <c r="J958" s="204"/>
      <c r="K958" s="204"/>
      <c r="L958" s="204"/>
      <c r="M958" s="204"/>
      <c r="N958" s="204"/>
      <c r="O958" s="204"/>
      <c r="P958" s="204"/>
      <c r="Q958" s="204"/>
      <c r="R958" s="204"/>
      <c r="S958" s="204"/>
      <c r="T958" s="204"/>
      <c r="U958" s="204"/>
      <c r="V958" s="204"/>
      <c r="W958" s="204"/>
      <c r="X958" s="204"/>
      <c r="Y958" s="204"/>
      <c r="Z958" s="204"/>
    </row>
    <row r="959" spans="1:26" ht="15.75" customHeight="1">
      <c r="A959" s="204"/>
      <c r="B959" s="204"/>
      <c r="C959" s="204"/>
      <c r="D959" s="204"/>
      <c r="E959" s="204"/>
      <c r="F959" s="204"/>
      <c r="G959" s="204"/>
      <c r="H959" s="204"/>
      <c r="I959" s="204"/>
      <c r="J959" s="204"/>
      <c r="K959" s="204"/>
      <c r="L959" s="204"/>
      <c r="M959" s="204"/>
      <c r="N959" s="204"/>
      <c r="O959" s="204"/>
      <c r="P959" s="204"/>
      <c r="Q959" s="204"/>
      <c r="R959" s="204"/>
      <c r="S959" s="204"/>
      <c r="T959" s="204"/>
      <c r="U959" s="204"/>
      <c r="V959" s="204"/>
      <c r="W959" s="204"/>
      <c r="X959" s="204"/>
      <c r="Y959" s="204"/>
      <c r="Z959" s="204"/>
    </row>
    <row r="960" spans="1:26" ht="15.75" customHeight="1">
      <c r="A960" s="204"/>
      <c r="B960" s="204"/>
      <c r="C960" s="204"/>
      <c r="D960" s="204"/>
      <c r="E960" s="204"/>
      <c r="F960" s="204"/>
      <c r="G960" s="204"/>
      <c r="H960" s="204"/>
      <c r="I960" s="204"/>
      <c r="J960" s="204"/>
      <c r="K960" s="204"/>
      <c r="L960" s="204"/>
      <c r="M960" s="204"/>
      <c r="N960" s="204"/>
      <c r="O960" s="204"/>
      <c r="P960" s="204"/>
      <c r="Q960" s="204"/>
      <c r="R960" s="204"/>
      <c r="S960" s="204"/>
      <c r="T960" s="204"/>
      <c r="U960" s="204"/>
      <c r="V960" s="204"/>
      <c r="W960" s="204"/>
      <c r="X960" s="204"/>
      <c r="Y960" s="204"/>
      <c r="Z960" s="204"/>
    </row>
    <row r="961" spans="1:26" ht="15.75" customHeight="1">
      <c r="A961" s="204"/>
      <c r="B961" s="204"/>
      <c r="C961" s="204"/>
      <c r="D961" s="204"/>
      <c r="E961" s="204"/>
      <c r="F961" s="204"/>
      <c r="G961" s="204"/>
      <c r="H961" s="204"/>
      <c r="I961" s="204"/>
      <c r="J961" s="204"/>
      <c r="K961" s="204"/>
      <c r="L961" s="204"/>
      <c r="M961" s="204"/>
      <c r="N961" s="204"/>
      <c r="O961" s="204"/>
      <c r="P961" s="204"/>
      <c r="Q961" s="204"/>
      <c r="R961" s="204"/>
      <c r="S961" s="204"/>
      <c r="T961" s="204"/>
      <c r="U961" s="204"/>
      <c r="V961" s="204"/>
      <c r="W961" s="204"/>
      <c r="X961" s="204"/>
      <c r="Y961" s="204"/>
      <c r="Z961" s="204"/>
    </row>
    <row r="962" spans="1:26" ht="15.75" customHeight="1">
      <c r="A962" s="204"/>
      <c r="B962" s="204"/>
      <c r="C962" s="204"/>
      <c r="D962" s="204"/>
      <c r="E962" s="204"/>
      <c r="F962" s="204"/>
      <c r="G962" s="204"/>
      <c r="H962" s="204"/>
      <c r="I962" s="204"/>
      <c r="J962" s="204"/>
      <c r="K962" s="204"/>
      <c r="L962" s="204"/>
      <c r="M962" s="204"/>
      <c r="N962" s="204"/>
      <c r="O962" s="204"/>
      <c r="P962" s="204"/>
      <c r="Q962" s="204"/>
      <c r="R962" s="204"/>
      <c r="S962" s="204"/>
      <c r="T962" s="204"/>
      <c r="U962" s="204"/>
      <c r="V962" s="204"/>
      <c r="W962" s="204"/>
      <c r="X962" s="204"/>
      <c r="Y962" s="204"/>
      <c r="Z962" s="204"/>
    </row>
    <row r="963" spans="1:26" ht="15.75" customHeight="1">
      <c r="A963" s="204"/>
      <c r="B963" s="204"/>
      <c r="C963" s="204"/>
      <c r="D963" s="204"/>
      <c r="E963" s="204"/>
      <c r="F963" s="204"/>
      <c r="G963" s="204"/>
      <c r="H963" s="204"/>
      <c r="I963" s="204"/>
      <c r="J963" s="204"/>
      <c r="K963" s="204"/>
      <c r="L963" s="204"/>
      <c r="M963" s="204"/>
      <c r="N963" s="204"/>
      <c r="O963" s="204"/>
      <c r="P963" s="204"/>
      <c r="Q963" s="204"/>
      <c r="R963" s="204"/>
      <c r="S963" s="204"/>
      <c r="T963" s="204"/>
      <c r="U963" s="204"/>
      <c r="V963" s="204"/>
      <c r="W963" s="204"/>
      <c r="X963" s="204"/>
      <c r="Y963" s="204"/>
      <c r="Z963" s="204"/>
    </row>
    <row r="964" spans="1:26" ht="15.75" customHeight="1">
      <c r="A964" s="204"/>
      <c r="B964" s="204"/>
      <c r="C964" s="204"/>
      <c r="D964" s="204"/>
      <c r="E964" s="204"/>
      <c r="F964" s="204"/>
      <c r="G964" s="204"/>
      <c r="H964" s="204"/>
      <c r="I964" s="204"/>
      <c r="J964" s="204"/>
      <c r="K964" s="204"/>
      <c r="L964" s="204"/>
      <c r="M964" s="204"/>
      <c r="N964" s="204"/>
      <c r="O964" s="204"/>
      <c r="P964" s="204"/>
      <c r="Q964" s="204"/>
      <c r="R964" s="204"/>
      <c r="S964" s="204"/>
      <c r="T964" s="204"/>
      <c r="U964" s="204"/>
      <c r="V964" s="204"/>
      <c r="W964" s="204"/>
      <c r="X964" s="204"/>
      <c r="Y964" s="204"/>
      <c r="Z964" s="204"/>
    </row>
    <row r="965" spans="1:26" ht="15.75" customHeight="1">
      <c r="A965" s="204"/>
      <c r="B965" s="204"/>
      <c r="C965" s="204"/>
      <c r="D965" s="204"/>
      <c r="E965" s="204"/>
      <c r="F965" s="204"/>
      <c r="G965" s="204"/>
      <c r="H965" s="204"/>
      <c r="I965" s="204"/>
      <c r="J965" s="204"/>
      <c r="K965" s="204"/>
      <c r="L965" s="204"/>
      <c r="M965" s="204"/>
      <c r="N965" s="204"/>
      <c r="O965" s="204"/>
      <c r="P965" s="204"/>
      <c r="Q965" s="204"/>
      <c r="R965" s="204"/>
      <c r="S965" s="204"/>
      <c r="T965" s="204"/>
      <c r="U965" s="204"/>
      <c r="V965" s="204"/>
      <c r="W965" s="204"/>
      <c r="X965" s="204"/>
      <c r="Y965" s="204"/>
      <c r="Z965" s="204"/>
    </row>
    <row r="966" spans="1:26" ht="15.75" customHeight="1">
      <c r="A966" s="204"/>
      <c r="B966" s="204"/>
      <c r="C966" s="204"/>
      <c r="D966" s="204"/>
      <c r="E966" s="204"/>
      <c r="F966" s="204"/>
      <c r="G966" s="204"/>
      <c r="H966" s="204"/>
      <c r="I966" s="204"/>
      <c r="J966" s="204"/>
      <c r="K966" s="204"/>
      <c r="L966" s="204"/>
      <c r="M966" s="204"/>
      <c r="N966" s="204"/>
      <c r="O966" s="204"/>
      <c r="P966" s="204"/>
      <c r="Q966" s="204"/>
      <c r="R966" s="204"/>
      <c r="S966" s="204"/>
      <c r="T966" s="204"/>
      <c r="U966" s="204"/>
      <c r="V966" s="204"/>
      <c r="W966" s="204"/>
      <c r="X966" s="204"/>
      <c r="Y966" s="204"/>
      <c r="Z966" s="204"/>
    </row>
    <row r="967" spans="1:26" ht="15.75" customHeight="1">
      <c r="A967" s="204"/>
      <c r="B967" s="204"/>
      <c r="C967" s="204"/>
      <c r="D967" s="204"/>
      <c r="E967" s="204"/>
      <c r="F967" s="204"/>
      <c r="G967" s="204"/>
      <c r="H967" s="204"/>
      <c r="I967" s="204"/>
      <c r="J967" s="204"/>
      <c r="K967" s="204"/>
      <c r="L967" s="204"/>
      <c r="M967" s="204"/>
      <c r="N967" s="204"/>
      <c r="O967" s="204"/>
      <c r="P967" s="204"/>
      <c r="Q967" s="204"/>
      <c r="R967" s="204"/>
      <c r="S967" s="204"/>
      <c r="T967" s="204"/>
      <c r="U967" s="204"/>
      <c r="V967" s="204"/>
      <c r="W967" s="204"/>
      <c r="X967" s="204"/>
      <c r="Y967" s="204"/>
      <c r="Z967" s="204"/>
    </row>
    <row r="968" spans="1:26" ht="15.75" customHeight="1">
      <c r="A968" s="204"/>
      <c r="B968" s="204"/>
      <c r="C968" s="204"/>
      <c r="D968" s="204"/>
      <c r="E968" s="204"/>
      <c r="F968" s="204"/>
      <c r="G968" s="204"/>
      <c r="H968" s="204"/>
      <c r="I968" s="204"/>
      <c r="J968" s="204"/>
      <c r="K968" s="204"/>
      <c r="L968" s="204"/>
      <c r="M968" s="204"/>
      <c r="N968" s="204"/>
      <c r="O968" s="204"/>
      <c r="P968" s="204"/>
      <c r="Q968" s="204"/>
      <c r="R968" s="204"/>
      <c r="S968" s="204"/>
      <c r="T968" s="204"/>
      <c r="U968" s="204"/>
      <c r="V968" s="204"/>
      <c r="W968" s="204"/>
      <c r="X968" s="204"/>
      <c r="Y968" s="204"/>
      <c r="Z968" s="204"/>
    </row>
    <row r="969" spans="1:26" ht="15.75" customHeight="1">
      <c r="A969" s="204"/>
      <c r="B969" s="204"/>
      <c r="C969" s="204"/>
      <c r="D969" s="204"/>
      <c r="E969" s="204"/>
      <c r="F969" s="204"/>
      <c r="G969" s="204"/>
      <c r="H969" s="204"/>
      <c r="I969" s="204"/>
      <c r="J969" s="204"/>
      <c r="K969" s="204"/>
      <c r="L969" s="204"/>
      <c r="M969" s="204"/>
      <c r="N969" s="204"/>
      <c r="O969" s="204"/>
      <c r="P969" s="204"/>
      <c r="Q969" s="204"/>
      <c r="R969" s="204"/>
      <c r="S969" s="204"/>
      <c r="T969" s="204"/>
      <c r="U969" s="204"/>
      <c r="V969" s="204"/>
      <c r="W969" s="204"/>
      <c r="X969" s="204"/>
      <c r="Y969" s="204"/>
      <c r="Z969" s="204"/>
    </row>
    <row r="970" spans="1:26" ht="15.75" customHeight="1">
      <c r="A970" s="204"/>
      <c r="B970" s="204"/>
      <c r="C970" s="204"/>
      <c r="D970" s="204"/>
      <c r="E970" s="204"/>
      <c r="F970" s="204"/>
      <c r="G970" s="204"/>
      <c r="H970" s="204"/>
      <c r="I970" s="204"/>
      <c r="J970" s="204"/>
      <c r="K970" s="204"/>
      <c r="L970" s="204"/>
      <c r="M970" s="204"/>
      <c r="N970" s="204"/>
      <c r="O970" s="204"/>
      <c r="P970" s="204"/>
      <c r="Q970" s="204"/>
      <c r="R970" s="204"/>
      <c r="S970" s="204"/>
      <c r="T970" s="204"/>
      <c r="U970" s="204"/>
      <c r="V970" s="204"/>
      <c r="W970" s="204"/>
      <c r="X970" s="204"/>
      <c r="Y970" s="204"/>
      <c r="Z970" s="204"/>
    </row>
    <row r="971" spans="1:26" ht="15.75" customHeight="1">
      <c r="A971" s="204"/>
      <c r="B971" s="204"/>
      <c r="C971" s="204"/>
      <c r="D971" s="204"/>
      <c r="E971" s="204"/>
      <c r="F971" s="204"/>
      <c r="G971" s="204"/>
      <c r="H971" s="204"/>
      <c r="I971" s="204"/>
      <c r="J971" s="204"/>
      <c r="K971" s="204"/>
      <c r="L971" s="204"/>
      <c r="M971" s="204"/>
      <c r="N971" s="204"/>
      <c r="O971" s="204"/>
      <c r="P971" s="204"/>
      <c r="Q971" s="204"/>
      <c r="R971" s="204"/>
      <c r="S971" s="204"/>
      <c r="T971" s="204"/>
      <c r="U971" s="204"/>
      <c r="V971" s="204"/>
      <c r="W971" s="204"/>
      <c r="X971" s="204"/>
      <c r="Y971" s="204"/>
      <c r="Z971" s="204"/>
    </row>
    <row r="972" spans="1:26" ht="15.75" customHeight="1">
      <c r="A972" s="204"/>
      <c r="B972" s="204"/>
      <c r="C972" s="204"/>
      <c r="D972" s="204"/>
      <c r="E972" s="204"/>
      <c r="F972" s="204"/>
      <c r="G972" s="204"/>
      <c r="H972" s="204"/>
      <c r="I972" s="204"/>
      <c r="J972" s="204"/>
      <c r="K972" s="204"/>
      <c r="L972" s="204"/>
      <c r="M972" s="204"/>
      <c r="N972" s="204"/>
      <c r="O972" s="204"/>
      <c r="P972" s="204"/>
      <c r="Q972" s="204"/>
      <c r="R972" s="204"/>
      <c r="S972" s="204"/>
      <c r="T972" s="204"/>
      <c r="U972" s="204"/>
      <c r="V972" s="204"/>
      <c r="W972" s="204"/>
      <c r="X972" s="204"/>
      <c r="Y972" s="204"/>
      <c r="Z972" s="204"/>
    </row>
    <row r="973" spans="1:26" ht="15.75" customHeight="1">
      <c r="A973" s="204"/>
      <c r="B973" s="204"/>
      <c r="C973" s="204"/>
      <c r="D973" s="204"/>
      <c r="E973" s="204"/>
      <c r="F973" s="204"/>
      <c r="G973" s="204"/>
      <c r="H973" s="204"/>
      <c r="I973" s="204"/>
      <c r="J973" s="204"/>
      <c r="K973" s="204"/>
      <c r="L973" s="204"/>
      <c r="M973" s="204"/>
      <c r="N973" s="204"/>
      <c r="O973" s="204"/>
      <c r="P973" s="204"/>
      <c r="Q973" s="204"/>
      <c r="R973" s="204"/>
      <c r="S973" s="204"/>
      <c r="T973" s="204"/>
      <c r="U973" s="204"/>
      <c r="V973" s="204"/>
      <c r="W973" s="204"/>
      <c r="X973" s="204"/>
      <c r="Y973" s="204"/>
      <c r="Z973" s="204"/>
    </row>
    <row r="974" spans="1:26" ht="15.75" customHeight="1">
      <c r="A974" s="204"/>
      <c r="B974" s="204"/>
      <c r="C974" s="204"/>
      <c r="D974" s="204"/>
      <c r="E974" s="204"/>
      <c r="F974" s="204"/>
      <c r="G974" s="204"/>
      <c r="H974" s="204"/>
      <c r="I974" s="204"/>
      <c r="J974" s="204"/>
      <c r="K974" s="204"/>
      <c r="L974" s="204"/>
      <c r="M974" s="204"/>
      <c r="N974" s="204"/>
      <c r="O974" s="204"/>
      <c r="P974" s="204"/>
      <c r="Q974" s="204"/>
      <c r="R974" s="204"/>
      <c r="S974" s="204"/>
      <c r="T974" s="204"/>
      <c r="U974" s="204"/>
      <c r="V974" s="204"/>
      <c r="W974" s="204"/>
      <c r="X974" s="204"/>
      <c r="Y974" s="204"/>
      <c r="Z974" s="204"/>
    </row>
    <row r="975" spans="1:26" ht="15.75" customHeight="1">
      <c r="A975" s="204"/>
      <c r="B975" s="204"/>
      <c r="C975" s="204"/>
      <c r="D975" s="204"/>
      <c r="E975" s="204"/>
      <c r="F975" s="204"/>
      <c r="G975" s="204"/>
      <c r="H975" s="204"/>
      <c r="I975" s="204"/>
      <c r="J975" s="204"/>
      <c r="K975" s="204"/>
      <c r="L975" s="204"/>
      <c r="M975" s="204"/>
      <c r="N975" s="204"/>
      <c r="O975" s="204"/>
      <c r="P975" s="204"/>
      <c r="Q975" s="204"/>
      <c r="R975" s="204"/>
      <c r="S975" s="204"/>
      <c r="T975" s="204"/>
      <c r="U975" s="204"/>
      <c r="V975" s="204"/>
      <c r="W975" s="204"/>
      <c r="X975" s="204"/>
      <c r="Y975" s="204"/>
      <c r="Z975" s="204"/>
    </row>
    <row r="976" spans="1:26" ht="15.75" customHeight="1">
      <c r="A976" s="204"/>
      <c r="B976" s="204"/>
      <c r="C976" s="204"/>
      <c r="D976" s="204"/>
      <c r="E976" s="204"/>
      <c r="F976" s="204"/>
      <c r="G976" s="204"/>
      <c r="H976" s="204"/>
      <c r="I976" s="204"/>
      <c r="J976" s="204"/>
      <c r="K976" s="204"/>
      <c r="L976" s="204"/>
      <c r="M976" s="204"/>
      <c r="N976" s="204"/>
      <c r="O976" s="204"/>
      <c r="P976" s="204"/>
      <c r="Q976" s="204"/>
      <c r="R976" s="204"/>
      <c r="S976" s="204"/>
      <c r="T976" s="204"/>
      <c r="U976" s="204"/>
      <c r="V976" s="204"/>
      <c r="W976" s="204"/>
      <c r="X976" s="204"/>
      <c r="Y976" s="204"/>
      <c r="Z976" s="204"/>
    </row>
    <row r="977" spans="1:26" ht="15.75" customHeight="1">
      <c r="A977" s="204"/>
      <c r="B977" s="204"/>
      <c r="C977" s="204"/>
      <c r="D977" s="204"/>
      <c r="E977" s="204"/>
      <c r="F977" s="204"/>
      <c r="G977" s="204"/>
      <c r="H977" s="204"/>
      <c r="I977" s="204"/>
      <c r="J977" s="204"/>
      <c r="K977" s="204"/>
      <c r="L977" s="204"/>
      <c r="M977" s="204"/>
      <c r="N977" s="204"/>
      <c r="O977" s="204"/>
      <c r="P977" s="204"/>
      <c r="Q977" s="204"/>
      <c r="R977" s="204"/>
      <c r="S977" s="204"/>
      <c r="T977" s="204"/>
      <c r="U977" s="204"/>
      <c r="V977" s="204"/>
      <c r="W977" s="204"/>
      <c r="X977" s="204"/>
      <c r="Y977" s="204"/>
      <c r="Z977" s="204"/>
    </row>
    <row r="978" spans="1:26" ht="15.75" customHeight="1">
      <c r="A978" s="204"/>
      <c r="B978" s="204"/>
      <c r="C978" s="204"/>
      <c r="D978" s="204"/>
      <c r="E978" s="204"/>
      <c r="F978" s="204"/>
      <c r="G978" s="204"/>
      <c r="H978" s="204"/>
      <c r="I978" s="204"/>
      <c r="J978" s="204"/>
      <c r="K978" s="204"/>
      <c r="L978" s="204"/>
      <c r="M978" s="204"/>
      <c r="N978" s="204"/>
      <c r="O978" s="204"/>
      <c r="P978" s="204"/>
      <c r="Q978" s="204"/>
      <c r="R978" s="204"/>
      <c r="S978" s="204"/>
      <c r="T978" s="204"/>
      <c r="U978" s="204"/>
      <c r="V978" s="204"/>
      <c r="W978" s="204"/>
      <c r="X978" s="204"/>
      <c r="Y978" s="204"/>
      <c r="Z978" s="204"/>
    </row>
    <row r="979" spans="1:26" ht="15.75" customHeight="1">
      <c r="A979" s="204"/>
      <c r="B979" s="204"/>
      <c r="C979" s="204"/>
      <c r="D979" s="204"/>
      <c r="E979" s="204"/>
      <c r="F979" s="204"/>
      <c r="G979" s="204"/>
      <c r="H979" s="204"/>
      <c r="I979" s="204"/>
      <c r="J979" s="204"/>
      <c r="K979" s="204"/>
      <c r="L979" s="204"/>
      <c r="M979" s="204"/>
      <c r="N979" s="204"/>
      <c r="O979" s="204"/>
      <c r="P979" s="204"/>
      <c r="Q979" s="204"/>
      <c r="R979" s="204"/>
      <c r="S979" s="204"/>
      <c r="T979" s="204"/>
      <c r="U979" s="204"/>
      <c r="V979" s="204"/>
      <c r="W979" s="204"/>
      <c r="X979" s="204"/>
      <c r="Y979" s="204"/>
      <c r="Z979" s="204"/>
    </row>
    <row r="980" spans="1:26" ht="15.75" customHeight="1">
      <c r="A980" s="204"/>
      <c r="B980" s="204"/>
      <c r="C980" s="204"/>
      <c r="D980" s="204"/>
      <c r="E980" s="204"/>
      <c r="F980" s="204"/>
      <c r="G980" s="204"/>
      <c r="H980" s="204"/>
      <c r="I980" s="204"/>
      <c r="J980" s="204"/>
      <c r="K980" s="204"/>
      <c r="L980" s="204"/>
      <c r="M980" s="204"/>
      <c r="N980" s="204"/>
      <c r="O980" s="204"/>
      <c r="P980" s="204"/>
      <c r="Q980" s="204"/>
      <c r="R980" s="204"/>
      <c r="S980" s="204"/>
      <c r="T980" s="204"/>
      <c r="U980" s="204"/>
      <c r="V980" s="204"/>
      <c r="W980" s="204"/>
      <c r="X980" s="204"/>
      <c r="Y980" s="204"/>
      <c r="Z980" s="204"/>
    </row>
    <row r="981" spans="1:26" ht="15.75" customHeight="1">
      <c r="A981" s="204"/>
      <c r="B981" s="204"/>
      <c r="C981" s="204"/>
      <c r="D981" s="204"/>
      <c r="E981" s="204"/>
      <c r="F981" s="204"/>
      <c r="G981" s="204"/>
      <c r="H981" s="204"/>
      <c r="I981" s="204"/>
      <c r="J981" s="204"/>
      <c r="K981" s="204"/>
      <c r="L981" s="204"/>
      <c r="M981" s="204"/>
      <c r="N981" s="204"/>
      <c r="O981" s="204"/>
      <c r="P981" s="204"/>
      <c r="Q981" s="204"/>
      <c r="R981" s="204"/>
      <c r="S981" s="204"/>
      <c r="T981" s="204"/>
      <c r="U981" s="204"/>
      <c r="V981" s="204"/>
      <c r="W981" s="204"/>
      <c r="X981" s="204"/>
      <c r="Y981" s="204"/>
      <c r="Z981" s="204"/>
    </row>
    <row r="982" spans="1:26" ht="15.75" customHeight="1">
      <c r="A982" s="204"/>
      <c r="B982" s="204"/>
      <c r="C982" s="204"/>
      <c r="D982" s="204"/>
      <c r="E982" s="204"/>
      <c r="F982" s="204"/>
      <c r="G982" s="204"/>
      <c r="H982" s="204"/>
      <c r="I982" s="204"/>
      <c r="J982" s="204"/>
      <c r="K982" s="204"/>
      <c r="L982" s="204"/>
      <c r="M982" s="204"/>
      <c r="N982" s="204"/>
      <c r="O982" s="204"/>
      <c r="P982" s="204"/>
      <c r="Q982" s="204"/>
      <c r="R982" s="204"/>
      <c r="S982" s="204"/>
      <c r="T982" s="204"/>
      <c r="U982" s="204"/>
      <c r="V982" s="204"/>
      <c r="W982" s="204"/>
      <c r="X982" s="204"/>
      <c r="Y982" s="204"/>
      <c r="Z982" s="204"/>
    </row>
    <row r="983" spans="1:26" ht="15.75" customHeight="1">
      <c r="A983" s="204"/>
      <c r="B983" s="204"/>
      <c r="C983" s="204"/>
      <c r="D983" s="204"/>
      <c r="E983" s="204"/>
      <c r="F983" s="204"/>
      <c r="G983" s="204"/>
      <c r="H983" s="204"/>
      <c r="I983" s="204"/>
      <c r="J983" s="204"/>
      <c r="K983" s="204"/>
      <c r="L983" s="204"/>
      <c r="M983" s="204"/>
      <c r="N983" s="204"/>
      <c r="O983" s="204"/>
      <c r="P983" s="204"/>
      <c r="Q983" s="204"/>
      <c r="R983" s="204"/>
      <c r="S983" s="204"/>
      <c r="T983" s="204"/>
      <c r="U983" s="204"/>
      <c r="V983" s="204"/>
      <c r="W983" s="204"/>
      <c r="X983" s="204"/>
      <c r="Y983" s="204"/>
      <c r="Z983" s="204"/>
    </row>
    <row r="984" spans="1:26" ht="15.75" customHeight="1">
      <c r="A984" s="204"/>
      <c r="B984" s="204"/>
      <c r="C984" s="204"/>
      <c r="D984" s="204"/>
      <c r="E984" s="204"/>
      <c r="F984" s="204"/>
      <c r="G984" s="204"/>
      <c r="H984" s="204"/>
      <c r="I984" s="204"/>
      <c r="J984" s="204"/>
      <c r="K984" s="204"/>
      <c r="L984" s="204"/>
      <c r="M984" s="204"/>
      <c r="N984" s="204"/>
      <c r="O984" s="204"/>
      <c r="P984" s="204"/>
      <c r="Q984" s="204"/>
      <c r="R984" s="204"/>
      <c r="S984" s="204"/>
      <c r="T984" s="204"/>
      <c r="U984" s="204"/>
      <c r="V984" s="204"/>
      <c r="W984" s="204"/>
      <c r="X984" s="204"/>
      <c r="Y984" s="204"/>
      <c r="Z984" s="204"/>
    </row>
    <row r="985" spans="1:26" ht="15.75" customHeight="1">
      <c r="A985" s="204"/>
      <c r="B985" s="204"/>
      <c r="C985" s="204"/>
      <c r="D985" s="204"/>
      <c r="E985" s="204"/>
      <c r="F985" s="204"/>
      <c r="G985" s="204"/>
      <c r="H985" s="204"/>
      <c r="I985" s="204"/>
      <c r="J985" s="204"/>
      <c r="K985" s="204"/>
      <c r="L985" s="204"/>
      <c r="M985" s="204"/>
      <c r="N985" s="204"/>
      <c r="O985" s="204"/>
      <c r="P985" s="204"/>
      <c r="Q985" s="204"/>
      <c r="R985" s="204"/>
      <c r="S985" s="204"/>
      <c r="T985" s="204"/>
      <c r="U985" s="204"/>
      <c r="V985" s="204"/>
      <c r="W985" s="204"/>
      <c r="X985" s="204"/>
      <c r="Y985" s="204"/>
      <c r="Z985" s="204"/>
    </row>
    <row r="986" spans="1:26" ht="15.75" customHeight="1">
      <c r="A986" s="204"/>
      <c r="B986" s="204"/>
      <c r="C986" s="204"/>
      <c r="D986" s="204"/>
      <c r="E986" s="204"/>
      <c r="F986" s="204"/>
      <c r="G986" s="204"/>
      <c r="H986" s="204"/>
      <c r="I986" s="204"/>
      <c r="J986" s="204"/>
      <c r="K986" s="204"/>
      <c r="L986" s="204"/>
      <c r="M986" s="204"/>
      <c r="N986" s="204"/>
      <c r="O986" s="204"/>
      <c r="P986" s="204"/>
      <c r="Q986" s="204"/>
      <c r="R986" s="204"/>
      <c r="S986" s="204"/>
      <c r="T986" s="204"/>
      <c r="U986" s="204"/>
      <c r="V986" s="204"/>
      <c r="W986" s="204"/>
      <c r="X986" s="204"/>
      <c r="Y986" s="204"/>
      <c r="Z986" s="204"/>
    </row>
    <row r="987" spans="1:26" ht="15.75" customHeight="1">
      <c r="A987" s="204"/>
      <c r="B987" s="204"/>
      <c r="C987" s="204"/>
      <c r="D987" s="204"/>
      <c r="E987" s="204"/>
      <c r="F987" s="204"/>
      <c r="G987" s="204"/>
      <c r="H987" s="204"/>
      <c r="I987" s="204"/>
      <c r="J987" s="204"/>
      <c r="K987" s="204"/>
      <c r="L987" s="204"/>
      <c r="M987" s="204"/>
      <c r="N987" s="204"/>
      <c r="O987" s="204"/>
      <c r="P987" s="204"/>
      <c r="Q987" s="204"/>
      <c r="R987" s="204"/>
      <c r="S987" s="204"/>
      <c r="T987" s="204"/>
      <c r="U987" s="204"/>
      <c r="V987" s="204"/>
      <c r="W987" s="204"/>
      <c r="X987" s="204"/>
      <c r="Y987" s="204"/>
      <c r="Z987" s="204"/>
    </row>
    <row r="988" spans="1:26" ht="15.75" customHeight="1">
      <c r="A988" s="204"/>
      <c r="B988" s="204"/>
      <c r="C988" s="204"/>
      <c r="D988" s="204"/>
      <c r="E988" s="204"/>
      <c r="F988" s="204"/>
      <c r="G988" s="204"/>
      <c r="H988" s="204"/>
      <c r="I988" s="204"/>
      <c r="J988" s="204"/>
      <c r="K988" s="204"/>
      <c r="L988" s="204"/>
      <c r="M988" s="204"/>
      <c r="N988" s="204"/>
      <c r="O988" s="204"/>
      <c r="P988" s="204"/>
      <c r="Q988" s="204"/>
      <c r="R988" s="204"/>
      <c r="S988" s="204"/>
      <c r="T988" s="204"/>
      <c r="U988" s="204"/>
      <c r="V988" s="204"/>
      <c r="W988" s="204"/>
      <c r="X988" s="204"/>
      <c r="Y988" s="204"/>
      <c r="Z988" s="204"/>
    </row>
    <row r="989" spans="1:26" ht="15.75" customHeight="1">
      <c r="A989" s="204"/>
      <c r="B989" s="204"/>
      <c r="C989" s="204"/>
      <c r="D989" s="204"/>
      <c r="E989" s="204"/>
      <c r="F989" s="204"/>
      <c r="G989" s="204"/>
      <c r="H989" s="204"/>
      <c r="I989" s="204"/>
      <c r="J989" s="204"/>
      <c r="K989" s="204"/>
      <c r="L989" s="204"/>
      <c r="M989" s="204"/>
      <c r="N989" s="204"/>
      <c r="O989" s="204"/>
      <c r="P989" s="204"/>
      <c r="Q989" s="204"/>
      <c r="R989" s="204"/>
      <c r="S989" s="204"/>
      <c r="T989" s="204"/>
      <c r="U989" s="204"/>
      <c r="V989" s="204"/>
      <c r="W989" s="204"/>
      <c r="X989" s="204"/>
      <c r="Y989" s="204"/>
      <c r="Z989" s="204"/>
    </row>
    <row r="990" spans="1:26" ht="15.75" customHeight="1">
      <c r="A990" s="204"/>
      <c r="B990" s="204"/>
      <c r="C990" s="204"/>
      <c r="D990" s="204"/>
      <c r="E990" s="204"/>
      <c r="F990" s="204"/>
      <c r="G990" s="204"/>
      <c r="H990" s="204"/>
      <c r="I990" s="204"/>
      <c r="J990" s="204"/>
      <c r="K990" s="204"/>
      <c r="L990" s="204"/>
      <c r="M990" s="204"/>
      <c r="N990" s="204"/>
      <c r="O990" s="204"/>
      <c r="P990" s="204"/>
      <c r="Q990" s="204"/>
      <c r="R990" s="204"/>
      <c r="S990" s="204"/>
      <c r="T990" s="204"/>
      <c r="U990" s="204"/>
      <c r="V990" s="204"/>
      <c r="W990" s="204"/>
      <c r="X990" s="204"/>
      <c r="Y990" s="204"/>
      <c r="Z990" s="204"/>
    </row>
    <row r="991" spans="1:26" ht="15.75" customHeight="1">
      <c r="A991" s="204"/>
      <c r="B991" s="204"/>
      <c r="C991" s="204"/>
      <c r="D991" s="204"/>
      <c r="E991" s="204"/>
      <c r="F991" s="204"/>
      <c r="G991" s="204"/>
      <c r="H991" s="204"/>
      <c r="I991" s="204"/>
      <c r="J991" s="204"/>
      <c r="K991" s="204"/>
      <c r="L991" s="204"/>
      <c r="M991" s="204"/>
      <c r="N991" s="204"/>
      <c r="O991" s="204"/>
      <c r="P991" s="204"/>
      <c r="Q991" s="204"/>
      <c r="R991" s="204"/>
      <c r="S991" s="204"/>
      <c r="T991" s="204"/>
      <c r="U991" s="204"/>
      <c r="V991" s="204"/>
      <c r="W991" s="204"/>
      <c r="X991" s="204"/>
      <c r="Y991" s="204"/>
      <c r="Z991" s="204"/>
    </row>
    <row r="992" spans="1:26" ht="15.75" customHeight="1">
      <c r="A992" s="204"/>
      <c r="B992" s="204"/>
      <c r="C992" s="204"/>
      <c r="D992" s="204"/>
      <c r="E992" s="204"/>
      <c r="F992" s="204"/>
      <c r="G992" s="204"/>
      <c r="H992" s="204"/>
      <c r="I992" s="204"/>
      <c r="J992" s="204"/>
      <c r="K992" s="204"/>
      <c r="L992" s="204"/>
      <c r="M992" s="204"/>
      <c r="N992" s="204"/>
      <c r="O992" s="204"/>
      <c r="P992" s="204"/>
      <c r="Q992" s="204"/>
      <c r="R992" s="204"/>
      <c r="S992" s="204"/>
      <c r="T992" s="204"/>
      <c r="U992" s="204"/>
      <c r="V992" s="204"/>
      <c r="W992" s="204"/>
      <c r="X992" s="204"/>
      <c r="Y992" s="204"/>
      <c r="Z992" s="204"/>
    </row>
    <row r="993" spans="1:26" ht="15.75" customHeight="1">
      <c r="A993" s="204"/>
      <c r="B993" s="204"/>
      <c r="C993" s="204"/>
      <c r="D993" s="204"/>
      <c r="E993" s="204"/>
      <c r="F993" s="204"/>
      <c r="G993" s="204"/>
      <c r="H993" s="204"/>
      <c r="I993" s="204"/>
      <c r="J993" s="204"/>
      <c r="K993" s="204"/>
      <c r="L993" s="204"/>
      <c r="M993" s="204"/>
      <c r="N993" s="204"/>
      <c r="O993" s="204"/>
      <c r="P993" s="204"/>
      <c r="Q993" s="204"/>
      <c r="R993" s="204"/>
      <c r="S993" s="204"/>
      <c r="T993" s="204"/>
      <c r="U993" s="204"/>
      <c r="V993" s="204"/>
      <c r="W993" s="204"/>
      <c r="X993" s="204"/>
      <c r="Y993" s="204"/>
      <c r="Z993" s="204"/>
    </row>
    <row r="994" spans="1:26" ht="15.75" customHeight="1">
      <c r="A994" s="204"/>
      <c r="B994" s="204"/>
      <c r="C994" s="204"/>
      <c r="D994" s="204"/>
      <c r="E994" s="204"/>
      <c r="F994" s="204"/>
      <c r="G994" s="204"/>
      <c r="H994" s="204"/>
      <c r="I994" s="204"/>
      <c r="J994" s="204"/>
      <c r="K994" s="204"/>
      <c r="L994" s="204"/>
      <c r="M994" s="204"/>
      <c r="N994" s="204"/>
      <c r="O994" s="204"/>
      <c r="P994" s="204"/>
      <c r="Q994" s="204"/>
      <c r="R994" s="204"/>
      <c r="S994" s="204"/>
      <c r="T994" s="204"/>
      <c r="U994" s="204"/>
      <c r="V994" s="204"/>
      <c r="W994" s="204"/>
      <c r="X994" s="204"/>
      <c r="Y994" s="204"/>
      <c r="Z994" s="204"/>
    </row>
    <row r="995" spans="1:26" ht="15.75" customHeight="1">
      <c r="A995" s="204"/>
      <c r="B995" s="204"/>
      <c r="C995" s="204"/>
      <c r="D995" s="204"/>
      <c r="E995" s="204"/>
      <c r="F995" s="204"/>
      <c r="G995" s="204"/>
      <c r="H995" s="204"/>
      <c r="I995" s="204"/>
      <c r="J995" s="204"/>
      <c r="K995" s="204"/>
      <c r="L995" s="204"/>
      <c r="M995" s="204"/>
      <c r="N995" s="204"/>
      <c r="O995" s="204"/>
      <c r="P995" s="204"/>
      <c r="Q995" s="204"/>
      <c r="R995" s="204"/>
      <c r="S995" s="204"/>
      <c r="T995" s="204"/>
      <c r="U995" s="204"/>
      <c r="V995" s="204"/>
      <c r="W995" s="204"/>
      <c r="X995" s="204"/>
      <c r="Y995" s="204"/>
      <c r="Z995" s="204"/>
    </row>
    <row r="996" spans="1:26" ht="15.75" customHeight="1">
      <c r="A996" s="204"/>
      <c r="B996" s="204"/>
      <c r="C996" s="204"/>
      <c r="D996" s="204"/>
      <c r="E996" s="204"/>
      <c r="F996" s="204"/>
      <c r="G996" s="204"/>
      <c r="H996" s="204"/>
      <c r="I996" s="204"/>
      <c r="J996" s="204"/>
      <c r="K996" s="204"/>
      <c r="L996" s="204"/>
      <c r="M996" s="204"/>
      <c r="N996" s="204"/>
      <c r="O996" s="204"/>
      <c r="P996" s="204"/>
      <c r="Q996" s="204"/>
      <c r="R996" s="204"/>
      <c r="S996" s="204"/>
      <c r="T996" s="204"/>
      <c r="U996" s="204"/>
      <c r="V996" s="204"/>
      <c r="W996" s="204"/>
      <c r="X996" s="204"/>
      <c r="Y996" s="204"/>
      <c r="Z996" s="204"/>
    </row>
    <row r="997" spans="1:26" ht="15.75" customHeight="1">
      <c r="A997" s="204"/>
      <c r="B997" s="204"/>
      <c r="C997" s="204"/>
      <c r="D997" s="204"/>
      <c r="E997" s="204"/>
      <c r="F997" s="204"/>
      <c r="G997" s="204"/>
      <c r="H997" s="204"/>
      <c r="I997" s="204"/>
      <c r="J997" s="204"/>
      <c r="K997" s="204"/>
      <c r="L997" s="204"/>
      <c r="M997" s="204"/>
      <c r="N997" s="204"/>
      <c r="O997" s="204"/>
      <c r="P997" s="204"/>
      <c r="Q997" s="204"/>
      <c r="R997" s="204"/>
      <c r="S997" s="204"/>
      <c r="T997" s="204"/>
      <c r="U997" s="204"/>
      <c r="V997" s="204"/>
      <c r="W997" s="204"/>
      <c r="X997" s="204"/>
      <c r="Y997" s="204"/>
      <c r="Z997" s="204"/>
    </row>
    <row r="998" spans="1:26" ht="15.75" customHeight="1">
      <c r="A998" s="204"/>
      <c r="B998" s="204"/>
      <c r="C998" s="204"/>
      <c r="D998" s="204"/>
      <c r="E998" s="204"/>
      <c r="F998" s="204"/>
      <c r="G998" s="204"/>
      <c r="H998" s="204"/>
      <c r="I998" s="204"/>
      <c r="J998" s="204"/>
      <c r="K998" s="204"/>
      <c r="L998" s="204"/>
      <c r="M998" s="204"/>
      <c r="N998" s="204"/>
      <c r="O998" s="204"/>
      <c r="P998" s="204"/>
      <c r="Q998" s="204"/>
      <c r="R998" s="204"/>
      <c r="S998" s="204"/>
      <c r="T998" s="204"/>
      <c r="U998" s="204"/>
      <c r="V998" s="204"/>
      <c r="W998" s="204"/>
      <c r="X998" s="204"/>
      <c r="Y998" s="204"/>
      <c r="Z998" s="204"/>
    </row>
    <row r="999" spans="1:26" ht="15.75" customHeight="1">
      <c r="A999" s="204"/>
      <c r="B999" s="204"/>
      <c r="C999" s="204"/>
      <c r="D999" s="204"/>
      <c r="E999" s="204"/>
      <c r="F999" s="204"/>
      <c r="G999" s="204"/>
      <c r="H999" s="204"/>
      <c r="I999" s="204"/>
      <c r="J999" s="204"/>
      <c r="K999" s="204"/>
      <c r="L999" s="204"/>
      <c r="M999" s="204"/>
      <c r="N999" s="204"/>
      <c r="O999" s="204"/>
      <c r="P999" s="204"/>
      <c r="Q999" s="204"/>
      <c r="R999" s="204"/>
      <c r="S999" s="204"/>
      <c r="T999" s="204"/>
      <c r="U999" s="204"/>
      <c r="V999" s="204"/>
      <c r="W999" s="204"/>
      <c r="X999" s="204"/>
      <c r="Y999" s="204"/>
      <c r="Z999" s="204"/>
    </row>
    <row r="1000" spans="1:26" ht="15.75" customHeight="1">
      <c r="A1000" s="204"/>
      <c r="B1000" s="204"/>
      <c r="C1000" s="204"/>
      <c r="D1000" s="204"/>
      <c r="E1000" s="204"/>
      <c r="F1000" s="204"/>
      <c r="G1000" s="204"/>
      <c r="H1000" s="204"/>
      <c r="I1000" s="204"/>
      <c r="J1000" s="204"/>
      <c r="K1000" s="204"/>
      <c r="L1000" s="204"/>
      <c r="M1000" s="204"/>
      <c r="N1000" s="204"/>
      <c r="O1000" s="204"/>
      <c r="P1000" s="204"/>
      <c r="Q1000" s="204"/>
      <c r="R1000" s="204"/>
      <c r="S1000" s="204"/>
      <c r="T1000" s="204"/>
      <c r="U1000" s="204"/>
      <c r="V1000" s="204"/>
      <c r="W1000" s="204"/>
      <c r="X1000" s="204"/>
      <c r="Y1000" s="204"/>
      <c r="Z1000" s="204"/>
    </row>
  </sheetData>
  <mergeCells count="13">
    <mergeCell ref="B11:B16"/>
    <mergeCell ref="C11:C16"/>
    <mergeCell ref="B4:E4"/>
    <mergeCell ref="G4:H4"/>
    <mergeCell ref="B5:B10"/>
    <mergeCell ref="C5:C10"/>
    <mergeCell ref="G5:H5"/>
    <mergeCell ref="B17:B22"/>
    <mergeCell ref="C17:C22"/>
    <mergeCell ref="B23:B28"/>
    <mergeCell ref="C23:C28"/>
    <mergeCell ref="B29:B34"/>
    <mergeCell ref="C29:C34"/>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Z1000"/>
  <sheetViews>
    <sheetView workbookViewId="0">
      <pane ySplit="36" topLeftCell="A37" activePane="bottomLeft" state="frozen"/>
      <selection pane="bottomLeft" activeCell="B38" sqref="B38"/>
    </sheetView>
  </sheetViews>
  <sheetFormatPr baseColWidth="10" defaultColWidth="14.42578125" defaultRowHeight="15" customHeight="1"/>
  <cols>
    <col min="1" max="1" width="40.7109375" customWidth="1"/>
    <col min="2" max="2" width="53.7109375" customWidth="1"/>
    <col min="3" max="3" width="128.7109375" customWidth="1"/>
    <col min="4" max="4" width="255.42578125" customWidth="1"/>
    <col min="5" max="5" width="55.7109375" customWidth="1"/>
    <col min="6" max="26" width="11.42578125" customWidth="1"/>
  </cols>
  <sheetData>
    <row r="1" spans="1:26">
      <c r="A1" s="213"/>
      <c r="B1" s="214"/>
      <c r="C1" s="213"/>
      <c r="D1" s="215"/>
      <c r="E1" s="213"/>
      <c r="F1" s="213"/>
      <c r="G1" s="213"/>
      <c r="H1" s="213"/>
      <c r="I1" s="213"/>
      <c r="J1" s="213"/>
      <c r="K1" s="213"/>
      <c r="L1" s="213"/>
      <c r="M1" s="213"/>
      <c r="N1" s="213"/>
      <c r="O1" s="213"/>
      <c r="P1" s="213"/>
      <c r="Q1" s="213"/>
      <c r="R1" s="213"/>
      <c r="S1" s="213"/>
      <c r="T1" s="213"/>
      <c r="U1" s="213"/>
      <c r="V1" s="213"/>
      <c r="W1" s="213"/>
      <c r="X1" s="213"/>
      <c r="Y1" s="213"/>
      <c r="Z1" s="213"/>
    </row>
    <row r="2" spans="1:26" ht="26.25" customHeight="1">
      <c r="A2" s="403" t="s">
        <v>788</v>
      </c>
      <c r="B2" s="369"/>
      <c r="C2" s="370"/>
      <c r="D2" s="215"/>
      <c r="E2" s="213"/>
      <c r="F2" s="213"/>
      <c r="G2" s="213"/>
      <c r="H2" s="213"/>
      <c r="I2" s="213"/>
      <c r="J2" s="213"/>
      <c r="K2" s="213"/>
      <c r="L2" s="213"/>
      <c r="M2" s="213"/>
      <c r="N2" s="213"/>
      <c r="O2" s="213"/>
      <c r="P2" s="213"/>
      <c r="Q2" s="213"/>
      <c r="R2" s="213"/>
      <c r="S2" s="213"/>
      <c r="T2" s="213"/>
      <c r="U2" s="213"/>
      <c r="V2" s="213"/>
      <c r="W2" s="213"/>
      <c r="X2" s="213"/>
      <c r="Y2" s="213"/>
      <c r="Z2" s="213"/>
    </row>
    <row r="3" spans="1:26">
      <c r="A3" s="213"/>
      <c r="B3" s="213"/>
      <c r="C3" s="213"/>
      <c r="D3" s="215"/>
      <c r="E3" s="213"/>
      <c r="F3" s="213"/>
      <c r="G3" s="213"/>
      <c r="H3" s="213"/>
      <c r="I3" s="213"/>
      <c r="J3" s="213"/>
      <c r="K3" s="213"/>
      <c r="L3" s="213"/>
      <c r="M3" s="213"/>
      <c r="N3" s="213"/>
      <c r="O3" s="213"/>
      <c r="P3" s="213"/>
      <c r="Q3" s="213"/>
      <c r="R3" s="213"/>
      <c r="S3" s="213"/>
      <c r="T3" s="213"/>
      <c r="U3" s="213"/>
      <c r="V3" s="213"/>
      <c r="W3" s="213"/>
      <c r="X3" s="213"/>
      <c r="Y3" s="213"/>
      <c r="Z3" s="213"/>
    </row>
    <row r="4" spans="1:26" ht="24" hidden="1" customHeight="1">
      <c r="A4" s="216" t="s">
        <v>53</v>
      </c>
      <c r="B4" s="216" t="s">
        <v>789</v>
      </c>
      <c r="C4" s="217" t="s">
        <v>790</v>
      </c>
      <c r="D4" s="215"/>
      <c r="E4" s="213"/>
      <c r="F4" s="213"/>
      <c r="G4" s="213"/>
      <c r="H4" s="213"/>
      <c r="I4" s="213"/>
      <c r="J4" s="213"/>
      <c r="K4" s="213"/>
      <c r="L4" s="213"/>
      <c r="M4" s="213"/>
      <c r="N4" s="213"/>
      <c r="O4" s="213"/>
      <c r="P4" s="213"/>
      <c r="Q4" s="213"/>
      <c r="R4" s="213"/>
      <c r="S4" s="213"/>
      <c r="T4" s="213"/>
      <c r="U4" s="213"/>
      <c r="V4" s="213"/>
      <c r="W4" s="213"/>
      <c r="X4" s="213"/>
      <c r="Y4" s="213"/>
      <c r="Z4" s="213"/>
    </row>
    <row r="5" spans="1:26" ht="65.25" hidden="1" customHeight="1">
      <c r="A5" s="218" t="s">
        <v>465</v>
      </c>
      <c r="B5" s="219" t="s">
        <v>466</v>
      </c>
      <c r="C5" s="220" t="s">
        <v>791</v>
      </c>
      <c r="D5" s="221"/>
      <c r="E5" s="213"/>
      <c r="F5" s="213"/>
      <c r="G5" s="213"/>
      <c r="H5" s="213"/>
      <c r="I5" s="213"/>
      <c r="J5" s="213"/>
      <c r="K5" s="213"/>
      <c r="L5" s="213"/>
      <c r="M5" s="213"/>
      <c r="N5" s="213"/>
      <c r="O5" s="213"/>
      <c r="P5" s="213"/>
      <c r="Q5" s="213"/>
      <c r="R5" s="213"/>
      <c r="S5" s="213"/>
      <c r="T5" s="213"/>
      <c r="U5" s="213"/>
      <c r="V5" s="213"/>
      <c r="W5" s="213"/>
      <c r="X5" s="213"/>
      <c r="Y5" s="213"/>
      <c r="Z5" s="213"/>
    </row>
    <row r="6" spans="1:26" ht="173.25" hidden="1" customHeight="1">
      <c r="A6" s="218" t="s">
        <v>792</v>
      </c>
      <c r="B6" s="219" t="s">
        <v>793</v>
      </c>
      <c r="C6" s="220" t="s">
        <v>794</v>
      </c>
      <c r="D6" s="221"/>
      <c r="E6" s="213"/>
      <c r="F6" s="213"/>
      <c r="G6" s="213"/>
      <c r="H6" s="213"/>
      <c r="I6" s="213"/>
      <c r="J6" s="213"/>
      <c r="K6" s="213"/>
      <c r="L6" s="213"/>
      <c r="M6" s="213"/>
      <c r="N6" s="213"/>
      <c r="O6" s="213"/>
      <c r="P6" s="213"/>
      <c r="Q6" s="213"/>
      <c r="R6" s="213"/>
      <c r="S6" s="213"/>
      <c r="T6" s="213"/>
      <c r="U6" s="213"/>
      <c r="V6" s="213"/>
      <c r="W6" s="213"/>
      <c r="X6" s="213"/>
      <c r="Y6" s="213"/>
      <c r="Z6" s="213"/>
    </row>
    <row r="7" spans="1:26" ht="222" hidden="1" customHeight="1">
      <c r="A7" s="218" t="s">
        <v>792</v>
      </c>
      <c r="B7" s="219" t="s">
        <v>795</v>
      </c>
      <c r="C7" s="220" t="s">
        <v>796</v>
      </c>
      <c r="D7" s="221"/>
      <c r="E7" s="213"/>
      <c r="F7" s="213"/>
      <c r="G7" s="213"/>
      <c r="H7" s="213"/>
      <c r="I7" s="213"/>
      <c r="J7" s="213"/>
      <c r="K7" s="213"/>
      <c r="L7" s="213"/>
      <c r="M7" s="213"/>
      <c r="N7" s="213"/>
      <c r="O7" s="213"/>
      <c r="P7" s="213"/>
      <c r="Q7" s="213"/>
      <c r="R7" s="213"/>
      <c r="S7" s="213"/>
      <c r="T7" s="213"/>
      <c r="U7" s="213"/>
      <c r="V7" s="213"/>
      <c r="W7" s="213"/>
      <c r="X7" s="213"/>
      <c r="Y7" s="213"/>
      <c r="Z7" s="213"/>
    </row>
    <row r="8" spans="1:26" ht="81" hidden="1" customHeight="1">
      <c r="A8" s="218" t="s">
        <v>792</v>
      </c>
      <c r="B8" s="219" t="s">
        <v>797</v>
      </c>
      <c r="C8" s="220" t="s">
        <v>798</v>
      </c>
      <c r="D8" s="221"/>
      <c r="E8" s="213"/>
      <c r="F8" s="213"/>
      <c r="G8" s="213"/>
      <c r="H8" s="213"/>
      <c r="I8" s="213"/>
      <c r="J8" s="213"/>
      <c r="K8" s="213"/>
      <c r="L8" s="213"/>
      <c r="M8" s="213"/>
      <c r="N8" s="213"/>
      <c r="O8" s="213"/>
      <c r="P8" s="213"/>
      <c r="Q8" s="213"/>
      <c r="R8" s="213"/>
      <c r="S8" s="213"/>
      <c r="T8" s="213"/>
      <c r="U8" s="213"/>
      <c r="V8" s="213"/>
      <c r="W8" s="213"/>
      <c r="X8" s="213"/>
      <c r="Y8" s="213"/>
      <c r="Z8" s="213"/>
    </row>
    <row r="9" spans="1:26" ht="90" hidden="1" customHeight="1">
      <c r="A9" s="218" t="s">
        <v>792</v>
      </c>
      <c r="B9" s="219" t="s">
        <v>799</v>
      </c>
      <c r="C9" s="220" t="s">
        <v>800</v>
      </c>
      <c r="D9" s="221"/>
      <c r="E9" s="213"/>
      <c r="F9" s="213"/>
      <c r="G9" s="213"/>
      <c r="H9" s="213"/>
      <c r="I9" s="213"/>
      <c r="J9" s="213"/>
      <c r="K9" s="213"/>
      <c r="L9" s="213"/>
      <c r="M9" s="213"/>
      <c r="N9" s="213"/>
      <c r="O9" s="213"/>
      <c r="P9" s="213"/>
      <c r="Q9" s="213"/>
      <c r="R9" s="213"/>
      <c r="S9" s="213"/>
      <c r="T9" s="213"/>
      <c r="U9" s="213"/>
      <c r="V9" s="213"/>
      <c r="W9" s="213"/>
      <c r="X9" s="213"/>
      <c r="Y9" s="213"/>
      <c r="Z9" s="213"/>
    </row>
    <row r="10" spans="1:26" ht="51" hidden="1" customHeight="1">
      <c r="A10" s="218" t="s">
        <v>792</v>
      </c>
      <c r="B10" s="222" t="s">
        <v>801</v>
      </c>
      <c r="C10" s="220" t="s">
        <v>802</v>
      </c>
      <c r="D10" s="221"/>
      <c r="E10" s="213"/>
      <c r="F10" s="213"/>
      <c r="G10" s="213"/>
      <c r="H10" s="213"/>
      <c r="I10" s="213"/>
      <c r="J10" s="213"/>
      <c r="K10" s="213"/>
      <c r="L10" s="213"/>
      <c r="M10" s="213"/>
      <c r="N10" s="213"/>
      <c r="O10" s="213"/>
      <c r="P10" s="213"/>
      <c r="Q10" s="213"/>
      <c r="R10" s="213"/>
      <c r="S10" s="213"/>
      <c r="T10" s="213"/>
      <c r="U10" s="213"/>
      <c r="V10" s="213"/>
      <c r="W10" s="213"/>
      <c r="X10" s="213"/>
      <c r="Y10" s="213"/>
      <c r="Z10" s="213"/>
    </row>
    <row r="11" spans="1:26" ht="97.5" hidden="1" customHeight="1">
      <c r="A11" s="218" t="s">
        <v>792</v>
      </c>
      <c r="B11" s="219" t="s">
        <v>170</v>
      </c>
      <c r="C11" s="220" t="s">
        <v>803</v>
      </c>
      <c r="D11" s="221"/>
      <c r="E11" s="213"/>
      <c r="F11" s="213"/>
      <c r="G11" s="213"/>
      <c r="H11" s="213"/>
      <c r="I11" s="213"/>
      <c r="J11" s="213"/>
      <c r="K11" s="213"/>
      <c r="L11" s="213"/>
      <c r="M11" s="213"/>
      <c r="N11" s="213"/>
      <c r="O11" s="213"/>
      <c r="P11" s="213"/>
      <c r="Q11" s="213"/>
      <c r="R11" s="213"/>
      <c r="S11" s="213"/>
      <c r="T11" s="213"/>
      <c r="U11" s="213"/>
      <c r="V11" s="213"/>
      <c r="W11" s="213"/>
      <c r="X11" s="213"/>
      <c r="Y11" s="213"/>
      <c r="Z11" s="213"/>
    </row>
    <row r="12" spans="1:26" ht="62.25" hidden="1" customHeight="1">
      <c r="A12" s="218" t="s">
        <v>792</v>
      </c>
      <c r="B12" s="219" t="s">
        <v>804</v>
      </c>
      <c r="C12" s="220" t="s">
        <v>805</v>
      </c>
      <c r="D12" s="221"/>
      <c r="E12" s="213"/>
      <c r="F12" s="213"/>
      <c r="G12" s="213"/>
      <c r="H12" s="213"/>
      <c r="I12" s="213"/>
      <c r="J12" s="213"/>
      <c r="K12" s="213"/>
      <c r="L12" s="213"/>
      <c r="M12" s="213"/>
      <c r="N12" s="213"/>
      <c r="O12" s="213"/>
      <c r="P12" s="213"/>
      <c r="Q12" s="213"/>
      <c r="R12" s="213"/>
      <c r="S12" s="213"/>
      <c r="T12" s="213"/>
      <c r="U12" s="213"/>
      <c r="V12" s="213"/>
      <c r="W12" s="213"/>
      <c r="X12" s="213"/>
      <c r="Y12" s="213"/>
      <c r="Z12" s="213"/>
    </row>
    <row r="13" spans="1:26" ht="68.25" hidden="1" customHeight="1">
      <c r="A13" s="218" t="s">
        <v>792</v>
      </c>
      <c r="B13" s="219" t="s">
        <v>806</v>
      </c>
      <c r="C13" s="220" t="s">
        <v>807</v>
      </c>
      <c r="D13" s="221"/>
      <c r="E13" s="213"/>
      <c r="F13" s="213"/>
      <c r="G13" s="213"/>
      <c r="H13" s="213"/>
      <c r="I13" s="213"/>
      <c r="J13" s="213"/>
      <c r="K13" s="213"/>
      <c r="L13" s="213"/>
      <c r="M13" s="213"/>
      <c r="N13" s="213"/>
      <c r="O13" s="213"/>
      <c r="P13" s="213"/>
      <c r="Q13" s="213"/>
      <c r="R13" s="213"/>
      <c r="S13" s="213"/>
      <c r="T13" s="213"/>
      <c r="U13" s="213"/>
      <c r="V13" s="213"/>
      <c r="W13" s="213"/>
      <c r="X13" s="213"/>
      <c r="Y13" s="213"/>
      <c r="Z13" s="213"/>
    </row>
    <row r="14" spans="1:26" ht="44.25" hidden="1" customHeight="1">
      <c r="A14" s="218" t="s">
        <v>197</v>
      </c>
      <c r="B14" s="219" t="s">
        <v>808</v>
      </c>
      <c r="C14" s="220" t="s">
        <v>809</v>
      </c>
      <c r="D14" s="221"/>
      <c r="E14" s="213"/>
      <c r="F14" s="213"/>
      <c r="G14" s="213"/>
      <c r="H14" s="213"/>
      <c r="I14" s="213"/>
      <c r="J14" s="213"/>
      <c r="K14" s="213"/>
      <c r="L14" s="213"/>
      <c r="M14" s="213"/>
      <c r="N14" s="213"/>
      <c r="O14" s="213"/>
      <c r="P14" s="213"/>
      <c r="Q14" s="213"/>
      <c r="R14" s="213"/>
      <c r="S14" s="213"/>
      <c r="T14" s="213"/>
      <c r="U14" s="213"/>
      <c r="V14" s="213"/>
      <c r="W14" s="213"/>
      <c r="X14" s="213"/>
      <c r="Y14" s="213"/>
      <c r="Z14" s="213"/>
    </row>
    <row r="15" spans="1:26" ht="49.5" hidden="1" customHeight="1">
      <c r="A15" s="218" t="s">
        <v>197</v>
      </c>
      <c r="B15" s="219" t="s">
        <v>810</v>
      </c>
      <c r="C15" s="220" t="s">
        <v>811</v>
      </c>
      <c r="D15" s="221"/>
      <c r="E15" s="213"/>
      <c r="F15" s="213"/>
      <c r="G15" s="213"/>
      <c r="H15" s="213"/>
      <c r="I15" s="213"/>
      <c r="J15" s="213"/>
      <c r="K15" s="213"/>
      <c r="L15" s="213"/>
      <c r="M15" s="213"/>
      <c r="N15" s="213"/>
      <c r="O15" s="213"/>
      <c r="P15" s="213"/>
      <c r="Q15" s="213"/>
      <c r="R15" s="213"/>
      <c r="S15" s="213"/>
      <c r="T15" s="213"/>
      <c r="U15" s="213"/>
      <c r="V15" s="213"/>
      <c r="W15" s="213"/>
      <c r="X15" s="213"/>
      <c r="Y15" s="213"/>
      <c r="Z15" s="213"/>
    </row>
    <row r="16" spans="1:26" ht="56.25" hidden="1" customHeight="1">
      <c r="A16" s="218" t="s">
        <v>197</v>
      </c>
      <c r="B16" s="219" t="s">
        <v>232</v>
      </c>
      <c r="C16" s="220" t="s">
        <v>812</v>
      </c>
      <c r="D16" s="221"/>
      <c r="E16" s="213"/>
      <c r="F16" s="213"/>
      <c r="G16" s="213"/>
      <c r="H16" s="213"/>
      <c r="I16" s="213"/>
      <c r="J16" s="213"/>
      <c r="K16" s="213"/>
      <c r="L16" s="213"/>
      <c r="M16" s="213"/>
      <c r="N16" s="213"/>
      <c r="O16" s="213"/>
      <c r="P16" s="213"/>
      <c r="Q16" s="213"/>
      <c r="R16" s="213"/>
      <c r="S16" s="213"/>
      <c r="T16" s="213"/>
      <c r="U16" s="213"/>
      <c r="V16" s="213"/>
      <c r="W16" s="213"/>
      <c r="X16" s="213"/>
      <c r="Y16" s="213"/>
      <c r="Z16" s="213"/>
    </row>
    <row r="17" spans="1:26" ht="57" hidden="1" customHeight="1">
      <c r="A17" s="218" t="s">
        <v>197</v>
      </c>
      <c r="B17" s="219" t="s">
        <v>324</v>
      </c>
      <c r="C17" s="220" t="s">
        <v>813</v>
      </c>
      <c r="D17" s="221"/>
      <c r="E17" s="213"/>
      <c r="F17" s="213"/>
      <c r="G17" s="213"/>
      <c r="H17" s="213"/>
      <c r="I17" s="213"/>
      <c r="J17" s="213"/>
      <c r="K17" s="213"/>
      <c r="L17" s="213"/>
      <c r="M17" s="213"/>
      <c r="N17" s="213"/>
      <c r="O17" s="213"/>
      <c r="P17" s="213"/>
      <c r="Q17" s="213"/>
      <c r="R17" s="213"/>
      <c r="S17" s="213"/>
      <c r="T17" s="213"/>
      <c r="U17" s="213"/>
      <c r="V17" s="213"/>
      <c r="W17" s="213"/>
      <c r="X17" s="213"/>
      <c r="Y17" s="213"/>
      <c r="Z17" s="213"/>
    </row>
    <row r="18" spans="1:26" ht="63" hidden="1" customHeight="1">
      <c r="A18" s="218" t="s">
        <v>197</v>
      </c>
      <c r="B18" s="219" t="s">
        <v>814</v>
      </c>
      <c r="C18" s="220" t="s">
        <v>815</v>
      </c>
      <c r="D18" s="221"/>
      <c r="E18" s="213"/>
      <c r="F18" s="213"/>
      <c r="G18" s="213"/>
      <c r="H18" s="213"/>
      <c r="I18" s="213"/>
      <c r="J18" s="213"/>
      <c r="K18" s="213"/>
      <c r="L18" s="213"/>
      <c r="M18" s="213"/>
      <c r="N18" s="213"/>
      <c r="O18" s="213"/>
      <c r="P18" s="213"/>
      <c r="Q18" s="213"/>
      <c r="R18" s="213"/>
      <c r="S18" s="213"/>
      <c r="T18" s="213"/>
      <c r="U18" s="213"/>
      <c r="V18" s="213"/>
      <c r="W18" s="213"/>
      <c r="X18" s="213"/>
      <c r="Y18" s="213"/>
      <c r="Z18" s="213"/>
    </row>
    <row r="19" spans="1:26" ht="82.5" hidden="1" customHeight="1">
      <c r="A19" s="218" t="s">
        <v>197</v>
      </c>
      <c r="B19" s="219" t="s">
        <v>816</v>
      </c>
      <c r="C19" s="220" t="s">
        <v>817</v>
      </c>
      <c r="D19" s="221"/>
      <c r="E19" s="213"/>
      <c r="F19" s="213"/>
      <c r="G19" s="213"/>
      <c r="H19" s="213"/>
      <c r="I19" s="213"/>
      <c r="J19" s="213"/>
      <c r="K19" s="213"/>
      <c r="L19" s="213"/>
      <c r="M19" s="213"/>
      <c r="N19" s="213"/>
      <c r="O19" s="213"/>
      <c r="P19" s="213"/>
      <c r="Q19" s="213"/>
      <c r="R19" s="213"/>
      <c r="S19" s="213"/>
      <c r="T19" s="213"/>
      <c r="U19" s="213"/>
      <c r="V19" s="213"/>
      <c r="W19" s="213"/>
      <c r="X19" s="213"/>
      <c r="Y19" s="213"/>
      <c r="Z19" s="213"/>
    </row>
    <row r="20" spans="1:26" ht="288.75" hidden="1" customHeight="1">
      <c r="A20" s="218" t="s">
        <v>197</v>
      </c>
      <c r="B20" s="223" t="s">
        <v>818</v>
      </c>
      <c r="C20" s="220" t="s">
        <v>819</v>
      </c>
      <c r="D20" s="221"/>
      <c r="E20" s="213"/>
      <c r="F20" s="213"/>
      <c r="G20" s="213"/>
      <c r="H20" s="213"/>
      <c r="I20" s="213"/>
      <c r="J20" s="213"/>
      <c r="K20" s="213"/>
      <c r="L20" s="213"/>
      <c r="M20" s="213"/>
      <c r="N20" s="213"/>
      <c r="O20" s="213"/>
      <c r="P20" s="213"/>
      <c r="Q20" s="213"/>
      <c r="R20" s="213"/>
      <c r="S20" s="213"/>
      <c r="T20" s="213"/>
      <c r="U20" s="213"/>
      <c r="V20" s="213"/>
      <c r="W20" s="213"/>
      <c r="X20" s="213"/>
      <c r="Y20" s="213"/>
      <c r="Z20" s="213"/>
    </row>
    <row r="21" spans="1:26" ht="60" hidden="1" customHeight="1">
      <c r="A21" s="218" t="s">
        <v>197</v>
      </c>
      <c r="B21" s="223" t="s">
        <v>820</v>
      </c>
      <c r="C21" s="224" t="s">
        <v>821</v>
      </c>
      <c r="D21" s="225"/>
      <c r="E21" s="213"/>
      <c r="F21" s="213"/>
      <c r="G21" s="213"/>
      <c r="H21" s="213"/>
      <c r="I21" s="213"/>
      <c r="J21" s="213"/>
      <c r="K21" s="213"/>
      <c r="L21" s="213"/>
      <c r="M21" s="213"/>
      <c r="N21" s="213"/>
      <c r="O21" s="213"/>
      <c r="P21" s="213"/>
      <c r="Q21" s="213"/>
      <c r="R21" s="213"/>
      <c r="S21" s="213"/>
      <c r="T21" s="213"/>
      <c r="U21" s="213"/>
      <c r="V21" s="213"/>
      <c r="W21" s="213"/>
      <c r="X21" s="213"/>
      <c r="Y21" s="213"/>
      <c r="Z21" s="213"/>
    </row>
    <row r="22" spans="1:26" ht="60" hidden="1" customHeight="1">
      <c r="A22" s="218" t="s">
        <v>197</v>
      </c>
      <c r="B22" s="223" t="s">
        <v>822</v>
      </c>
      <c r="C22" s="224"/>
      <c r="D22" s="225"/>
      <c r="E22" s="213"/>
      <c r="F22" s="213"/>
      <c r="G22" s="213"/>
      <c r="H22" s="213"/>
      <c r="I22" s="213"/>
      <c r="J22" s="213"/>
      <c r="K22" s="213"/>
      <c r="L22" s="213"/>
      <c r="M22" s="213"/>
      <c r="N22" s="213"/>
      <c r="O22" s="213"/>
      <c r="P22" s="213"/>
      <c r="Q22" s="213"/>
      <c r="R22" s="213"/>
      <c r="S22" s="213"/>
      <c r="T22" s="213"/>
      <c r="U22" s="213"/>
      <c r="V22" s="213"/>
      <c r="W22" s="213"/>
      <c r="X22" s="213"/>
      <c r="Y22" s="213"/>
      <c r="Z22" s="213"/>
    </row>
    <row r="23" spans="1:26" ht="49.5" hidden="1" customHeight="1">
      <c r="A23" s="218" t="s">
        <v>362</v>
      </c>
      <c r="B23" s="219" t="s">
        <v>823</v>
      </c>
      <c r="C23" s="220" t="s">
        <v>824</v>
      </c>
      <c r="D23" s="221"/>
      <c r="E23" s="213"/>
      <c r="F23" s="213"/>
      <c r="G23" s="213"/>
      <c r="H23" s="213"/>
      <c r="I23" s="213"/>
      <c r="J23" s="213"/>
      <c r="K23" s="213"/>
      <c r="L23" s="213"/>
      <c r="M23" s="213"/>
      <c r="N23" s="213"/>
      <c r="O23" s="213"/>
      <c r="P23" s="213"/>
      <c r="Q23" s="213"/>
      <c r="R23" s="213"/>
      <c r="S23" s="213"/>
      <c r="T23" s="213"/>
      <c r="U23" s="213"/>
      <c r="V23" s="213"/>
      <c r="W23" s="213"/>
      <c r="X23" s="213"/>
      <c r="Y23" s="213"/>
      <c r="Z23" s="213"/>
    </row>
    <row r="24" spans="1:26" ht="44.25" hidden="1" customHeight="1">
      <c r="A24" s="218" t="s">
        <v>362</v>
      </c>
      <c r="B24" s="219" t="s">
        <v>363</v>
      </c>
      <c r="C24" s="220" t="s">
        <v>825</v>
      </c>
      <c r="D24" s="221"/>
      <c r="E24" s="213"/>
      <c r="F24" s="213"/>
      <c r="G24" s="213"/>
      <c r="H24" s="213"/>
      <c r="I24" s="213"/>
      <c r="J24" s="213"/>
      <c r="K24" s="213"/>
      <c r="L24" s="213"/>
      <c r="M24" s="213"/>
      <c r="N24" s="213"/>
      <c r="O24" s="213"/>
      <c r="P24" s="213"/>
      <c r="Q24" s="213"/>
      <c r="R24" s="213"/>
      <c r="S24" s="213"/>
      <c r="T24" s="213"/>
      <c r="U24" s="213"/>
      <c r="V24" s="213"/>
      <c r="W24" s="213"/>
      <c r="X24" s="213"/>
      <c r="Y24" s="213"/>
      <c r="Z24" s="213"/>
    </row>
    <row r="25" spans="1:26" ht="63" hidden="1" customHeight="1">
      <c r="A25" s="218" t="s">
        <v>362</v>
      </c>
      <c r="B25" s="219" t="s">
        <v>826</v>
      </c>
      <c r="C25" s="220" t="s">
        <v>827</v>
      </c>
      <c r="D25" s="221"/>
      <c r="E25" s="213"/>
      <c r="F25" s="213"/>
      <c r="G25" s="213"/>
      <c r="H25" s="213"/>
      <c r="I25" s="213"/>
      <c r="J25" s="213"/>
      <c r="K25" s="213"/>
      <c r="L25" s="213"/>
      <c r="M25" s="213"/>
      <c r="N25" s="213"/>
      <c r="O25" s="213"/>
      <c r="P25" s="213"/>
      <c r="Q25" s="213"/>
      <c r="R25" s="213"/>
      <c r="S25" s="213"/>
      <c r="T25" s="213"/>
      <c r="U25" s="213"/>
      <c r="V25" s="213"/>
      <c r="W25" s="213"/>
      <c r="X25" s="213"/>
      <c r="Y25" s="213"/>
      <c r="Z25" s="213"/>
    </row>
    <row r="26" spans="1:26" ht="43.5" hidden="1" customHeight="1">
      <c r="A26" s="218" t="s">
        <v>362</v>
      </c>
      <c r="B26" s="219" t="s">
        <v>828</v>
      </c>
      <c r="C26" s="220" t="s">
        <v>829</v>
      </c>
      <c r="D26" s="203"/>
      <c r="E26" s="213"/>
      <c r="F26" s="213"/>
      <c r="G26" s="213"/>
      <c r="H26" s="213"/>
      <c r="I26" s="213"/>
      <c r="J26" s="213"/>
      <c r="K26" s="213"/>
      <c r="L26" s="213"/>
      <c r="M26" s="213"/>
      <c r="N26" s="213"/>
      <c r="O26" s="213"/>
      <c r="P26" s="213"/>
      <c r="Q26" s="213"/>
      <c r="R26" s="213"/>
      <c r="S26" s="213"/>
      <c r="T26" s="213"/>
      <c r="U26" s="213"/>
      <c r="V26" s="213"/>
      <c r="W26" s="213"/>
      <c r="X26" s="213"/>
      <c r="Y26" s="213"/>
      <c r="Z26" s="213"/>
    </row>
    <row r="27" spans="1:26" ht="55.5" hidden="1" customHeight="1">
      <c r="A27" s="218" t="s">
        <v>90</v>
      </c>
      <c r="B27" s="219" t="s">
        <v>142</v>
      </c>
      <c r="C27" s="220" t="s">
        <v>830</v>
      </c>
      <c r="D27" s="221"/>
      <c r="E27" s="213"/>
      <c r="F27" s="213"/>
      <c r="G27" s="213"/>
      <c r="H27" s="213"/>
      <c r="I27" s="213"/>
      <c r="J27" s="213"/>
      <c r="K27" s="213"/>
      <c r="L27" s="213"/>
      <c r="M27" s="213"/>
      <c r="N27" s="213"/>
      <c r="O27" s="213"/>
      <c r="P27" s="213"/>
      <c r="Q27" s="213"/>
      <c r="R27" s="213"/>
      <c r="S27" s="213"/>
      <c r="T27" s="213"/>
      <c r="U27" s="213"/>
      <c r="V27" s="213"/>
      <c r="W27" s="213"/>
      <c r="X27" s="213"/>
      <c r="Y27" s="213"/>
      <c r="Z27" s="213"/>
    </row>
    <row r="28" spans="1:26" ht="132" hidden="1" customHeight="1">
      <c r="A28" s="218" t="s">
        <v>90</v>
      </c>
      <c r="B28" s="219" t="s">
        <v>188</v>
      </c>
      <c r="C28" s="220" t="s">
        <v>831</v>
      </c>
      <c r="D28" s="221"/>
      <c r="E28" s="213"/>
      <c r="F28" s="213"/>
      <c r="G28" s="213"/>
      <c r="H28" s="213"/>
      <c r="I28" s="213"/>
      <c r="J28" s="213"/>
      <c r="K28" s="213"/>
      <c r="L28" s="213"/>
      <c r="M28" s="213"/>
      <c r="N28" s="213"/>
      <c r="O28" s="213"/>
      <c r="P28" s="213"/>
      <c r="Q28" s="213"/>
      <c r="R28" s="213"/>
      <c r="S28" s="213"/>
      <c r="T28" s="213"/>
      <c r="U28" s="213"/>
      <c r="V28" s="213"/>
      <c r="W28" s="213"/>
      <c r="X28" s="213"/>
      <c r="Y28" s="213"/>
      <c r="Z28" s="213"/>
    </row>
    <row r="29" spans="1:26" ht="53.25" hidden="1" customHeight="1">
      <c r="A29" s="218" t="s">
        <v>90</v>
      </c>
      <c r="B29" s="219" t="s">
        <v>216</v>
      </c>
      <c r="C29" s="220" t="s">
        <v>832</v>
      </c>
      <c r="D29" s="221"/>
      <c r="E29" s="213"/>
      <c r="F29" s="213"/>
      <c r="G29" s="213"/>
      <c r="H29" s="213"/>
      <c r="I29" s="213"/>
      <c r="J29" s="213"/>
      <c r="K29" s="213"/>
      <c r="L29" s="213"/>
      <c r="M29" s="213"/>
      <c r="N29" s="213"/>
      <c r="O29" s="213"/>
      <c r="P29" s="213"/>
      <c r="Q29" s="213"/>
      <c r="R29" s="213"/>
      <c r="S29" s="213"/>
      <c r="T29" s="213"/>
      <c r="U29" s="213"/>
      <c r="V29" s="213"/>
      <c r="W29" s="213"/>
      <c r="X29" s="213"/>
      <c r="Y29" s="213"/>
      <c r="Z29" s="213"/>
    </row>
    <row r="30" spans="1:26" ht="237" hidden="1" customHeight="1">
      <c r="A30" s="218" t="s">
        <v>90</v>
      </c>
      <c r="B30" s="219" t="s">
        <v>123</v>
      </c>
      <c r="C30" s="220" t="s">
        <v>833</v>
      </c>
      <c r="D30" s="221"/>
      <c r="E30" s="213"/>
      <c r="F30" s="213"/>
      <c r="G30" s="213"/>
      <c r="H30" s="213"/>
      <c r="I30" s="213"/>
      <c r="J30" s="213"/>
      <c r="K30" s="213"/>
      <c r="L30" s="213"/>
      <c r="M30" s="213"/>
      <c r="N30" s="213"/>
      <c r="O30" s="213"/>
      <c r="P30" s="213"/>
      <c r="Q30" s="213"/>
      <c r="R30" s="213"/>
      <c r="S30" s="213"/>
      <c r="T30" s="213"/>
      <c r="U30" s="213"/>
      <c r="V30" s="213"/>
      <c r="W30" s="213"/>
      <c r="X30" s="213"/>
      <c r="Y30" s="213"/>
      <c r="Z30" s="213"/>
    </row>
    <row r="31" spans="1:26" ht="44.25" hidden="1" customHeight="1">
      <c r="A31" s="218" t="s">
        <v>90</v>
      </c>
      <c r="B31" s="219" t="s">
        <v>91</v>
      </c>
      <c r="C31" s="220" t="s">
        <v>834</v>
      </c>
      <c r="D31" s="221"/>
      <c r="E31" s="213"/>
      <c r="F31" s="213"/>
      <c r="G31" s="213"/>
      <c r="H31" s="213"/>
      <c r="I31" s="213"/>
      <c r="J31" s="213"/>
      <c r="K31" s="213"/>
      <c r="L31" s="213"/>
      <c r="M31" s="213"/>
      <c r="N31" s="213"/>
      <c r="O31" s="213"/>
      <c r="P31" s="213"/>
      <c r="Q31" s="213"/>
      <c r="R31" s="213"/>
      <c r="S31" s="213"/>
      <c r="T31" s="213"/>
      <c r="U31" s="213"/>
      <c r="V31" s="213"/>
      <c r="W31" s="213"/>
      <c r="X31" s="213"/>
      <c r="Y31" s="213"/>
      <c r="Z31" s="213"/>
    </row>
    <row r="32" spans="1:26" ht="120" hidden="1" customHeight="1">
      <c r="A32" s="218" t="s">
        <v>90</v>
      </c>
      <c r="B32" s="219" t="s">
        <v>103</v>
      </c>
      <c r="C32" s="220" t="s">
        <v>835</v>
      </c>
      <c r="D32" s="221"/>
      <c r="E32" s="213"/>
      <c r="F32" s="213"/>
      <c r="G32" s="213"/>
      <c r="H32" s="213"/>
      <c r="I32" s="213"/>
      <c r="J32" s="213"/>
      <c r="K32" s="213"/>
      <c r="L32" s="213"/>
      <c r="M32" s="213"/>
      <c r="N32" s="213"/>
      <c r="O32" s="213"/>
      <c r="P32" s="213"/>
      <c r="Q32" s="213"/>
      <c r="R32" s="213"/>
      <c r="S32" s="213"/>
      <c r="T32" s="213"/>
      <c r="U32" s="213"/>
      <c r="V32" s="213"/>
      <c r="W32" s="213"/>
      <c r="X32" s="213"/>
      <c r="Y32" s="213"/>
      <c r="Z32" s="213"/>
    </row>
    <row r="33" spans="1:26" ht="77.25" hidden="1" customHeight="1">
      <c r="A33" s="218" t="s">
        <v>90</v>
      </c>
      <c r="B33" s="219" t="s">
        <v>836</v>
      </c>
      <c r="C33" s="220" t="s">
        <v>837</v>
      </c>
      <c r="E33" s="213"/>
      <c r="F33" s="213"/>
      <c r="G33" s="213"/>
      <c r="H33" s="213"/>
      <c r="I33" s="213"/>
      <c r="J33" s="213"/>
      <c r="K33" s="213"/>
      <c r="L33" s="213"/>
      <c r="M33" s="213"/>
      <c r="N33" s="213"/>
      <c r="O33" s="213"/>
      <c r="P33" s="213"/>
      <c r="Q33" s="213"/>
      <c r="R33" s="213"/>
      <c r="S33" s="213"/>
      <c r="T33" s="213"/>
      <c r="U33" s="213"/>
      <c r="V33" s="213"/>
      <c r="W33" s="213"/>
      <c r="X33" s="213"/>
      <c r="Y33" s="213"/>
      <c r="Z33" s="213"/>
    </row>
    <row r="34" spans="1:26" ht="15.75" customHeight="1">
      <c r="A34" s="226"/>
      <c r="B34" s="227"/>
      <c r="C34" s="203"/>
      <c r="D34" s="215"/>
      <c r="E34" s="213"/>
      <c r="F34" s="213"/>
      <c r="G34" s="213"/>
      <c r="H34" s="213"/>
      <c r="I34" s="213"/>
      <c r="J34" s="213"/>
      <c r="K34" s="213"/>
      <c r="L34" s="213"/>
      <c r="M34" s="213"/>
      <c r="N34" s="213"/>
      <c r="O34" s="213"/>
      <c r="P34" s="213"/>
      <c r="Q34" s="213"/>
      <c r="R34" s="213"/>
      <c r="S34" s="213"/>
      <c r="T34" s="213"/>
      <c r="U34" s="213"/>
      <c r="V34" s="213"/>
      <c r="W34" s="213"/>
      <c r="X34" s="213"/>
      <c r="Y34" s="213"/>
      <c r="Z34" s="213"/>
    </row>
    <row r="35" spans="1:26" ht="27" customHeight="1">
      <c r="A35" s="404" t="s">
        <v>838</v>
      </c>
      <c r="B35" s="405"/>
      <c r="C35" s="405"/>
      <c r="D35" s="406"/>
      <c r="E35" s="213"/>
      <c r="F35" s="213"/>
      <c r="G35" s="213"/>
      <c r="H35" s="213"/>
      <c r="I35" s="213"/>
      <c r="J35" s="213"/>
      <c r="K35" s="213"/>
      <c r="L35" s="213"/>
      <c r="M35" s="213"/>
      <c r="N35" s="213"/>
      <c r="O35" s="213"/>
      <c r="P35" s="213"/>
      <c r="Q35" s="213"/>
      <c r="R35" s="213"/>
      <c r="S35" s="213"/>
      <c r="T35" s="213"/>
      <c r="U35" s="213"/>
      <c r="V35" s="213"/>
      <c r="W35" s="213"/>
      <c r="X35" s="213"/>
      <c r="Y35" s="213"/>
      <c r="Z35" s="213"/>
    </row>
    <row r="36" spans="1:26" ht="34.5" customHeight="1">
      <c r="A36" s="216" t="s">
        <v>53</v>
      </c>
      <c r="B36" s="228" t="s">
        <v>789</v>
      </c>
      <c r="C36" s="229" t="s">
        <v>839</v>
      </c>
      <c r="D36" s="229" t="s">
        <v>790</v>
      </c>
      <c r="E36" s="213"/>
      <c r="F36" s="213"/>
      <c r="G36" s="213"/>
      <c r="H36" s="213"/>
      <c r="I36" s="213"/>
      <c r="J36" s="213"/>
      <c r="K36" s="213"/>
      <c r="L36" s="213"/>
      <c r="M36" s="213"/>
      <c r="N36" s="213"/>
      <c r="O36" s="213"/>
      <c r="P36" s="213"/>
      <c r="Q36" s="213"/>
      <c r="R36" s="213"/>
      <c r="S36" s="213"/>
      <c r="T36" s="213"/>
      <c r="U36" s="213"/>
      <c r="V36" s="213"/>
      <c r="W36" s="213"/>
      <c r="X36" s="213"/>
      <c r="Y36" s="213"/>
      <c r="Z36" s="213"/>
    </row>
    <row r="37" spans="1:26" ht="15.75" customHeight="1">
      <c r="A37" s="230" t="s">
        <v>465</v>
      </c>
      <c r="B37" s="231" t="s">
        <v>466</v>
      </c>
      <c r="C37" s="218" t="s">
        <v>840</v>
      </c>
      <c r="D37" s="232"/>
      <c r="E37" s="213"/>
      <c r="F37" s="213"/>
      <c r="G37" s="213"/>
      <c r="H37" s="213"/>
      <c r="I37" s="213"/>
      <c r="J37" s="213"/>
      <c r="K37" s="213"/>
      <c r="L37" s="213"/>
      <c r="M37" s="213"/>
      <c r="N37" s="213"/>
      <c r="O37" s="213"/>
      <c r="P37" s="213"/>
      <c r="Q37" s="213"/>
      <c r="R37" s="213"/>
      <c r="S37" s="213"/>
      <c r="T37" s="213"/>
      <c r="U37" s="213"/>
      <c r="V37" s="213"/>
      <c r="W37" s="213"/>
      <c r="X37" s="213"/>
      <c r="Y37" s="213"/>
      <c r="Z37" s="213"/>
    </row>
    <row r="38" spans="1:26" ht="15.75" customHeight="1">
      <c r="A38" s="233" t="s">
        <v>465</v>
      </c>
      <c r="B38" s="234" t="s">
        <v>466</v>
      </c>
      <c r="C38" s="218" t="s">
        <v>497</v>
      </c>
      <c r="D38" s="232"/>
      <c r="E38" s="213"/>
      <c r="F38" s="213"/>
      <c r="G38" s="213"/>
      <c r="H38" s="213"/>
      <c r="I38" s="213"/>
      <c r="J38" s="213"/>
      <c r="K38" s="213"/>
      <c r="L38" s="213"/>
      <c r="M38" s="213"/>
      <c r="N38" s="213"/>
      <c r="O38" s="213"/>
      <c r="P38" s="213"/>
      <c r="Q38" s="213"/>
      <c r="R38" s="213"/>
      <c r="S38" s="213"/>
      <c r="T38" s="213"/>
      <c r="U38" s="213"/>
      <c r="V38" s="213"/>
      <c r="W38" s="213"/>
      <c r="X38" s="213"/>
      <c r="Y38" s="213"/>
      <c r="Z38" s="213"/>
    </row>
    <row r="39" spans="1:26" ht="15.75" customHeight="1">
      <c r="A39" s="233" t="s">
        <v>465</v>
      </c>
      <c r="B39" s="234" t="s">
        <v>466</v>
      </c>
      <c r="C39" s="218" t="s">
        <v>841</v>
      </c>
      <c r="D39" s="232"/>
      <c r="E39" s="213"/>
      <c r="F39" s="213"/>
      <c r="G39" s="213"/>
      <c r="H39" s="213"/>
      <c r="I39" s="213"/>
      <c r="J39" s="213"/>
      <c r="K39" s="213"/>
      <c r="L39" s="213"/>
      <c r="M39" s="213"/>
      <c r="N39" s="213"/>
      <c r="O39" s="213"/>
      <c r="P39" s="213"/>
      <c r="Q39" s="213"/>
      <c r="R39" s="213"/>
      <c r="S39" s="213"/>
      <c r="T39" s="213"/>
      <c r="U39" s="213"/>
      <c r="V39" s="213"/>
      <c r="W39" s="213"/>
      <c r="X39" s="213"/>
      <c r="Y39" s="213"/>
      <c r="Z39" s="213"/>
    </row>
    <row r="40" spans="1:26" ht="15.75" customHeight="1">
      <c r="A40" s="233" t="s">
        <v>465</v>
      </c>
      <c r="B40" s="234" t="s">
        <v>466</v>
      </c>
      <c r="C40" s="218" t="s">
        <v>842</v>
      </c>
      <c r="D40" s="232"/>
      <c r="E40" s="213"/>
      <c r="F40" s="213"/>
      <c r="G40" s="213"/>
      <c r="H40" s="213"/>
      <c r="I40" s="213"/>
      <c r="J40" s="213"/>
      <c r="K40" s="213"/>
      <c r="L40" s="213"/>
      <c r="M40" s="213"/>
      <c r="N40" s="213"/>
      <c r="O40" s="213"/>
      <c r="P40" s="213"/>
      <c r="Q40" s="213"/>
      <c r="R40" s="213"/>
      <c r="S40" s="213"/>
      <c r="T40" s="213"/>
      <c r="U40" s="213"/>
      <c r="V40" s="213"/>
      <c r="W40" s="213"/>
      <c r="X40" s="213"/>
      <c r="Y40" s="213"/>
      <c r="Z40" s="213"/>
    </row>
    <row r="41" spans="1:26" ht="15.75" customHeight="1">
      <c r="A41" s="233" t="s">
        <v>465</v>
      </c>
      <c r="B41" s="234" t="s">
        <v>466</v>
      </c>
      <c r="C41" s="218" t="s">
        <v>843</v>
      </c>
      <c r="D41" s="232"/>
      <c r="E41" s="213"/>
      <c r="F41" s="213"/>
      <c r="G41" s="213"/>
      <c r="H41" s="213"/>
      <c r="I41" s="213"/>
      <c r="J41" s="213"/>
      <c r="K41" s="213"/>
      <c r="L41" s="213"/>
      <c r="M41" s="213"/>
      <c r="N41" s="213"/>
      <c r="O41" s="213"/>
      <c r="P41" s="213"/>
      <c r="Q41" s="213"/>
      <c r="R41" s="213"/>
      <c r="S41" s="213"/>
      <c r="T41" s="213"/>
      <c r="U41" s="213"/>
      <c r="V41" s="213"/>
      <c r="W41" s="213"/>
      <c r="X41" s="213"/>
      <c r="Y41" s="213"/>
      <c r="Z41" s="213"/>
    </row>
    <row r="42" spans="1:26" ht="15.75" customHeight="1">
      <c r="A42" s="233" t="s">
        <v>465</v>
      </c>
      <c r="B42" s="234" t="s">
        <v>466</v>
      </c>
      <c r="C42" s="218" t="s">
        <v>844</v>
      </c>
      <c r="D42" s="232"/>
      <c r="E42" s="213"/>
      <c r="F42" s="213"/>
      <c r="G42" s="213"/>
      <c r="H42" s="213"/>
      <c r="I42" s="213"/>
      <c r="J42" s="213"/>
      <c r="K42" s="213"/>
      <c r="L42" s="213"/>
      <c r="M42" s="213"/>
      <c r="N42" s="213"/>
      <c r="O42" s="213"/>
      <c r="P42" s="213"/>
      <c r="Q42" s="213"/>
      <c r="R42" s="213"/>
      <c r="S42" s="213"/>
      <c r="T42" s="213"/>
      <c r="U42" s="213"/>
      <c r="V42" s="213"/>
      <c r="W42" s="213"/>
      <c r="X42" s="213"/>
      <c r="Y42" s="213"/>
      <c r="Z42" s="213"/>
    </row>
    <row r="43" spans="1:26" ht="15.75" customHeight="1">
      <c r="A43" s="233" t="s">
        <v>465</v>
      </c>
      <c r="B43" s="234" t="s">
        <v>466</v>
      </c>
      <c r="C43" s="218" t="s">
        <v>845</v>
      </c>
      <c r="D43" s="232"/>
      <c r="E43" s="213"/>
      <c r="F43" s="213"/>
      <c r="G43" s="213"/>
      <c r="H43" s="213"/>
      <c r="I43" s="213"/>
      <c r="J43" s="213"/>
      <c r="K43" s="213"/>
      <c r="L43" s="213"/>
      <c r="M43" s="213"/>
      <c r="N43" s="213"/>
      <c r="O43" s="213"/>
      <c r="P43" s="213"/>
      <c r="Q43" s="213"/>
      <c r="R43" s="213"/>
      <c r="S43" s="213"/>
      <c r="T43" s="213"/>
      <c r="U43" s="213"/>
      <c r="V43" s="213"/>
      <c r="W43" s="213"/>
      <c r="X43" s="213"/>
      <c r="Y43" s="213"/>
      <c r="Z43" s="213"/>
    </row>
    <row r="44" spans="1:26" ht="15.75" customHeight="1">
      <c r="A44" s="233" t="s">
        <v>465</v>
      </c>
      <c r="B44" s="234" t="s">
        <v>466</v>
      </c>
      <c r="C44" s="218" t="s">
        <v>846</v>
      </c>
      <c r="D44" s="232"/>
      <c r="E44" s="213"/>
      <c r="F44" s="213"/>
      <c r="G44" s="213"/>
      <c r="H44" s="213"/>
      <c r="I44" s="213"/>
      <c r="J44" s="213"/>
      <c r="K44" s="213"/>
      <c r="L44" s="213"/>
      <c r="M44" s="213"/>
      <c r="N44" s="213"/>
      <c r="O44" s="213"/>
      <c r="P44" s="213"/>
      <c r="Q44" s="213"/>
      <c r="R44" s="213"/>
      <c r="S44" s="213"/>
      <c r="T44" s="213"/>
      <c r="U44" s="213"/>
      <c r="V44" s="213"/>
      <c r="W44" s="213"/>
      <c r="X44" s="213"/>
      <c r="Y44" s="213"/>
      <c r="Z44" s="213"/>
    </row>
    <row r="45" spans="1:26" ht="15.75" customHeight="1">
      <c r="A45" s="233" t="s">
        <v>465</v>
      </c>
      <c r="B45" s="234" t="s">
        <v>466</v>
      </c>
      <c r="C45" s="218" t="s">
        <v>847</v>
      </c>
      <c r="D45" s="232"/>
      <c r="E45" s="213"/>
      <c r="F45" s="213"/>
      <c r="G45" s="213"/>
      <c r="H45" s="213"/>
      <c r="I45" s="213"/>
      <c r="J45" s="213"/>
      <c r="K45" s="213"/>
      <c r="L45" s="213"/>
      <c r="M45" s="213"/>
      <c r="N45" s="213"/>
      <c r="O45" s="213"/>
      <c r="P45" s="213"/>
      <c r="Q45" s="213"/>
      <c r="R45" s="213"/>
      <c r="S45" s="213"/>
      <c r="T45" s="213"/>
      <c r="U45" s="213"/>
      <c r="V45" s="213"/>
      <c r="W45" s="213"/>
      <c r="X45" s="213"/>
      <c r="Y45" s="213"/>
      <c r="Z45" s="213"/>
    </row>
    <row r="46" spans="1:26" ht="15.75" customHeight="1">
      <c r="A46" s="233" t="s">
        <v>465</v>
      </c>
      <c r="B46" s="234" t="s">
        <v>466</v>
      </c>
      <c r="C46" s="218" t="s">
        <v>467</v>
      </c>
      <c r="D46" s="232"/>
      <c r="E46" s="213"/>
      <c r="F46" s="213"/>
      <c r="G46" s="213"/>
      <c r="H46" s="213"/>
      <c r="I46" s="213"/>
      <c r="J46" s="213"/>
      <c r="K46" s="213"/>
      <c r="L46" s="213"/>
      <c r="M46" s="213"/>
      <c r="N46" s="213"/>
      <c r="O46" s="213"/>
      <c r="P46" s="213"/>
      <c r="Q46" s="213"/>
      <c r="R46" s="213"/>
      <c r="S46" s="213"/>
      <c r="T46" s="213"/>
      <c r="U46" s="213"/>
      <c r="V46" s="213"/>
      <c r="W46" s="213"/>
      <c r="X46" s="213"/>
      <c r="Y46" s="213"/>
      <c r="Z46" s="213"/>
    </row>
    <row r="47" spans="1:26" ht="15.75" customHeight="1">
      <c r="A47" s="233" t="s">
        <v>465</v>
      </c>
      <c r="B47" s="234" t="s">
        <v>466</v>
      </c>
      <c r="C47" s="218" t="s">
        <v>848</v>
      </c>
      <c r="D47" s="232"/>
      <c r="E47" s="213"/>
      <c r="F47" s="213"/>
      <c r="G47" s="213"/>
      <c r="H47" s="213"/>
      <c r="I47" s="213"/>
      <c r="J47" s="213"/>
      <c r="K47" s="213"/>
      <c r="L47" s="213"/>
      <c r="M47" s="213"/>
      <c r="N47" s="213"/>
      <c r="O47" s="213"/>
      <c r="P47" s="213"/>
      <c r="Q47" s="213"/>
      <c r="R47" s="213"/>
      <c r="S47" s="213"/>
      <c r="T47" s="213"/>
      <c r="U47" s="213"/>
      <c r="V47" s="213"/>
      <c r="W47" s="213"/>
      <c r="X47" s="213"/>
      <c r="Y47" s="213"/>
      <c r="Z47" s="213"/>
    </row>
    <row r="48" spans="1:26" ht="15.75" customHeight="1">
      <c r="A48" s="233" t="s">
        <v>465</v>
      </c>
      <c r="B48" s="234" t="s">
        <v>466</v>
      </c>
      <c r="C48" s="218" t="s">
        <v>849</v>
      </c>
      <c r="D48" s="232"/>
      <c r="E48" s="213"/>
      <c r="F48" s="213"/>
      <c r="G48" s="213"/>
      <c r="H48" s="213"/>
      <c r="I48" s="213"/>
      <c r="J48" s="213"/>
      <c r="K48" s="213"/>
      <c r="L48" s="213"/>
      <c r="M48" s="213"/>
      <c r="N48" s="213"/>
      <c r="O48" s="213"/>
      <c r="P48" s="213"/>
      <c r="Q48" s="213"/>
      <c r="R48" s="213"/>
      <c r="S48" s="213"/>
      <c r="T48" s="213"/>
      <c r="U48" s="213"/>
      <c r="V48" s="213"/>
      <c r="W48" s="213"/>
      <c r="X48" s="213"/>
      <c r="Y48" s="213"/>
      <c r="Z48" s="213"/>
    </row>
    <row r="49" spans="1:26" ht="67.5" customHeight="1">
      <c r="A49" s="218" t="s">
        <v>792</v>
      </c>
      <c r="B49" s="234" t="s">
        <v>795</v>
      </c>
      <c r="C49" s="222" t="s">
        <v>850</v>
      </c>
      <c r="D49" s="219" t="s">
        <v>851</v>
      </c>
      <c r="E49" s="213"/>
      <c r="F49" s="213"/>
      <c r="G49" s="213"/>
      <c r="H49" s="213"/>
      <c r="I49" s="213"/>
      <c r="J49" s="213"/>
      <c r="K49" s="213"/>
      <c r="L49" s="213"/>
      <c r="M49" s="213"/>
      <c r="N49" s="213"/>
      <c r="O49" s="213"/>
      <c r="P49" s="213"/>
      <c r="Q49" s="213"/>
      <c r="R49" s="213"/>
      <c r="S49" s="213"/>
      <c r="T49" s="213"/>
      <c r="U49" s="213"/>
      <c r="V49" s="213"/>
      <c r="W49" s="213"/>
      <c r="X49" s="213"/>
      <c r="Y49" s="213"/>
      <c r="Z49" s="213"/>
    </row>
    <row r="50" spans="1:26" ht="55.5" customHeight="1">
      <c r="A50" s="218" t="s">
        <v>792</v>
      </c>
      <c r="B50" s="234" t="s">
        <v>795</v>
      </c>
      <c r="C50" s="222" t="s">
        <v>852</v>
      </c>
      <c r="D50" s="219" t="s">
        <v>853</v>
      </c>
      <c r="E50" s="213"/>
      <c r="F50" s="213"/>
      <c r="G50" s="213"/>
      <c r="H50" s="213"/>
      <c r="I50" s="213"/>
      <c r="J50" s="213"/>
      <c r="K50" s="213"/>
      <c r="L50" s="213"/>
      <c r="M50" s="213"/>
      <c r="N50" s="213"/>
      <c r="O50" s="213"/>
      <c r="P50" s="213"/>
      <c r="Q50" s="213"/>
      <c r="R50" s="213"/>
      <c r="S50" s="213"/>
      <c r="T50" s="213"/>
      <c r="U50" s="213"/>
      <c r="V50" s="213"/>
      <c r="W50" s="213"/>
      <c r="X50" s="213"/>
      <c r="Y50" s="213"/>
      <c r="Z50" s="213"/>
    </row>
    <row r="51" spans="1:26" ht="29.25" customHeight="1">
      <c r="A51" s="218" t="s">
        <v>792</v>
      </c>
      <c r="B51" s="234" t="s">
        <v>795</v>
      </c>
      <c r="C51" s="222" t="s">
        <v>854</v>
      </c>
      <c r="D51" s="219"/>
      <c r="E51" s="213"/>
      <c r="F51" s="213"/>
      <c r="G51" s="213"/>
      <c r="H51" s="213"/>
      <c r="I51" s="213"/>
      <c r="J51" s="213"/>
      <c r="K51" s="213"/>
      <c r="L51" s="213"/>
      <c r="M51" s="213"/>
      <c r="N51" s="213"/>
      <c r="O51" s="213"/>
      <c r="P51" s="213"/>
      <c r="Q51" s="213"/>
      <c r="R51" s="213"/>
      <c r="S51" s="213"/>
      <c r="T51" s="213"/>
      <c r="U51" s="213"/>
      <c r="V51" s="213"/>
      <c r="W51" s="213"/>
      <c r="X51" s="213"/>
      <c r="Y51" s="213"/>
      <c r="Z51" s="213"/>
    </row>
    <row r="52" spans="1:26" ht="32.25" customHeight="1">
      <c r="A52" s="218" t="s">
        <v>792</v>
      </c>
      <c r="B52" s="234" t="s">
        <v>795</v>
      </c>
      <c r="C52" s="222" t="s">
        <v>855</v>
      </c>
      <c r="D52" s="219"/>
      <c r="E52" s="213"/>
      <c r="F52" s="213"/>
      <c r="G52" s="213"/>
      <c r="H52" s="213"/>
      <c r="I52" s="213"/>
      <c r="J52" s="213"/>
      <c r="K52" s="213"/>
      <c r="L52" s="213"/>
      <c r="M52" s="213"/>
      <c r="N52" s="213"/>
      <c r="O52" s="213"/>
      <c r="P52" s="213"/>
      <c r="Q52" s="213"/>
      <c r="R52" s="213"/>
      <c r="S52" s="213"/>
      <c r="T52" s="213"/>
      <c r="U52" s="213"/>
      <c r="V52" s="213"/>
      <c r="W52" s="213"/>
      <c r="X52" s="213"/>
      <c r="Y52" s="213"/>
      <c r="Z52" s="213"/>
    </row>
    <row r="53" spans="1:26" ht="49.5" customHeight="1">
      <c r="A53" s="218" t="s">
        <v>792</v>
      </c>
      <c r="B53" s="234" t="s">
        <v>795</v>
      </c>
      <c r="C53" s="222" t="s">
        <v>856</v>
      </c>
      <c r="D53" s="219" t="s">
        <v>857</v>
      </c>
      <c r="E53" s="213"/>
      <c r="F53" s="213"/>
      <c r="G53" s="213"/>
      <c r="H53" s="213"/>
      <c r="I53" s="213"/>
      <c r="J53" s="213"/>
      <c r="K53" s="213"/>
      <c r="L53" s="213"/>
      <c r="M53" s="213"/>
      <c r="N53" s="213"/>
      <c r="O53" s="213"/>
      <c r="P53" s="213"/>
      <c r="Q53" s="213"/>
      <c r="R53" s="213"/>
      <c r="S53" s="213"/>
      <c r="T53" s="213"/>
      <c r="U53" s="213"/>
      <c r="V53" s="213"/>
      <c r="W53" s="213"/>
      <c r="X53" s="213"/>
      <c r="Y53" s="213"/>
      <c r="Z53" s="213"/>
    </row>
    <row r="54" spans="1:26" ht="15.75" customHeight="1">
      <c r="A54" s="218" t="s">
        <v>792</v>
      </c>
      <c r="B54" s="234" t="s">
        <v>795</v>
      </c>
      <c r="C54" s="222" t="s">
        <v>858</v>
      </c>
      <c r="D54" s="219" t="s">
        <v>859</v>
      </c>
      <c r="E54" s="213"/>
      <c r="F54" s="213"/>
      <c r="G54" s="213"/>
      <c r="H54" s="213"/>
      <c r="I54" s="213"/>
      <c r="J54" s="213"/>
      <c r="K54" s="213"/>
      <c r="L54" s="213"/>
      <c r="M54" s="213"/>
      <c r="N54" s="213"/>
      <c r="O54" s="213"/>
      <c r="P54" s="213"/>
      <c r="Q54" s="213"/>
      <c r="R54" s="213"/>
      <c r="S54" s="213"/>
      <c r="T54" s="213"/>
      <c r="U54" s="213"/>
      <c r="V54" s="213"/>
      <c r="W54" s="213"/>
      <c r="X54" s="213"/>
      <c r="Y54" s="213"/>
      <c r="Z54" s="213"/>
    </row>
    <row r="55" spans="1:26" ht="15.75" customHeight="1">
      <c r="A55" s="218" t="s">
        <v>792</v>
      </c>
      <c r="B55" s="234" t="s">
        <v>795</v>
      </c>
      <c r="C55" s="222" t="s">
        <v>860</v>
      </c>
      <c r="D55" s="219" t="s">
        <v>861</v>
      </c>
      <c r="E55" s="213"/>
      <c r="F55" s="213"/>
      <c r="G55" s="213"/>
      <c r="H55" s="213"/>
      <c r="I55" s="213"/>
      <c r="J55" s="213"/>
      <c r="K55" s="213"/>
      <c r="L55" s="213"/>
      <c r="M55" s="213"/>
      <c r="N55" s="213"/>
      <c r="O55" s="213"/>
      <c r="P55" s="213"/>
      <c r="Q55" s="213"/>
      <c r="R55" s="213"/>
      <c r="S55" s="213"/>
      <c r="T55" s="213"/>
      <c r="U55" s="213"/>
      <c r="V55" s="213"/>
      <c r="W55" s="213"/>
      <c r="X55" s="213"/>
      <c r="Y55" s="213"/>
      <c r="Z55" s="213"/>
    </row>
    <row r="56" spans="1:26" ht="15.75" customHeight="1">
      <c r="A56" s="218" t="s">
        <v>792</v>
      </c>
      <c r="B56" s="234" t="s">
        <v>795</v>
      </c>
      <c r="C56" s="222" t="s">
        <v>862</v>
      </c>
      <c r="D56" s="219" t="s">
        <v>863</v>
      </c>
      <c r="E56" s="213"/>
      <c r="F56" s="213"/>
      <c r="G56" s="213"/>
      <c r="H56" s="213"/>
      <c r="I56" s="213"/>
      <c r="J56" s="213"/>
      <c r="K56" s="213"/>
      <c r="L56" s="213"/>
      <c r="M56" s="213"/>
      <c r="N56" s="213"/>
      <c r="O56" s="213"/>
      <c r="P56" s="213"/>
      <c r="Q56" s="213"/>
      <c r="R56" s="213"/>
      <c r="S56" s="213"/>
      <c r="T56" s="213"/>
      <c r="U56" s="213"/>
      <c r="V56" s="213"/>
      <c r="W56" s="213"/>
      <c r="X56" s="213"/>
      <c r="Y56" s="213"/>
      <c r="Z56" s="213"/>
    </row>
    <row r="57" spans="1:26" ht="15.75" customHeight="1">
      <c r="A57" s="218" t="s">
        <v>792</v>
      </c>
      <c r="B57" s="234" t="s">
        <v>795</v>
      </c>
      <c r="C57" s="222" t="s">
        <v>864</v>
      </c>
      <c r="D57" s="219" t="s">
        <v>865</v>
      </c>
      <c r="E57" s="213"/>
      <c r="F57" s="213"/>
      <c r="G57" s="213"/>
      <c r="H57" s="213"/>
      <c r="I57" s="213"/>
      <c r="J57" s="213"/>
      <c r="K57" s="213"/>
      <c r="L57" s="213"/>
      <c r="M57" s="213"/>
      <c r="N57" s="213"/>
      <c r="O57" s="213"/>
      <c r="P57" s="213"/>
      <c r="Q57" s="213"/>
      <c r="R57" s="213"/>
      <c r="S57" s="213"/>
      <c r="T57" s="213"/>
      <c r="U57" s="213"/>
      <c r="V57" s="213"/>
      <c r="W57" s="213"/>
      <c r="X57" s="213"/>
      <c r="Y57" s="213"/>
      <c r="Z57" s="213"/>
    </row>
    <row r="58" spans="1:26" ht="32.25" customHeight="1">
      <c r="A58" s="218" t="s">
        <v>792</v>
      </c>
      <c r="B58" s="234" t="s">
        <v>795</v>
      </c>
      <c r="C58" s="222" t="s">
        <v>866</v>
      </c>
      <c r="D58" s="219" t="s">
        <v>867</v>
      </c>
      <c r="E58" s="213"/>
      <c r="F58" s="213"/>
      <c r="G58" s="213"/>
      <c r="H58" s="213"/>
      <c r="I58" s="213"/>
      <c r="J58" s="213"/>
      <c r="K58" s="213"/>
      <c r="L58" s="213"/>
      <c r="M58" s="213"/>
      <c r="N58" s="213"/>
      <c r="O58" s="213"/>
      <c r="P58" s="213"/>
      <c r="Q58" s="213"/>
      <c r="R58" s="213"/>
      <c r="S58" s="213"/>
      <c r="T58" s="213"/>
      <c r="U58" s="213"/>
      <c r="V58" s="213"/>
      <c r="W58" s="213"/>
      <c r="X58" s="213"/>
      <c r="Y58" s="213"/>
      <c r="Z58" s="213"/>
    </row>
    <row r="59" spans="1:26" ht="15.75" customHeight="1">
      <c r="A59" s="218" t="s">
        <v>792</v>
      </c>
      <c r="B59" s="234" t="s">
        <v>795</v>
      </c>
      <c r="C59" s="222" t="s">
        <v>868</v>
      </c>
      <c r="D59" s="219" t="s">
        <v>869</v>
      </c>
      <c r="E59" s="213"/>
      <c r="F59" s="213"/>
      <c r="G59" s="213"/>
      <c r="H59" s="213"/>
      <c r="I59" s="213"/>
      <c r="J59" s="213"/>
      <c r="K59" s="213"/>
      <c r="L59" s="213"/>
      <c r="M59" s="213"/>
      <c r="N59" s="213"/>
      <c r="O59" s="213"/>
      <c r="P59" s="213"/>
      <c r="Q59" s="213"/>
      <c r="R59" s="213"/>
      <c r="S59" s="213"/>
      <c r="T59" s="213"/>
      <c r="U59" s="213"/>
      <c r="V59" s="213"/>
      <c r="W59" s="213"/>
      <c r="X59" s="213"/>
      <c r="Y59" s="213"/>
      <c r="Z59" s="213"/>
    </row>
    <row r="60" spans="1:26" ht="30.75" customHeight="1">
      <c r="A60" s="218" t="s">
        <v>792</v>
      </c>
      <c r="B60" s="234" t="s">
        <v>797</v>
      </c>
      <c r="C60" s="222" t="s">
        <v>870</v>
      </c>
      <c r="D60" s="219" t="s">
        <v>871</v>
      </c>
      <c r="E60" s="213"/>
      <c r="F60" s="213"/>
      <c r="G60" s="213"/>
      <c r="H60" s="213"/>
      <c r="I60" s="213"/>
      <c r="J60" s="213"/>
      <c r="K60" s="213"/>
      <c r="L60" s="213"/>
      <c r="M60" s="213"/>
      <c r="N60" s="213"/>
      <c r="O60" s="213"/>
      <c r="P60" s="213"/>
      <c r="Q60" s="213"/>
      <c r="R60" s="213"/>
      <c r="S60" s="213"/>
      <c r="T60" s="213"/>
      <c r="U60" s="213"/>
      <c r="V60" s="213"/>
      <c r="W60" s="213"/>
      <c r="X60" s="213"/>
      <c r="Y60" s="213"/>
      <c r="Z60" s="213"/>
    </row>
    <row r="61" spans="1:26" ht="33.75" customHeight="1">
      <c r="A61" s="218" t="s">
        <v>792</v>
      </c>
      <c r="B61" s="234" t="s">
        <v>797</v>
      </c>
      <c r="C61" s="222" t="s">
        <v>872</v>
      </c>
      <c r="D61" s="219" t="s">
        <v>873</v>
      </c>
      <c r="E61" s="213"/>
      <c r="F61" s="213"/>
      <c r="G61" s="213"/>
      <c r="H61" s="213"/>
      <c r="I61" s="213"/>
      <c r="J61" s="213"/>
      <c r="K61" s="213"/>
      <c r="L61" s="213"/>
      <c r="M61" s="213"/>
      <c r="N61" s="213"/>
      <c r="O61" s="213"/>
      <c r="P61" s="213"/>
      <c r="Q61" s="213"/>
      <c r="R61" s="213"/>
      <c r="S61" s="213"/>
      <c r="T61" s="213"/>
      <c r="U61" s="213"/>
      <c r="V61" s="213"/>
      <c r="W61" s="213"/>
      <c r="X61" s="213"/>
      <c r="Y61" s="213"/>
      <c r="Z61" s="213"/>
    </row>
    <row r="62" spans="1:26" ht="40.5" customHeight="1">
      <c r="A62" s="218" t="s">
        <v>792</v>
      </c>
      <c r="B62" s="234" t="s">
        <v>797</v>
      </c>
      <c r="C62" s="222" t="s">
        <v>874</v>
      </c>
      <c r="D62" s="219" t="s">
        <v>875</v>
      </c>
      <c r="E62" s="213"/>
      <c r="F62" s="213"/>
      <c r="G62" s="213"/>
      <c r="H62" s="213"/>
      <c r="I62" s="213"/>
      <c r="J62" s="213"/>
      <c r="K62" s="213"/>
      <c r="L62" s="213"/>
      <c r="M62" s="213"/>
      <c r="N62" s="213"/>
      <c r="O62" s="213"/>
      <c r="P62" s="213"/>
      <c r="Q62" s="213"/>
      <c r="R62" s="213"/>
      <c r="S62" s="213"/>
      <c r="T62" s="213"/>
      <c r="U62" s="213"/>
      <c r="V62" s="213"/>
      <c r="W62" s="213"/>
      <c r="X62" s="213"/>
      <c r="Y62" s="213"/>
      <c r="Z62" s="213"/>
    </row>
    <row r="63" spans="1:26" ht="15.75" customHeight="1">
      <c r="A63" s="218" t="s">
        <v>792</v>
      </c>
      <c r="B63" s="234" t="s">
        <v>797</v>
      </c>
      <c r="C63" s="222" t="s">
        <v>876</v>
      </c>
      <c r="D63" s="219" t="s">
        <v>877</v>
      </c>
      <c r="E63" s="213"/>
      <c r="F63" s="213"/>
      <c r="G63" s="213"/>
      <c r="H63" s="213"/>
      <c r="I63" s="213"/>
      <c r="J63" s="213"/>
      <c r="K63" s="213"/>
      <c r="L63" s="213"/>
      <c r="M63" s="213"/>
      <c r="N63" s="213"/>
      <c r="O63" s="213"/>
      <c r="P63" s="213"/>
      <c r="Q63" s="213"/>
      <c r="R63" s="213"/>
      <c r="S63" s="213"/>
      <c r="T63" s="213"/>
      <c r="U63" s="213"/>
      <c r="V63" s="213"/>
      <c r="W63" s="213"/>
      <c r="X63" s="213"/>
      <c r="Y63" s="213"/>
      <c r="Z63" s="213"/>
    </row>
    <row r="64" spans="1:26" ht="51" customHeight="1">
      <c r="A64" s="218" t="s">
        <v>792</v>
      </c>
      <c r="B64" s="234" t="s">
        <v>797</v>
      </c>
      <c r="C64" s="222" t="s">
        <v>878</v>
      </c>
      <c r="D64" s="219" t="s">
        <v>879</v>
      </c>
      <c r="E64" s="213"/>
      <c r="F64" s="213"/>
      <c r="G64" s="213"/>
      <c r="H64" s="213"/>
      <c r="I64" s="213"/>
      <c r="J64" s="213"/>
      <c r="K64" s="213"/>
      <c r="L64" s="213"/>
      <c r="M64" s="213"/>
      <c r="N64" s="213"/>
      <c r="O64" s="213"/>
      <c r="P64" s="213"/>
      <c r="Q64" s="213"/>
      <c r="R64" s="213"/>
      <c r="S64" s="213"/>
      <c r="T64" s="213"/>
      <c r="U64" s="213"/>
      <c r="V64" s="213"/>
      <c r="W64" s="213"/>
      <c r="X64" s="213"/>
      <c r="Y64" s="213"/>
      <c r="Z64" s="213"/>
    </row>
    <row r="65" spans="1:26" ht="15.75" customHeight="1">
      <c r="A65" s="218" t="s">
        <v>792</v>
      </c>
      <c r="B65" s="234" t="s">
        <v>797</v>
      </c>
      <c r="C65" s="222" t="s">
        <v>880</v>
      </c>
      <c r="D65" s="219" t="s">
        <v>881</v>
      </c>
      <c r="E65" s="213"/>
      <c r="F65" s="213"/>
      <c r="G65" s="213"/>
      <c r="H65" s="213"/>
      <c r="I65" s="213"/>
      <c r="J65" s="213"/>
      <c r="K65" s="213"/>
      <c r="L65" s="213"/>
      <c r="M65" s="213"/>
      <c r="N65" s="213"/>
      <c r="O65" s="213"/>
      <c r="P65" s="213"/>
      <c r="Q65" s="213"/>
      <c r="R65" s="213"/>
      <c r="S65" s="213"/>
      <c r="T65" s="213"/>
      <c r="U65" s="213"/>
      <c r="V65" s="213"/>
      <c r="W65" s="213"/>
      <c r="X65" s="213"/>
      <c r="Y65" s="213"/>
      <c r="Z65" s="213"/>
    </row>
    <row r="66" spans="1:26" ht="35.25" customHeight="1">
      <c r="A66" s="218" t="s">
        <v>792</v>
      </c>
      <c r="B66" s="234" t="s">
        <v>797</v>
      </c>
      <c r="C66" s="222" t="s">
        <v>882</v>
      </c>
      <c r="D66" s="219" t="s">
        <v>883</v>
      </c>
      <c r="E66" s="213"/>
      <c r="F66" s="213"/>
      <c r="G66" s="213"/>
      <c r="H66" s="213"/>
      <c r="I66" s="213"/>
      <c r="J66" s="213"/>
      <c r="K66" s="213"/>
      <c r="L66" s="213"/>
      <c r="M66" s="213"/>
      <c r="N66" s="213"/>
      <c r="O66" s="213"/>
      <c r="P66" s="213"/>
      <c r="Q66" s="213"/>
      <c r="R66" s="213"/>
      <c r="S66" s="213"/>
      <c r="T66" s="213"/>
      <c r="U66" s="213"/>
      <c r="V66" s="213"/>
      <c r="W66" s="213"/>
      <c r="X66" s="213"/>
      <c r="Y66" s="213"/>
      <c r="Z66" s="213"/>
    </row>
    <row r="67" spans="1:26" ht="38.25" customHeight="1">
      <c r="A67" s="218" t="s">
        <v>792</v>
      </c>
      <c r="B67" s="234" t="s">
        <v>797</v>
      </c>
      <c r="C67" s="222" t="s">
        <v>884</v>
      </c>
      <c r="D67" s="219" t="s">
        <v>885</v>
      </c>
      <c r="E67" s="213"/>
      <c r="F67" s="213"/>
      <c r="G67" s="213"/>
      <c r="H67" s="213"/>
      <c r="I67" s="213"/>
      <c r="J67" s="213"/>
      <c r="K67" s="213"/>
      <c r="L67" s="213"/>
      <c r="M67" s="213"/>
      <c r="N67" s="213"/>
      <c r="O67" s="213"/>
      <c r="P67" s="213"/>
      <c r="Q67" s="213"/>
      <c r="R67" s="213"/>
      <c r="S67" s="213"/>
      <c r="T67" s="213"/>
      <c r="U67" s="213"/>
      <c r="V67" s="213"/>
      <c r="W67" s="213"/>
      <c r="X67" s="213"/>
      <c r="Y67" s="213"/>
      <c r="Z67" s="213"/>
    </row>
    <row r="68" spans="1:26" ht="15.75" customHeight="1">
      <c r="A68" s="218" t="s">
        <v>792</v>
      </c>
      <c r="B68" s="234" t="s">
        <v>797</v>
      </c>
      <c r="C68" s="222" t="s">
        <v>886</v>
      </c>
      <c r="D68" s="219" t="s">
        <v>887</v>
      </c>
      <c r="E68" s="213"/>
      <c r="F68" s="213"/>
      <c r="G68" s="213"/>
      <c r="H68" s="213"/>
      <c r="I68" s="213"/>
      <c r="J68" s="213"/>
      <c r="K68" s="213"/>
      <c r="L68" s="213"/>
      <c r="M68" s="213"/>
      <c r="N68" s="213"/>
      <c r="O68" s="213"/>
      <c r="P68" s="213"/>
      <c r="Q68" s="213"/>
      <c r="R68" s="213"/>
      <c r="S68" s="213"/>
      <c r="T68" s="213"/>
      <c r="U68" s="213"/>
      <c r="V68" s="213"/>
      <c r="W68" s="213"/>
      <c r="X68" s="213"/>
      <c r="Y68" s="213"/>
      <c r="Z68" s="213"/>
    </row>
    <row r="69" spans="1:26" ht="32.25" customHeight="1">
      <c r="A69" s="218" t="s">
        <v>792</v>
      </c>
      <c r="B69" s="234" t="s">
        <v>797</v>
      </c>
      <c r="C69" s="222" t="s">
        <v>888</v>
      </c>
      <c r="D69" s="219" t="s">
        <v>889</v>
      </c>
      <c r="E69" s="213"/>
      <c r="F69" s="213"/>
      <c r="G69" s="213"/>
      <c r="H69" s="213"/>
      <c r="I69" s="213"/>
      <c r="J69" s="213"/>
      <c r="K69" s="213"/>
      <c r="L69" s="213"/>
      <c r="M69" s="213"/>
      <c r="N69" s="213"/>
      <c r="O69" s="213"/>
      <c r="P69" s="213"/>
      <c r="Q69" s="213"/>
      <c r="R69" s="213"/>
      <c r="S69" s="213"/>
      <c r="T69" s="213"/>
      <c r="U69" s="213"/>
      <c r="V69" s="213"/>
      <c r="W69" s="213"/>
      <c r="X69" s="213"/>
      <c r="Y69" s="213"/>
      <c r="Z69" s="213"/>
    </row>
    <row r="70" spans="1:26" ht="55.5" customHeight="1">
      <c r="A70" s="218" t="s">
        <v>792</v>
      </c>
      <c r="B70" s="234" t="s">
        <v>797</v>
      </c>
      <c r="C70" s="222" t="s">
        <v>890</v>
      </c>
      <c r="D70" s="219" t="s">
        <v>891</v>
      </c>
      <c r="E70" s="213"/>
      <c r="F70" s="213"/>
      <c r="G70" s="213"/>
      <c r="H70" s="213"/>
      <c r="I70" s="213"/>
      <c r="J70" s="213"/>
      <c r="K70" s="213"/>
      <c r="L70" s="213"/>
      <c r="M70" s="213"/>
      <c r="N70" s="213"/>
      <c r="O70" s="213"/>
      <c r="P70" s="213"/>
      <c r="Q70" s="213"/>
      <c r="R70" s="213"/>
      <c r="S70" s="213"/>
      <c r="T70" s="213"/>
      <c r="U70" s="213"/>
      <c r="V70" s="213"/>
      <c r="W70" s="213"/>
      <c r="X70" s="213"/>
      <c r="Y70" s="213"/>
      <c r="Z70" s="213"/>
    </row>
    <row r="71" spans="1:26" ht="35.25" customHeight="1">
      <c r="A71" s="218" t="s">
        <v>792</v>
      </c>
      <c r="B71" s="234" t="s">
        <v>797</v>
      </c>
      <c r="C71" s="222" t="s">
        <v>892</v>
      </c>
      <c r="D71" s="219" t="s">
        <v>893</v>
      </c>
      <c r="E71" s="213"/>
      <c r="F71" s="213"/>
      <c r="G71" s="213"/>
      <c r="H71" s="213"/>
      <c r="I71" s="213"/>
      <c r="J71" s="213"/>
      <c r="K71" s="213"/>
      <c r="L71" s="213"/>
      <c r="M71" s="213"/>
      <c r="N71" s="213"/>
      <c r="O71" s="213"/>
      <c r="P71" s="213"/>
      <c r="Q71" s="213"/>
      <c r="R71" s="213"/>
      <c r="S71" s="213"/>
      <c r="T71" s="213"/>
      <c r="U71" s="213"/>
      <c r="V71" s="213"/>
      <c r="W71" s="213"/>
      <c r="X71" s="213"/>
      <c r="Y71" s="213"/>
      <c r="Z71" s="213"/>
    </row>
    <row r="72" spans="1:26" ht="24.75" customHeight="1">
      <c r="A72" s="218" t="s">
        <v>792</v>
      </c>
      <c r="B72" s="234" t="s">
        <v>797</v>
      </c>
      <c r="C72" s="222" t="s">
        <v>894</v>
      </c>
      <c r="D72" s="219" t="s">
        <v>895</v>
      </c>
      <c r="E72" s="213"/>
      <c r="F72" s="213"/>
      <c r="G72" s="213"/>
      <c r="H72" s="213"/>
      <c r="I72" s="213"/>
      <c r="J72" s="213"/>
      <c r="K72" s="213"/>
      <c r="L72" s="213"/>
      <c r="M72" s="213"/>
      <c r="N72" s="213"/>
      <c r="O72" s="213"/>
      <c r="P72" s="213"/>
      <c r="Q72" s="213"/>
      <c r="R72" s="213"/>
      <c r="S72" s="213"/>
      <c r="T72" s="213"/>
      <c r="U72" s="213"/>
      <c r="V72" s="213"/>
      <c r="W72" s="213"/>
      <c r="X72" s="213"/>
      <c r="Y72" s="213"/>
      <c r="Z72" s="213"/>
    </row>
    <row r="73" spans="1:26" ht="15.75" customHeight="1">
      <c r="A73" s="218" t="s">
        <v>792</v>
      </c>
      <c r="B73" s="234" t="s">
        <v>797</v>
      </c>
      <c r="C73" s="222" t="s">
        <v>896</v>
      </c>
      <c r="D73" s="235" t="s">
        <v>897</v>
      </c>
      <c r="E73" s="213"/>
      <c r="F73" s="213"/>
      <c r="G73" s="213"/>
      <c r="H73" s="213"/>
      <c r="I73" s="213"/>
      <c r="J73" s="213"/>
      <c r="K73" s="213"/>
      <c r="L73" s="213"/>
      <c r="M73" s="213"/>
      <c r="N73" s="213"/>
      <c r="O73" s="213"/>
      <c r="P73" s="213"/>
      <c r="Q73" s="213"/>
      <c r="R73" s="213"/>
      <c r="S73" s="213"/>
      <c r="T73" s="213"/>
      <c r="U73" s="213"/>
      <c r="V73" s="213"/>
      <c r="W73" s="213"/>
      <c r="X73" s="213"/>
      <c r="Y73" s="213"/>
      <c r="Z73" s="213"/>
    </row>
    <row r="74" spans="1:26" ht="15.75" customHeight="1">
      <c r="A74" s="218" t="s">
        <v>792</v>
      </c>
      <c r="B74" s="234" t="s">
        <v>797</v>
      </c>
      <c r="C74" s="222" t="s">
        <v>898</v>
      </c>
      <c r="D74" s="219" t="s">
        <v>899</v>
      </c>
      <c r="E74" s="213"/>
      <c r="F74" s="213"/>
      <c r="G74" s="213"/>
      <c r="H74" s="213"/>
      <c r="I74" s="213"/>
      <c r="J74" s="213"/>
      <c r="K74" s="213"/>
      <c r="L74" s="213"/>
      <c r="M74" s="213"/>
      <c r="N74" s="213"/>
      <c r="O74" s="213"/>
      <c r="P74" s="213"/>
      <c r="Q74" s="213"/>
      <c r="R74" s="213"/>
      <c r="S74" s="213"/>
      <c r="T74" s="213"/>
      <c r="U74" s="213"/>
      <c r="V74" s="213"/>
      <c r="W74" s="213"/>
      <c r="X74" s="213"/>
      <c r="Y74" s="213"/>
      <c r="Z74" s="213"/>
    </row>
    <row r="75" spans="1:26" ht="15.75" customHeight="1">
      <c r="A75" s="218" t="s">
        <v>792</v>
      </c>
      <c r="B75" s="234" t="s">
        <v>797</v>
      </c>
      <c r="C75" s="222" t="s">
        <v>900</v>
      </c>
      <c r="D75" s="219" t="s">
        <v>901</v>
      </c>
      <c r="E75" s="213"/>
      <c r="F75" s="213"/>
      <c r="G75" s="213"/>
      <c r="H75" s="213"/>
      <c r="I75" s="213"/>
      <c r="J75" s="213"/>
      <c r="K75" s="213"/>
      <c r="L75" s="213"/>
      <c r="M75" s="213"/>
      <c r="N75" s="213"/>
      <c r="O75" s="213"/>
      <c r="P75" s="213"/>
      <c r="Q75" s="213"/>
      <c r="R75" s="213"/>
      <c r="S75" s="213"/>
      <c r="T75" s="213"/>
      <c r="U75" s="213"/>
      <c r="V75" s="213"/>
      <c r="W75" s="213"/>
      <c r="X75" s="213"/>
      <c r="Y75" s="213"/>
      <c r="Z75" s="213"/>
    </row>
    <row r="76" spans="1:26" ht="15.75" customHeight="1">
      <c r="A76" s="218" t="s">
        <v>792</v>
      </c>
      <c r="B76" s="234" t="s">
        <v>797</v>
      </c>
      <c r="C76" s="222" t="s">
        <v>902</v>
      </c>
      <c r="D76" s="219" t="s">
        <v>903</v>
      </c>
      <c r="E76" s="213"/>
      <c r="F76" s="213"/>
      <c r="G76" s="213"/>
      <c r="H76" s="213"/>
      <c r="I76" s="213"/>
      <c r="J76" s="213"/>
      <c r="K76" s="213"/>
      <c r="L76" s="213"/>
      <c r="M76" s="213"/>
      <c r="N76" s="213"/>
      <c r="O76" s="213"/>
      <c r="P76" s="213"/>
      <c r="Q76" s="213"/>
      <c r="R76" s="213"/>
      <c r="S76" s="213"/>
      <c r="T76" s="213"/>
      <c r="U76" s="213"/>
      <c r="V76" s="213"/>
      <c r="W76" s="213"/>
      <c r="X76" s="213"/>
      <c r="Y76" s="213"/>
      <c r="Z76" s="213"/>
    </row>
    <row r="77" spans="1:26" ht="40.5" customHeight="1">
      <c r="A77" s="218" t="s">
        <v>792</v>
      </c>
      <c r="B77" s="234" t="s">
        <v>797</v>
      </c>
      <c r="C77" s="222" t="s">
        <v>904</v>
      </c>
      <c r="D77" s="219" t="s">
        <v>905</v>
      </c>
      <c r="E77" s="213"/>
      <c r="F77" s="213"/>
      <c r="G77" s="213"/>
      <c r="H77" s="213"/>
      <c r="I77" s="213"/>
      <c r="J77" s="213"/>
      <c r="K77" s="213"/>
      <c r="L77" s="213"/>
      <c r="M77" s="213"/>
      <c r="N77" s="213"/>
      <c r="O77" s="213"/>
      <c r="P77" s="213"/>
      <c r="Q77" s="213"/>
      <c r="R77" s="213"/>
      <c r="S77" s="213"/>
      <c r="T77" s="213"/>
      <c r="U77" s="213"/>
      <c r="V77" s="213"/>
      <c r="W77" s="213"/>
      <c r="X77" s="213"/>
      <c r="Y77" s="213"/>
      <c r="Z77" s="213"/>
    </row>
    <row r="78" spans="1:26" ht="15.75" customHeight="1">
      <c r="A78" s="218" t="s">
        <v>792</v>
      </c>
      <c r="B78" s="234" t="s">
        <v>797</v>
      </c>
      <c r="C78" s="222" t="s">
        <v>906</v>
      </c>
      <c r="D78" s="219" t="s">
        <v>907</v>
      </c>
      <c r="E78" s="213"/>
      <c r="F78" s="213"/>
      <c r="G78" s="213"/>
      <c r="H78" s="213"/>
      <c r="I78" s="213"/>
      <c r="J78" s="213"/>
      <c r="K78" s="213"/>
      <c r="L78" s="213"/>
      <c r="M78" s="213"/>
      <c r="N78" s="213"/>
      <c r="O78" s="213"/>
      <c r="P78" s="213"/>
      <c r="Q78" s="213"/>
      <c r="R78" s="213"/>
      <c r="S78" s="213"/>
      <c r="T78" s="213"/>
      <c r="U78" s="213"/>
      <c r="V78" s="213"/>
      <c r="W78" s="213"/>
      <c r="X78" s="213"/>
      <c r="Y78" s="213"/>
      <c r="Z78" s="213"/>
    </row>
    <row r="79" spans="1:26" ht="15.75" customHeight="1">
      <c r="A79" s="218" t="s">
        <v>792</v>
      </c>
      <c r="B79" s="234" t="s">
        <v>797</v>
      </c>
      <c r="C79" s="222" t="s">
        <v>908</v>
      </c>
      <c r="D79" s="219" t="s">
        <v>909</v>
      </c>
      <c r="E79" s="213"/>
      <c r="F79" s="213"/>
      <c r="G79" s="213"/>
      <c r="H79" s="213"/>
      <c r="I79" s="213"/>
      <c r="J79" s="213"/>
      <c r="K79" s="213"/>
      <c r="L79" s="213"/>
      <c r="M79" s="213"/>
      <c r="N79" s="213"/>
      <c r="O79" s="213"/>
      <c r="P79" s="213"/>
      <c r="Q79" s="213"/>
      <c r="R79" s="213"/>
      <c r="S79" s="213"/>
      <c r="T79" s="213"/>
      <c r="U79" s="213"/>
      <c r="V79" s="213"/>
      <c r="W79" s="213"/>
      <c r="X79" s="213"/>
      <c r="Y79" s="213"/>
      <c r="Z79" s="213"/>
    </row>
    <row r="80" spans="1:26" ht="17.25" customHeight="1">
      <c r="A80" s="218" t="s">
        <v>792</v>
      </c>
      <c r="B80" s="234" t="s">
        <v>797</v>
      </c>
      <c r="C80" s="222" t="s">
        <v>910</v>
      </c>
      <c r="D80" s="219" t="s">
        <v>911</v>
      </c>
      <c r="E80" s="213"/>
      <c r="F80" s="213"/>
      <c r="G80" s="213"/>
      <c r="H80" s="213"/>
      <c r="I80" s="213"/>
      <c r="J80" s="213"/>
      <c r="K80" s="213"/>
      <c r="L80" s="213"/>
      <c r="M80" s="213"/>
      <c r="N80" s="213"/>
      <c r="O80" s="213"/>
      <c r="P80" s="213"/>
      <c r="Q80" s="213"/>
      <c r="R80" s="213"/>
      <c r="S80" s="213"/>
      <c r="T80" s="213"/>
      <c r="U80" s="213"/>
      <c r="V80" s="213"/>
      <c r="W80" s="213"/>
      <c r="X80" s="213"/>
      <c r="Y80" s="213"/>
      <c r="Z80" s="213"/>
    </row>
    <row r="81" spans="1:26" ht="29.25" customHeight="1">
      <c r="A81" s="218" t="s">
        <v>792</v>
      </c>
      <c r="B81" s="234" t="s">
        <v>797</v>
      </c>
      <c r="C81" s="222" t="s">
        <v>912</v>
      </c>
      <c r="D81" s="219" t="s">
        <v>913</v>
      </c>
      <c r="E81" s="213"/>
      <c r="F81" s="213"/>
      <c r="G81" s="213"/>
      <c r="H81" s="213"/>
      <c r="I81" s="213"/>
      <c r="J81" s="213"/>
      <c r="K81" s="213"/>
      <c r="L81" s="213"/>
      <c r="M81" s="213"/>
      <c r="N81" s="213"/>
      <c r="O81" s="213"/>
      <c r="P81" s="213"/>
      <c r="Q81" s="213"/>
      <c r="R81" s="213"/>
      <c r="S81" s="213"/>
      <c r="T81" s="213"/>
      <c r="U81" s="213"/>
      <c r="V81" s="213"/>
      <c r="W81" s="213"/>
      <c r="X81" s="213"/>
      <c r="Y81" s="213"/>
      <c r="Z81" s="213"/>
    </row>
    <row r="82" spans="1:26" ht="63" customHeight="1">
      <c r="A82" s="218" t="s">
        <v>792</v>
      </c>
      <c r="B82" s="236" t="s">
        <v>801</v>
      </c>
      <c r="C82" s="222" t="s">
        <v>914</v>
      </c>
      <c r="D82" s="219" t="s">
        <v>915</v>
      </c>
      <c r="E82" s="213"/>
      <c r="F82" s="213"/>
      <c r="G82" s="213"/>
      <c r="H82" s="213"/>
      <c r="I82" s="213"/>
      <c r="J82" s="213"/>
      <c r="K82" s="213"/>
      <c r="L82" s="213"/>
      <c r="M82" s="213"/>
      <c r="N82" s="213"/>
      <c r="O82" s="213"/>
      <c r="P82" s="213"/>
      <c r="Q82" s="213"/>
      <c r="R82" s="213"/>
      <c r="S82" s="213"/>
      <c r="T82" s="213"/>
      <c r="U82" s="213"/>
      <c r="V82" s="213"/>
      <c r="W82" s="213"/>
      <c r="X82" s="213"/>
      <c r="Y82" s="213"/>
      <c r="Z82" s="213"/>
    </row>
    <row r="83" spans="1:26" ht="41.25" customHeight="1">
      <c r="A83" s="218" t="s">
        <v>792</v>
      </c>
      <c r="B83" s="236" t="s">
        <v>801</v>
      </c>
      <c r="C83" s="222" t="s">
        <v>916</v>
      </c>
      <c r="D83" s="235" t="s">
        <v>917</v>
      </c>
      <c r="E83" s="213"/>
      <c r="F83" s="213"/>
      <c r="G83" s="213"/>
      <c r="H83" s="213"/>
      <c r="I83" s="213"/>
      <c r="J83" s="213"/>
      <c r="K83" s="213"/>
      <c r="L83" s="213"/>
      <c r="M83" s="213"/>
      <c r="N83" s="213"/>
      <c r="O83" s="213"/>
      <c r="P83" s="213"/>
      <c r="Q83" s="213"/>
      <c r="R83" s="213"/>
      <c r="S83" s="213"/>
      <c r="T83" s="213"/>
      <c r="U83" s="213"/>
      <c r="V83" s="213"/>
      <c r="W83" s="213"/>
      <c r="X83" s="213"/>
      <c r="Y83" s="213"/>
      <c r="Z83" s="213"/>
    </row>
    <row r="84" spans="1:26" ht="56.25" customHeight="1">
      <c r="A84" s="218" t="s">
        <v>792</v>
      </c>
      <c r="B84" s="236" t="s">
        <v>801</v>
      </c>
      <c r="C84" s="222" t="s">
        <v>918</v>
      </c>
      <c r="D84" s="219" t="s">
        <v>919</v>
      </c>
      <c r="E84" s="213"/>
      <c r="F84" s="213"/>
      <c r="G84" s="213"/>
      <c r="H84" s="213"/>
      <c r="I84" s="213"/>
      <c r="J84" s="213"/>
      <c r="K84" s="213"/>
      <c r="L84" s="213"/>
      <c r="M84" s="213"/>
      <c r="N84" s="213"/>
      <c r="O84" s="213"/>
      <c r="P84" s="213"/>
      <c r="Q84" s="213"/>
      <c r="R84" s="213"/>
      <c r="S84" s="213"/>
      <c r="T84" s="213"/>
      <c r="U84" s="213"/>
      <c r="V84" s="213"/>
      <c r="W84" s="213"/>
      <c r="X84" s="213"/>
      <c r="Y84" s="213"/>
      <c r="Z84" s="213"/>
    </row>
    <row r="85" spans="1:26" ht="34.5" customHeight="1">
      <c r="A85" s="218" t="s">
        <v>792</v>
      </c>
      <c r="B85" s="236" t="s">
        <v>801</v>
      </c>
      <c r="C85" s="222" t="s">
        <v>920</v>
      </c>
      <c r="D85" s="219" t="s">
        <v>921</v>
      </c>
      <c r="E85" s="213"/>
      <c r="F85" s="213"/>
      <c r="G85" s="213"/>
      <c r="H85" s="213"/>
      <c r="I85" s="213"/>
      <c r="J85" s="213"/>
      <c r="K85" s="213"/>
      <c r="L85" s="213"/>
      <c r="M85" s="213"/>
      <c r="N85" s="213"/>
      <c r="O85" s="213"/>
      <c r="P85" s="213"/>
      <c r="Q85" s="213"/>
      <c r="R85" s="213"/>
      <c r="S85" s="213"/>
      <c r="T85" s="213"/>
      <c r="U85" s="213"/>
      <c r="V85" s="213"/>
      <c r="W85" s="213"/>
      <c r="X85" s="213"/>
      <c r="Y85" s="213"/>
      <c r="Z85" s="213"/>
    </row>
    <row r="86" spans="1:26" ht="15.75" customHeight="1">
      <c r="A86" s="218" t="s">
        <v>792</v>
      </c>
      <c r="B86" s="236" t="s">
        <v>801</v>
      </c>
      <c r="C86" s="222" t="s">
        <v>922</v>
      </c>
      <c r="D86" s="219" t="s">
        <v>923</v>
      </c>
      <c r="E86" s="213"/>
      <c r="F86" s="213"/>
      <c r="G86" s="213"/>
      <c r="H86" s="213"/>
      <c r="I86" s="213"/>
      <c r="J86" s="213"/>
      <c r="K86" s="213"/>
      <c r="L86" s="213"/>
      <c r="M86" s="213"/>
      <c r="N86" s="213"/>
      <c r="O86" s="213"/>
      <c r="P86" s="213"/>
      <c r="Q86" s="213"/>
      <c r="R86" s="213"/>
      <c r="S86" s="213"/>
      <c r="T86" s="213"/>
      <c r="U86" s="213"/>
      <c r="V86" s="213"/>
      <c r="W86" s="213"/>
      <c r="X86" s="213"/>
      <c r="Y86" s="213"/>
      <c r="Z86" s="213"/>
    </row>
    <row r="87" spans="1:26" ht="15.75" customHeight="1">
      <c r="A87" s="218" t="s">
        <v>792</v>
      </c>
      <c r="B87" s="236" t="s">
        <v>801</v>
      </c>
      <c r="C87" s="222" t="s">
        <v>924</v>
      </c>
      <c r="D87" s="219" t="s">
        <v>925</v>
      </c>
      <c r="E87" s="213"/>
      <c r="F87" s="213"/>
      <c r="G87" s="213"/>
      <c r="H87" s="213"/>
      <c r="I87" s="213"/>
      <c r="J87" s="213"/>
      <c r="K87" s="213"/>
      <c r="L87" s="213"/>
      <c r="M87" s="213"/>
      <c r="N87" s="213"/>
      <c r="O87" s="213"/>
      <c r="P87" s="213"/>
      <c r="Q87" s="213"/>
      <c r="R87" s="213"/>
      <c r="S87" s="213"/>
      <c r="T87" s="213"/>
      <c r="U87" s="213"/>
      <c r="V87" s="213"/>
      <c r="W87" s="213"/>
      <c r="X87" s="213"/>
      <c r="Y87" s="213"/>
      <c r="Z87" s="213"/>
    </row>
    <row r="88" spans="1:26" ht="38.25" customHeight="1">
      <c r="A88" s="218" t="s">
        <v>792</v>
      </c>
      <c r="B88" s="236" t="s">
        <v>801</v>
      </c>
      <c r="C88" s="222" t="s">
        <v>926</v>
      </c>
      <c r="D88" s="219" t="s">
        <v>927</v>
      </c>
      <c r="E88" s="213"/>
      <c r="F88" s="213"/>
      <c r="G88" s="213"/>
      <c r="H88" s="213"/>
      <c r="I88" s="213"/>
      <c r="J88" s="213"/>
      <c r="K88" s="213"/>
      <c r="L88" s="213"/>
      <c r="M88" s="213"/>
      <c r="N88" s="213"/>
      <c r="O88" s="213"/>
      <c r="P88" s="213"/>
      <c r="Q88" s="213"/>
      <c r="R88" s="213"/>
      <c r="S88" s="213"/>
      <c r="T88" s="213"/>
      <c r="U88" s="213"/>
      <c r="V88" s="213"/>
      <c r="W88" s="213"/>
      <c r="X88" s="213"/>
      <c r="Y88" s="213"/>
      <c r="Z88" s="213"/>
    </row>
    <row r="89" spans="1:26" ht="63.75" customHeight="1">
      <c r="A89" s="218" t="s">
        <v>792</v>
      </c>
      <c r="B89" s="236" t="s">
        <v>801</v>
      </c>
      <c r="C89" s="222" t="s">
        <v>928</v>
      </c>
      <c r="D89" s="219" t="s">
        <v>929</v>
      </c>
      <c r="E89" s="213"/>
      <c r="F89" s="213"/>
      <c r="G89" s="213"/>
      <c r="H89" s="213"/>
      <c r="I89" s="213"/>
      <c r="J89" s="213"/>
      <c r="K89" s="213"/>
      <c r="L89" s="213"/>
      <c r="M89" s="213"/>
      <c r="N89" s="213"/>
      <c r="O89" s="213"/>
      <c r="P89" s="213"/>
      <c r="Q89" s="213"/>
      <c r="R89" s="213"/>
      <c r="S89" s="213"/>
      <c r="T89" s="213"/>
      <c r="U89" s="213"/>
      <c r="V89" s="213"/>
      <c r="W89" s="213"/>
      <c r="X89" s="213"/>
      <c r="Y89" s="213"/>
      <c r="Z89" s="213"/>
    </row>
    <row r="90" spans="1:26" ht="74.25" customHeight="1">
      <c r="A90" s="218" t="s">
        <v>792</v>
      </c>
      <c r="B90" s="234" t="s">
        <v>170</v>
      </c>
      <c r="C90" s="222" t="s">
        <v>171</v>
      </c>
      <c r="D90" s="219" t="s">
        <v>930</v>
      </c>
      <c r="E90" s="213"/>
      <c r="F90" s="213"/>
      <c r="G90" s="213"/>
      <c r="H90" s="213"/>
      <c r="I90" s="213"/>
      <c r="J90" s="213"/>
      <c r="K90" s="213"/>
      <c r="L90" s="213"/>
      <c r="M90" s="213"/>
      <c r="N90" s="213"/>
      <c r="O90" s="213"/>
      <c r="P90" s="213"/>
      <c r="Q90" s="213"/>
      <c r="R90" s="213"/>
      <c r="S90" s="213"/>
      <c r="T90" s="213"/>
      <c r="U90" s="213"/>
      <c r="V90" s="213"/>
      <c r="W90" s="213"/>
      <c r="X90" s="213"/>
      <c r="Y90" s="213"/>
      <c r="Z90" s="213"/>
    </row>
    <row r="91" spans="1:26" ht="34.5" customHeight="1">
      <c r="A91" s="218" t="s">
        <v>792</v>
      </c>
      <c r="B91" s="234" t="s">
        <v>170</v>
      </c>
      <c r="C91" s="222" t="s">
        <v>931</v>
      </c>
      <c r="D91" s="219"/>
      <c r="E91" s="213"/>
      <c r="F91" s="213"/>
      <c r="G91" s="213"/>
      <c r="H91" s="213"/>
      <c r="I91" s="213"/>
      <c r="J91" s="213"/>
      <c r="K91" s="213"/>
      <c r="L91" s="213"/>
      <c r="M91" s="213"/>
      <c r="N91" s="213"/>
      <c r="O91" s="213"/>
      <c r="P91" s="213"/>
      <c r="Q91" s="213"/>
      <c r="R91" s="213"/>
      <c r="S91" s="213"/>
      <c r="T91" s="213"/>
      <c r="U91" s="213"/>
      <c r="V91" s="213"/>
      <c r="W91" s="213"/>
      <c r="X91" s="213"/>
      <c r="Y91" s="213"/>
      <c r="Z91" s="213"/>
    </row>
    <row r="92" spans="1:26" ht="33" customHeight="1">
      <c r="A92" s="218" t="s">
        <v>792</v>
      </c>
      <c r="B92" s="234" t="s">
        <v>793</v>
      </c>
      <c r="C92" s="222" t="s">
        <v>932</v>
      </c>
      <c r="D92" s="232"/>
      <c r="E92" s="213"/>
      <c r="F92" s="213"/>
      <c r="G92" s="213"/>
      <c r="H92" s="213"/>
      <c r="I92" s="213"/>
      <c r="J92" s="213"/>
      <c r="K92" s="213"/>
      <c r="L92" s="213"/>
      <c r="M92" s="213"/>
      <c r="N92" s="213"/>
      <c r="O92" s="213"/>
      <c r="P92" s="213"/>
      <c r="Q92" s="213"/>
      <c r="R92" s="213"/>
      <c r="S92" s="213"/>
      <c r="T92" s="213"/>
      <c r="U92" s="213"/>
      <c r="V92" s="213"/>
      <c r="W92" s="213"/>
      <c r="X92" s="213"/>
      <c r="Y92" s="213"/>
      <c r="Z92" s="213"/>
    </row>
    <row r="93" spans="1:26" ht="33" customHeight="1">
      <c r="A93" s="218" t="s">
        <v>792</v>
      </c>
      <c r="B93" s="234" t="s">
        <v>793</v>
      </c>
      <c r="C93" s="222" t="s">
        <v>933</v>
      </c>
      <c r="D93" s="232"/>
      <c r="E93" s="213"/>
      <c r="F93" s="213"/>
      <c r="G93" s="213"/>
      <c r="H93" s="213"/>
      <c r="I93" s="213"/>
      <c r="J93" s="213"/>
      <c r="K93" s="213"/>
      <c r="L93" s="213"/>
      <c r="M93" s="213"/>
      <c r="N93" s="213"/>
      <c r="O93" s="213"/>
      <c r="P93" s="213"/>
      <c r="Q93" s="213"/>
      <c r="R93" s="213"/>
      <c r="S93" s="213"/>
      <c r="T93" s="213"/>
      <c r="U93" s="213"/>
      <c r="V93" s="213"/>
      <c r="W93" s="213"/>
      <c r="X93" s="213"/>
      <c r="Y93" s="213"/>
      <c r="Z93" s="213"/>
    </row>
    <row r="94" spans="1:26" ht="63.75" customHeight="1">
      <c r="A94" s="218" t="s">
        <v>792</v>
      </c>
      <c r="B94" s="234" t="s">
        <v>793</v>
      </c>
      <c r="C94" s="222" t="s">
        <v>934</v>
      </c>
      <c r="D94" s="232"/>
      <c r="E94" s="213"/>
      <c r="F94" s="213"/>
      <c r="G94" s="213"/>
      <c r="H94" s="213"/>
      <c r="I94" s="213"/>
      <c r="J94" s="213"/>
      <c r="K94" s="213"/>
      <c r="L94" s="213"/>
      <c r="M94" s="213"/>
      <c r="N94" s="213"/>
      <c r="O94" s="213"/>
      <c r="P94" s="213"/>
      <c r="Q94" s="213"/>
      <c r="R94" s="213"/>
      <c r="S94" s="213"/>
      <c r="T94" s="213"/>
      <c r="U94" s="213"/>
      <c r="V94" s="213"/>
      <c r="W94" s="213"/>
      <c r="X94" s="213"/>
      <c r="Y94" s="213"/>
      <c r="Z94" s="213"/>
    </row>
    <row r="95" spans="1:26" ht="103.5" customHeight="1">
      <c r="A95" s="218" t="s">
        <v>792</v>
      </c>
      <c r="B95" s="234" t="s">
        <v>793</v>
      </c>
      <c r="C95" s="237" t="s">
        <v>935</v>
      </c>
      <c r="D95" s="232"/>
      <c r="E95" s="213"/>
      <c r="F95" s="213"/>
      <c r="G95" s="213"/>
      <c r="H95" s="213"/>
      <c r="I95" s="213"/>
      <c r="J95" s="213"/>
      <c r="K95" s="213"/>
      <c r="L95" s="213"/>
      <c r="M95" s="213"/>
      <c r="N95" s="213"/>
      <c r="O95" s="213"/>
      <c r="P95" s="213"/>
      <c r="Q95" s="213"/>
      <c r="R95" s="213"/>
      <c r="S95" s="213"/>
      <c r="T95" s="213"/>
      <c r="U95" s="213"/>
      <c r="V95" s="213"/>
      <c r="W95" s="213"/>
      <c r="X95" s="213"/>
      <c r="Y95" s="213"/>
      <c r="Z95" s="213"/>
    </row>
    <row r="96" spans="1:26" ht="103.5" customHeight="1">
      <c r="A96" s="218" t="s">
        <v>792</v>
      </c>
      <c r="B96" s="234" t="s">
        <v>793</v>
      </c>
      <c r="C96" s="237" t="s">
        <v>936</v>
      </c>
      <c r="D96" s="232"/>
      <c r="E96" s="213"/>
      <c r="F96" s="213"/>
      <c r="G96" s="213"/>
      <c r="H96" s="213"/>
      <c r="I96" s="213"/>
      <c r="J96" s="213"/>
      <c r="K96" s="213"/>
      <c r="L96" s="213"/>
      <c r="M96" s="213"/>
      <c r="N96" s="213"/>
      <c r="O96" s="213"/>
      <c r="P96" s="213"/>
      <c r="Q96" s="213"/>
      <c r="R96" s="213"/>
      <c r="S96" s="213"/>
      <c r="T96" s="213"/>
      <c r="U96" s="213"/>
      <c r="V96" s="213"/>
      <c r="W96" s="213"/>
      <c r="X96" s="213"/>
      <c r="Y96" s="213"/>
      <c r="Z96" s="213"/>
    </row>
    <row r="97" spans="1:26" ht="103.5" customHeight="1">
      <c r="A97" s="218" t="s">
        <v>792</v>
      </c>
      <c r="B97" s="234" t="s">
        <v>793</v>
      </c>
      <c r="C97" s="237" t="s">
        <v>937</v>
      </c>
      <c r="D97" s="219" t="s">
        <v>938</v>
      </c>
      <c r="E97" s="213"/>
      <c r="F97" s="213"/>
      <c r="G97" s="213"/>
      <c r="H97" s="213"/>
      <c r="I97" s="213"/>
      <c r="J97" s="213"/>
      <c r="K97" s="213"/>
      <c r="L97" s="213"/>
      <c r="M97" s="213"/>
      <c r="N97" s="213"/>
      <c r="O97" s="213"/>
      <c r="P97" s="213"/>
      <c r="Q97" s="213"/>
      <c r="R97" s="213"/>
      <c r="S97" s="213"/>
      <c r="T97" s="213"/>
      <c r="U97" s="213"/>
      <c r="V97" s="213"/>
      <c r="W97" s="213"/>
      <c r="X97" s="213"/>
      <c r="Y97" s="213"/>
      <c r="Z97" s="213"/>
    </row>
    <row r="98" spans="1:26" ht="103.5" customHeight="1">
      <c r="A98" s="218" t="s">
        <v>792</v>
      </c>
      <c r="B98" s="234" t="s">
        <v>804</v>
      </c>
      <c r="C98" s="222" t="s">
        <v>939</v>
      </c>
      <c r="D98" s="219" t="s">
        <v>940</v>
      </c>
      <c r="E98" s="213"/>
      <c r="F98" s="213"/>
      <c r="G98" s="213"/>
      <c r="H98" s="213"/>
      <c r="I98" s="213"/>
      <c r="J98" s="213"/>
      <c r="K98" s="213"/>
      <c r="L98" s="213"/>
      <c r="M98" s="213"/>
      <c r="N98" s="213"/>
      <c r="O98" s="213"/>
      <c r="P98" s="213"/>
      <c r="Q98" s="213"/>
      <c r="R98" s="213"/>
      <c r="S98" s="213"/>
      <c r="T98" s="213"/>
      <c r="U98" s="213"/>
      <c r="V98" s="213"/>
      <c r="W98" s="213"/>
      <c r="X98" s="213"/>
      <c r="Y98" s="213"/>
      <c r="Z98" s="213"/>
    </row>
    <row r="99" spans="1:26" ht="103.5" customHeight="1">
      <c r="A99" s="218" t="s">
        <v>792</v>
      </c>
      <c r="B99" s="234" t="s">
        <v>804</v>
      </c>
      <c r="C99" s="222" t="s">
        <v>941</v>
      </c>
      <c r="D99" s="219" t="s">
        <v>942</v>
      </c>
      <c r="E99" s="213"/>
      <c r="F99" s="213"/>
      <c r="G99" s="213"/>
      <c r="H99" s="213"/>
      <c r="I99" s="213"/>
      <c r="J99" s="213"/>
      <c r="K99" s="213"/>
      <c r="L99" s="213"/>
      <c r="M99" s="213"/>
      <c r="N99" s="213"/>
      <c r="O99" s="213"/>
      <c r="P99" s="213"/>
      <c r="Q99" s="213"/>
      <c r="R99" s="213"/>
      <c r="S99" s="213"/>
      <c r="T99" s="213"/>
      <c r="U99" s="213"/>
      <c r="V99" s="213"/>
      <c r="W99" s="213"/>
      <c r="X99" s="213"/>
      <c r="Y99" s="213"/>
      <c r="Z99" s="213"/>
    </row>
    <row r="100" spans="1:26" ht="103.5" customHeight="1">
      <c r="A100" s="218" t="s">
        <v>792</v>
      </c>
      <c r="B100" s="234" t="s">
        <v>804</v>
      </c>
      <c r="C100" s="222" t="s">
        <v>943</v>
      </c>
      <c r="D100" s="219" t="s">
        <v>944</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row>
    <row r="101" spans="1:26" ht="103.5" customHeight="1">
      <c r="A101" s="218" t="s">
        <v>792</v>
      </c>
      <c r="B101" s="234" t="s">
        <v>804</v>
      </c>
      <c r="C101" s="222" t="s">
        <v>945</v>
      </c>
      <c r="D101" s="219" t="s">
        <v>946</v>
      </c>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row>
    <row r="102" spans="1:26" ht="103.5" customHeight="1">
      <c r="A102" s="218" t="s">
        <v>792</v>
      </c>
      <c r="B102" s="234" t="s">
        <v>804</v>
      </c>
      <c r="C102" s="222" t="s">
        <v>947</v>
      </c>
      <c r="D102" s="219" t="s">
        <v>948</v>
      </c>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row>
    <row r="103" spans="1:26" ht="103.5" customHeight="1">
      <c r="A103" s="218" t="s">
        <v>792</v>
      </c>
      <c r="B103" s="234" t="s">
        <v>804</v>
      </c>
      <c r="C103" s="222" t="s">
        <v>949</v>
      </c>
      <c r="D103" s="219" t="s">
        <v>950</v>
      </c>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row>
    <row r="104" spans="1:26" ht="103.5" customHeight="1">
      <c r="A104" s="218" t="s">
        <v>792</v>
      </c>
      <c r="B104" s="234" t="s">
        <v>804</v>
      </c>
      <c r="C104" s="222" t="s">
        <v>951</v>
      </c>
      <c r="D104" s="219" t="s">
        <v>952</v>
      </c>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row>
    <row r="105" spans="1:26" ht="103.5" customHeight="1">
      <c r="A105" s="218" t="s">
        <v>792</v>
      </c>
      <c r="B105" s="234" t="s">
        <v>804</v>
      </c>
      <c r="C105" s="222" t="s">
        <v>953</v>
      </c>
      <c r="D105" s="219" t="s">
        <v>954</v>
      </c>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row>
    <row r="106" spans="1:26" ht="103.5" customHeight="1">
      <c r="A106" s="218" t="s">
        <v>792</v>
      </c>
      <c r="B106" s="234" t="s">
        <v>804</v>
      </c>
      <c r="C106" s="219" t="s">
        <v>955</v>
      </c>
      <c r="D106" s="219" t="s">
        <v>956</v>
      </c>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row>
    <row r="107" spans="1:26" ht="270.75" customHeight="1">
      <c r="A107" s="218" t="s">
        <v>792</v>
      </c>
      <c r="B107" s="234" t="s">
        <v>804</v>
      </c>
      <c r="C107" s="218" t="s">
        <v>957</v>
      </c>
      <c r="D107" s="219" t="s">
        <v>958</v>
      </c>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row>
    <row r="108" spans="1:26" ht="270.75" customHeight="1">
      <c r="A108" s="218" t="s">
        <v>792</v>
      </c>
      <c r="B108" s="234" t="s">
        <v>804</v>
      </c>
      <c r="C108" s="218" t="s">
        <v>959</v>
      </c>
      <c r="D108" s="219" t="s">
        <v>960</v>
      </c>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row>
    <row r="109" spans="1:26" ht="270.75" customHeight="1">
      <c r="A109" s="218" t="s">
        <v>792</v>
      </c>
      <c r="B109" s="234" t="s">
        <v>804</v>
      </c>
      <c r="C109" s="218" t="s">
        <v>961</v>
      </c>
      <c r="D109" s="219" t="s">
        <v>962</v>
      </c>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row>
    <row r="110" spans="1:26" ht="270.75" customHeight="1">
      <c r="A110" s="218" t="s">
        <v>792</v>
      </c>
      <c r="B110" s="234" t="s">
        <v>804</v>
      </c>
      <c r="C110" s="218" t="s">
        <v>963</v>
      </c>
      <c r="D110" s="219" t="s">
        <v>964</v>
      </c>
      <c r="E110" s="213"/>
      <c r="F110" s="213"/>
      <c r="G110" s="213"/>
      <c r="H110" s="213"/>
      <c r="I110" s="213"/>
      <c r="J110" s="213"/>
      <c r="K110" s="213"/>
      <c r="L110" s="213"/>
      <c r="M110" s="213"/>
      <c r="N110" s="213"/>
      <c r="O110" s="213"/>
      <c r="P110" s="213"/>
      <c r="Q110" s="213"/>
      <c r="R110" s="213"/>
      <c r="S110" s="213"/>
      <c r="T110" s="213"/>
      <c r="U110" s="213"/>
      <c r="V110" s="213"/>
      <c r="W110" s="213"/>
      <c r="X110" s="213"/>
      <c r="Y110" s="213"/>
      <c r="Z110" s="213"/>
    </row>
    <row r="111" spans="1:26" ht="270.75" customHeight="1">
      <c r="A111" s="218" t="s">
        <v>792</v>
      </c>
      <c r="B111" s="234" t="s">
        <v>804</v>
      </c>
      <c r="C111" s="218" t="s">
        <v>965</v>
      </c>
      <c r="D111" s="219" t="s">
        <v>966</v>
      </c>
      <c r="E111" s="213"/>
      <c r="F111" s="213"/>
      <c r="G111" s="213"/>
      <c r="H111" s="213"/>
      <c r="I111" s="213"/>
      <c r="J111" s="213"/>
      <c r="K111" s="213"/>
      <c r="L111" s="213"/>
      <c r="M111" s="213"/>
      <c r="N111" s="213"/>
      <c r="O111" s="213"/>
      <c r="P111" s="213"/>
      <c r="Q111" s="213"/>
      <c r="R111" s="213"/>
      <c r="S111" s="213"/>
      <c r="T111" s="213"/>
      <c r="U111" s="213"/>
      <c r="V111" s="213"/>
      <c r="W111" s="213"/>
      <c r="X111" s="213"/>
      <c r="Y111" s="213"/>
      <c r="Z111" s="213"/>
    </row>
    <row r="112" spans="1:26" ht="270.75" customHeight="1">
      <c r="A112" s="218" t="s">
        <v>792</v>
      </c>
      <c r="B112" s="234" t="s">
        <v>804</v>
      </c>
      <c r="C112" s="218" t="s">
        <v>967</v>
      </c>
      <c r="D112" s="219" t="s">
        <v>968</v>
      </c>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row>
    <row r="113" spans="1:26" ht="270.75" customHeight="1">
      <c r="A113" s="218" t="s">
        <v>792</v>
      </c>
      <c r="B113" s="234" t="s">
        <v>804</v>
      </c>
      <c r="C113" s="218" t="s">
        <v>969</v>
      </c>
      <c r="D113" s="219" t="s">
        <v>970</v>
      </c>
      <c r="E113" s="213"/>
      <c r="F113" s="213"/>
      <c r="G113" s="213"/>
      <c r="H113" s="213"/>
      <c r="I113" s="213"/>
      <c r="J113" s="213"/>
      <c r="K113" s="213"/>
      <c r="L113" s="213"/>
      <c r="M113" s="213"/>
      <c r="N113" s="213"/>
      <c r="O113" s="213"/>
      <c r="P113" s="213"/>
      <c r="Q113" s="213"/>
      <c r="R113" s="213"/>
      <c r="S113" s="213"/>
      <c r="T113" s="213"/>
      <c r="U113" s="213"/>
      <c r="V113" s="213"/>
      <c r="W113" s="213"/>
      <c r="X113" s="213"/>
      <c r="Y113" s="213"/>
      <c r="Z113" s="213"/>
    </row>
    <row r="114" spans="1:26" ht="270.75" customHeight="1">
      <c r="A114" s="218" t="s">
        <v>792</v>
      </c>
      <c r="B114" s="234" t="s">
        <v>804</v>
      </c>
      <c r="C114" s="218" t="s">
        <v>971</v>
      </c>
      <c r="D114" s="219" t="s">
        <v>972</v>
      </c>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row>
    <row r="115" spans="1:26" ht="270.75" customHeight="1">
      <c r="A115" s="218" t="s">
        <v>792</v>
      </c>
      <c r="B115" s="234" t="s">
        <v>804</v>
      </c>
      <c r="C115" s="218" t="s">
        <v>973</v>
      </c>
      <c r="D115" s="219" t="s">
        <v>974</v>
      </c>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row>
    <row r="116" spans="1:26" ht="270.75" customHeight="1">
      <c r="A116" s="218" t="s">
        <v>792</v>
      </c>
      <c r="B116" s="234" t="s">
        <v>804</v>
      </c>
      <c r="C116" s="218" t="s">
        <v>975</v>
      </c>
      <c r="D116" s="219" t="s">
        <v>976</v>
      </c>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row>
    <row r="117" spans="1:26" ht="270.75" customHeight="1">
      <c r="A117" s="218" t="s">
        <v>792</v>
      </c>
      <c r="B117" s="234" t="s">
        <v>804</v>
      </c>
      <c r="C117" s="218" t="s">
        <v>977</v>
      </c>
      <c r="D117" s="219" t="s">
        <v>978</v>
      </c>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row>
    <row r="118" spans="1:26" ht="270.75" customHeight="1">
      <c r="A118" s="218" t="s">
        <v>792</v>
      </c>
      <c r="B118" s="234" t="s">
        <v>804</v>
      </c>
      <c r="C118" s="218" t="s">
        <v>979</v>
      </c>
      <c r="D118" s="219" t="s">
        <v>980</v>
      </c>
      <c r="E118" s="213"/>
      <c r="F118" s="213"/>
      <c r="G118" s="213"/>
      <c r="H118" s="213"/>
      <c r="I118" s="213"/>
      <c r="J118" s="213"/>
      <c r="K118" s="213"/>
      <c r="L118" s="213"/>
      <c r="M118" s="213"/>
      <c r="N118" s="213"/>
      <c r="O118" s="213"/>
      <c r="P118" s="213"/>
      <c r="Q118" s="213"/>
      <c r="R118" s="213"/>
      <c r="S118" s="213"/>
      <c r="T118" s="213"/>
      <c r="U118" s="213"/>
      <c r="V118" s="213"/>
      <c r="W118" s="213"/>
      <c r="X118" s="213"/>
      <c r="Y118" s="213"/>
      <c r="Z118" s="213"/>
    </row>
    <row r="119" spans="1:26" ht="270.75" customHeight="1">
      <c r="A119" s="218" t="s">
        <v>792</v>
      </c>
      <c r="B119" s="234" t="s">
        <v>804</v>
      </c>
      <c r="C119" s="218" t="s">
        <v>981</v>
      </c>
      <c r="D119" s="219" t="s">
        <v>982</v>
      </c>
      <c r="E119" s="213"/>
      <c r="F119" s="213"/>
      <c r="G119" s="213"/>
      <c r="H119" s="213"/>
      <c r="I119" s="213"/>
      <c r="J119" s="213"/>
      <c r="K119" s="213"/>
      <c r="L119" s="213"/>
      <c r="M119" s="213"/>
      <c r="N119" s="213"/>
      <c r="O119" s="213"/>
      <c r="P119" s="213"/>
      <c r="Q119" s="213"/>
      <c r="R119" s="213"/>
      <c r="S119" s="213"/>
      <c r="T119" s="213"/>
      <c r="U119" s="213"/>
      <c r="V119" s="213"/>
      <c r="W119" s="213"/>
      <c r="X119" s="213"/>
      <c r="Y119" s="213"/>
      <c r="Z119" s="213"/>
    </row>
    <row r="120" spans="1:26" ht="270.75" customHeight="1">
      <c r="A120" s="218" t="s">
        <v>792</v>
      </c>
      <c r="B120" s="234" t="s">
        <v>804</v>
      </c>
      <c r="C120" s="218" t="s">
        <v>983</v>
      </c>
      <c r="D120" s="219" t="s">
        <v>984</v>
      </c>
      <c r="E120" s="213"/>
      <c r="F120" s="213"/>
      <c r="G120" s="213"/>
      <c r="H120" s="213"/>
      <c r="I120" s="213"/>
      <c r="J120" s="213"/>
      <c r="K120" s="213"/>
      <c r="L120" s="213"/>
      <c r="M120" s="213"/>
      <c r="N120" s="213"/>
      <c r="O120" s="213"/>
      <c r="P120" s="213"/>
      <c r="Q120" s="213"/>
      <c r="R120" s="213"/>
      <c r="S120" s="213"/>
      <c r="T120" s="213"/>
      <c r="U120" s="213"/>
      <c r="V120" s="213"/>
      <c r="W120" s="213"/>
      <c r="X120" s="213"/>
      <c r="Y120" s="213"/>
      <c r="Z120" s="213"/>
    </row>
    <row r="121" spans="1:26" ht="270.75" customHeight="1">
      <c r="A121" s="218" t="s">
        <v>792</v>
      </c>
      <c r="B121" s="234" t="s">
        <v>804</v>
      </c>
      <c r="C121" s="218" t="s">
        <v>985</v>
      </c>
      <c r="D121" s="219" t="s">
        <v>986</v>
      </c>
      <c r="E121" s="213"/>
      <c r="F121" s="213"/>
      <c r="G121" s="213"/>
      <c r="H121" s="213"/>
      <c r="I121" s="213"/>
      <c r="J121" s="213"/>
      <c r="K121" s="213"/>
      <c r="L121" s="213"/>
      <c r="M121" s="213"/>
      <c r="N121" s="213"/>
      <c r="O121" s="213"/>
      <c r="P121" s="213"/>
      <c r="Q121" s="213"/>
      <c r="R121" s="213"/>
      <c r="S121" s="213"/>
      <c r="T121" s="213"/>
      <c r="U121" s="213"/>
      <c r="V121" s="213"/>
      <c r="W121" s="213"/>
      <c r="X121" s="213"/>
      <c r="Y121" s="213"/>
      <c r="Z121" s="213"/>
    </row>
    <row r="122" spans="1:26" ht="270.75" customHeight="1">
      <c r="A122" s="218" t="s">
        <v>792</v>
      </c>
      <c r="B122" s="234" t="s">
        <v>804</v>
      </c>
      <c r="C122" s="218" t="s">
        <v>987</v>
      </c>
      <c r="D122" s="219" t="s">
        <v>988</v>
      </c>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row>
    <row r="123" spans="1:26" ht="270.75" customHeight="1">
      <c r="A123" s="218" t="s">
        <v>792</v>
      </c>
      <c r="B123" s="234" t="s">
        <v>804</v>
      </c>
      <c r="C123" s="218" t="s">
        <v>989</v>
      </c>
      <c r="D123" s="219" t="s">
        <v>990</v>
      </c>
      <c r="E123" s="213"/>
      <c r="F123" s="213"/>
      <c r="G123" s="213"/>
      <c r="H123" s="213"/>
      <c r="I123" s="213"/>
      <c r="J123" s="213"/>
      <c r="K123" s="213"/>
      <c r="L123" s="213"/>
      <c r="M123" s="213"/>
      <c r="N123" s="213"/>
      <c r="O123" s="213"/>
      <c r="P123" s="213"/>
      <c r="Q123" s="213"/>
      <c r="R123" s="213"/>
      <c r="S123" s="213"/>
      <c r="T123" s="213"/>
      <c r="U123" s="213"/>
      <c r="V123" s="213"/>
      <c r="W123" s="213"/>
      <c r="X123" s="213"/>
      <c r="Y123" s="213"/>
      <c r="Z123" s="213"/>
    </row>
    <row r="124" spans="1:26" ht="270.75" customHeight="1">
      <c r="A124" s="218" t="s">
        <v>792</v>
      </c>
      <c r="B124" s="234" t="s">
        <v>804</v>
      </c>
      <c r="C124" s="218" t="s">
        <v>991</v>
      </c>
      <c r="D124" s="219" t="s">
        <v>992</v>
      </c>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row>
    <row r="125" spans="1:26" ht="270.75" customHeight="1">
      <c r="A125" s="218" t="s">
        <v>792</v>
      </c>
      <c r="B125" s="234" t="s">
        <v>804</v>
      </c>
      <c r="C125" s="218" t="s">
        <v>993</v>
      </c>
      <c r="D125" s="219" t="s">
        <v>994</v>
      </c>
      <c r="E125" s="213"/>
      <c r="F125" s="213"/>
      <c r="G125" s="213"/>
      <c r="H125" s="213"/>
      <c r="I125" s="213"/>
      <c r="J125" s="213"/>
      <c r="K125" s="213"/>
      <c r="L125" s="213"/>
      <c r="M125" s="213"/>
      <c r="N125" s="213"/>
      <c r="O125" s="213"/>
      <c r="P125" s="213"/>
      <c r="Q125" s="213"/>
      <c r="R125" s="213"/>
      <c r="S125" s="213"/>
      <c r="T125" s="213"/>
      <c r="U125" s="213"/>
      <c r="V125" s="213"/>
      <c r="W125" s="213"/>
      <c r="X125" s="213"/>
      <c r="Y125" s="213"/>
      <c r="Z125" s="213"/>
    </row>
    <row r="126" spans="1:26" ht="270.75" customHeight="1">
      <c r="A126" s="218" t="s">
        <v>792</v>
      </c>
      <c r="B126" s="234" t="s">
        <v>804</v>
      </c>
      <c r="C126" s="218" t="s">
        <v>995</v>
      </c>
      <c r="D126" s="219" t="s">
        <v>996</v>
      </c>
      <c r="E126" s="213"/>
      <c r="F126" s="213"/>
      <c r="G126" s="213"/>
      <c r="H126" s="213"/>
      <c r="I126" s="213"/>
      <c r="J126" s="213"/>
      <c r="K126" s="213"/>
      <c r="L126" s="213"/>
      <c r="M126" s="213"/>
      <c r="N126" s="213"/>
      <c r="O126" s="213"/>
      <c r="P126" s="213"/>
      <c r="Q126" s="213"/>
      <c r="R126" s="213"/>
      <c r="S126" s="213"/>
      <c r="T126" s="213"/>
      <c r="U126" s="213"/>
      <c r="V126" s="213"/>
      <c r="W126" s="213"/>
      <c r="X126" s="213"/>
      <c r="Y126" s="213"/>
      <c r="Z126" s="213"/>
    </row>
    <row r="127" spans="1:26" ht="270.75" customHeight="1">
      <c r="A127" s="218" t="s">
        <v>792</v>
      </c>
      <c r="B127" s="234" t="s">
        <v>804</v>
      </c>
      <c r="C127" s="218" t="s">
        <v>997</v>
      </c>
      <c r="D127" s="219" t="s">
        <v>998</v>
      </c>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row>
    <row r="128" spans="1:26" ht="270.75" customHeight="1">
      <c r="A128" s="218" t="s">
        <v>792</v>
      </c>
      <c r="B128" s="234" t="s">
        <v>804</v>
      </c>
      <c r="C128" s="218" t="s">
        <v>999</v>
      </c>
      <c r="D128" s="219" t="s">
        <v>1000</v>
      </c>
      <c r="E128" s="213"/>
      <c r="F128" s="213"/>
      <c r="G128" s="213"/>
      <c r="H128" s="213"/>
      <c r="I128" s="213"/>
      <c r="J128" s="213"/>
      <c r="K128" s="213"/>
      <c r="L128" s="213"/>
      <c r="M128" s="213"/>
      <c r="N128" s="213"/>
      <c r="O128" s="213"/>
      <c r="P128" s="213"/>
      <c r="Q128" s="213"/>
      <c r="R128" s="213"/>
      <c r="S128" s="213"/>
      <c r="T128" s="213"/>
      <c r="U128" s="213"/>
      <c r="V128" s="213"/>
      <c r="W128" s="213"/>
      <c r="X128" s="213"/>
      <c r="Y128" s="213"/>
      <c r="Z128" s="213"/>
    </row>
    <row r="129" spans="1:26" ht="270.75" customHeight="1">
      <c r="A129" s="218" t="s">
        <v>792</v>
      </c>
      <c r="B129" s="234" t="s">
        <v>804</v>
      </c>
      <c r="C129" s="218" t="s">
        <v>1001</v>
      </c>
      <c r="D129" s="219" t="s">
        <v>1002</v>
      </c>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row>
    <row r="130" spans="1:26" ht="15.75" customHeight="1">
      <c r="A130" s="218" t="s">
        <v>792</v>
      </c>
      <c r="B130" s="234" t="s">
        <v>806</v>
      </c>
      <c r="C130" s="222" t="s">
        <v>1003</v>
      </c>
      <c r="D130" s="219" t="s">
        <v>1004</v>
      </c>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3"/>
    </row>
    <row r="131" spans="1:26" ht="129" customHeight="1">
      <c r="A131" s="218" t="s">
        <v>792</v>
      </c>
      <c r="B131" s="234" t="s">
        <v>806</v>
      </c>
      <c r="C131" s="222" t="s">
        <v>1005</v>
      </c>
      <c r="D131" s="219" t="s">
        <v>1006</v>
      </c>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row>
    <row r="132" spans="1:26" ht="96" customHeight="1">
      <c r="A132" s="238" t="s">
        <v>792</v>
      </c>
      <c r="B132" s="239" t="s">
        <v>806</v>
      </c>
      <c r="C132" s="222" t="s">
        <v>1007</v>
      </c>
      <c r="D132" s="219" t="s">
        <v>1008</v>
      </c>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row>
    <row r="133" spans="1:26" ht="96" customHeight="1">
      <c r="A133" s="238" t="s">
        <v>792</v>
      </c>
      <c r="B133" s="239" t="s">
        <v>806</v>
      </c>
      <c r="C133" s="222" t="s">
        <v>1009</v>
      </c>
      <c r="D133" s="219" t="s">
        <v>1010</v>
      </c>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row>
    <row r="134" spans="1:26" ht="96" customHeight="1">
      <c r="A134" s="238" t="s">
        <v>792</v>
      </c>
      <c r="B134" s="240" t="s">
        <v>799</v>
      </c>
      <c r="C134" s="222" t="s">
        <v>1011</v>
      </c>
      <c r="D134" s="219" t="s">
        <v>1012</v>
      </c>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row>
    <row r="135" spans="1:26" ht="96" customHeight="1">
      <c r="A135" s="238" t="s">
        <v>792</v>
      </c>
      <c r="B135" s="240" t="s">
        <v>799</v>
      </c>
      <c r="C135" s="222" t="s">
        <v>1013</v>
      </c>
      <c r="D135" s="219" t="s">
        <v>1014</v>
      </c>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row>
    <row r="136" spans="1:26" ht="96" customHeight="1">
      <c r="A136" s="238" t="s">
        <v>792</v>
      </c>
      <c r="B136" s="240" t="s">
        <v>799</v>
      </c>
      <c r="C136" s="222" t="s">
        <v>1015</v>
      </c>
      <c r="D136" s="219" t="s">
        <v>1016</v>
      </c>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row>
    <row r="137" spans="1:26" ht="96" customHeight="1">
      <c r="A137" s="238" t="s">
        <v>792</v>
      </c>
      <c r="B137" s="240" t="s">
        <v>799</v>
      </c>
      <c r="C137" s="222" t="s">
        <v>1017</v>
      </c>
      <c r="D137" s="219" t="s">
        <v>1018</v>
      </c>
      <c r="E137" s="213"/>
      <c r="F137" s="213"/>
      <c r="G137" s="213"/>
      <c r="H137" s="213"/>
      <c r="I137" s="213"/>
      <c r="J137" s="213"/>
      <c r="K137" s="213"/>
      <c r="L137" s="213"/>
      <c r="M137" s="213"/>
      <c r="N137" s="213"/>
      <c r="O137" s="213"/>
      <c r="P137" s="213"/>
      <c r="Q137" s="213"/>
      <c r="R137" s="213"/>
      <c r="S137" s="213"/>
      <c r="T137" s="213"/>
      <c r="U137" s="213"/>
      <c r="V137" s="213"/>
      <c r="W137" s="213"/>
      <c r="X137" s="213"/>
      <c r="Y137" s="213"/>
      <c r="Z137" s="213"/>
    </row>
    <row r="138" spans="1:26" ht="96" customHeight="1">
      <c r="A138" s="238" t="s">
        <v>792</v>
      </c>
      <c r="B138" s="240" t="s">
        <v>799</v>
      </c>
      <c r="C138" s="222" t="s">
        <v>1019</v>
      </c>
      <c r="D138" s="219" t="s">
        <v>1020</v>
      </c>
      <c r="E138" s="213"/>
      <c r="F138" s="213"/>
      <c r="G138" s="213"/>
      <c r="H138" s="213"/>
      <c r="I138" s="213"/>
      <c r="J138" s="213"/>
      <c r="K138" s="213"/>
      <c r="L138" s="213"/>
      <c r="M138" s="213"/>
      <c r="N138" s="213"/>
      <c r="O138" s="213"/>
      <c r="P138" s="213"/>
      <c r="Q138" s="213"/>
      <c r="R138" s="213"/>
      <c r="S138" s="213"/>
      <c r="T138" s="213"/>
      <c r="U138" s="213"/>
      <c r="V138" s="213"/>
      <c r="W138" s="213"/>
      <c r="X138" s="213"/>
      <c r="Y138" s="213"/>
      <c r="Z138" s="213"/>
    </row>
    <row r="139" spans="1:26" ht="96" customHeight="1">
      <c r="A139" s="238" t="s">
        <v>792</v>
      </c>
      <c r="B139" s="240" t="s">
        <v>799</v>
      </c>
      <c r="C139" s="222" t="s">
        <v>1021</v>
      </c>
      <c r="D139" s="219" t="s">
        <v>1022</v>
      </c>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row>
    <row r="140" spans="1:26" ht="96" customHeight="1">
      <c r="A140" s="238" t="s">
        <v>792</v>
      </c>
      <c r="B140" s="240" t="s">
        <v>799</v>
      </c>
      <c r="C140" s="222" t="s">
        <v>1023</v>
      </c>
      <c r="D140" s="219" t="s">
        <v>1024</v>
      </c>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row>
    <row r="141" spans="1:26" ht="96" customHeight="1">
      <c r="A141" s="238" t="s">
        <v>792</v>
      </c>
      <c r="B141" s="240" t="s">
        <v>799</v>
      </c>
      <c r="C141" s="222" t="s">
        <v>1025</v>
      </c>
      <c r="D141" s="219" t="s">
        <v>1026</v>
      </c>
      <c r="E141" s="213"/>
      <c r="F141" s="213"/>
      <c r="G141" s="213"/>
      <c r="H141" s="213"/>
      <c r="I141" s="213"/>
      <c r="J141" s="213"/>
      <c r="K141" s="213"/>
      <c r="L141" s="213"/>
      <c r="M141" s="213"/>
      <c r="N141" s="213"/>
      <c r="O141" s="213"/>
      <c r="P141" s="213"/>
      <c r="Q141" s="213"/>
      <c r="R141" s="213"/>
      <c r="S141" s="213"/>
      <c r="T141" s="213"/>
      <c r="U141" s="213"/>
      <c r="V141" s="213"/>
      <c r="W141" s="213"/>
      <c r="X141" s="213"/>
      <c r="Y141" s="213"/>
      <c r="Z141" s="213"/>
    </row>
    <row r="142" spans="1:26" ht="96" customHeight="1">
      <c r="A142" s="238" t="s">
        <v>792</v>
      </c>
      <c r="B142" s="240" t="s">
        <v>799</v>
      </c>
      <c r="C142" s="222" t="s">
        <v>1027</v>
      </c>
      <c r="D142" s="219" t="s">
        <v>1028</v>
      </c>
      <c r="E142" s="213"/>
      <c r="F142" s="213"/>
      <c r="G142" s="213"/>
      <c r="H142" s="213"/>
      <c r="I142" s="213"/>
      <c r="J142" s="213"/>
      <c r="K142" s="213"/>
      <c r="L142" s="213"/>
      <c r="M142" s="213"/>
      <c r="N142" s="213"/>
      <c r="O142" s="213"/>
      <c r="P142" s="213"/>
      <c r="Q142" s="213"/>
      <c r="R142" s="213"/>
      <c r="S142" s="213"/>
      <c r="T142" s="213"/>
      <c r="U142" s="213"/>
      <c r="V142" s="213"/>
      <c r="W142" s="213"/>
      <c r="X142" s="213"/>
      <c r="Y142" s="213"/>
      <c r="Z142" s="213"/>
    </row>
    <row r="143" spans="1:26" ht="96" customHeight="1">
      <c r="A143" s="238" t="s">
        <v>792</v>
      </c>
      <c r="B143" s="240" t="s">
        <v>799</v>
      </c>
      <c r="C143" s="222" t="s">
        <v>1029</v>
      </c>
      <c r="D143" s="219" t="s">
        <v>1030</v>
      </c>
      <c r="E143" s="213"/>
      <c r="F143" s="213"/>
      <c r="G143" s="213"/>
      <c r="H143" s="213"/>
      <c r="I143" s="213"/>
      <c r="J143" s="213"/>
      <c r="K143" s="213"/>
      <c r="L143" s="213"/>
      <c r="M143" s="213"/>
      <c r="N143" s="213"/>
      <c r="O143" s="213"/>
      <c r="P143" s="213"/>
      <c r="Q143" s="213"/>
      <c r="R143" s="213"/>
      <c r="S143" s="213"/>
      <c r="T143" s="213"/>
      <c r="U143" s="213"/>
      <c r="V143" s="213"/>
      <c r="W143" s="213"/>
      <c r="X143" s="213"/>
      <c r="Y143" s="213"/>
      <c r="Z143" s="213"/>
    </row>
    <row r="144" spans="1:26" ht="96" customHeight="1">
      <c r="A144" s="238" t="s">
        <v>792</v>
      </c>
      <c r="B144" s="240" t="s">
        <v>799</v>
      </c>
      <c r="C144" s="222" t="s">
        <v>1031</v>
      </c>
      <c r="D144" s="219" t="s">
        <v>1032</v>
      </c>
      <c r="E144" s="213"/>
      <c r="F144" s="213"/>
      <c r="G144" s="213"/>
      <c r="H144" s="213"/>
      <c r="I144" s="213"/>
      <c r="J144" s="213"/>
      <c r="K144" s="213"/>
      <c r="L144" s="213"/>
      <c r="M144" s="213"/>
      <c r="N144" s="213"/>
      <c r="O144" s="213"/>
      <c r="P144" s="213"/>
      <c r="Q144" s="213"/>
      <c r="R144" s="213"/>
      <c r="S144" s="213"/>
      <c r="T144" s="213"/>
      <c r="U144" s="213"/>
      <c r="V144" s="213"/>
      <c r="W144" s="213"/>
      <c r="X144" s="213"/>
      <c r="Y144" s="213"/>
      <c r="Z144" s="213"/>
    </row>
    <row r="145" spans="1:26" ht="96" customHeight="1">
      <c r="A145" s="238" t="s">
        <v>792</v>
      </c>
      <c r="B145" s="240" t="s">
        <v>799</v>
      </c>
      <c r="C145" s="222" t="s">
        <v>1033</v>
      </c>
      <c r="D145" s="219" t="s">
        <v>1034</v>
      </c>
      <c r="E145" s="213"/>
      <c r="F145" s="213"/>
      <c r="G145" s="213"/>
      <c r="H145" s="213"/>
      <c r="I145" s="213"/>
      <c r="J145" s="213"/>
      <c r="K145" s="213"/>
      <c r="L145" s="213"/>
      <c r="M145" s="213"/>
      <c r="N145" s="213"/>
      <c r="O145" s="213"/>
      <c r="P145" s="213"/>
      <c r="Q145" s="213"/>
      <c r="R145" s="213"/>
      <c r="S145" s="213"/>
      <c r="T145" s="213"/>
      <c r="U145" s="213"/>
      <c r="V145" s="213"/>
      <c r="W145" s="213"/>
      <c r="X145" s="213"/>
      <c r="Y145" s="213"/>
      <c r="Z145" s="213"/>
    </row>
    <row r="146" spans="1:26" ht="15.75" customHeight="1">
      <c r="A146" s="218" t="s">
        <v>197</v>
      </c>
      <c r="B146" s="234" t="s">
        <v>808</v>
      </c>
      <c r="C146" s="218" t="s">
        <v>1035</v>
      </c>
      <c r="D146" s="219" t="s">
        <v>1036</v>
      </c>
      <c r="E146" s="213"/>
      <c r="F146" s="213"/>
      <c r="G146" s="213"/>
      <c r="H146" s="213"/>
      <c r="I146" s="213"/>
      <c r="J146" s="213"/>
      <c r="K146" s="213"/>
      <c r="L146" s="213"/>
      <c r="M146" s="213"/>
      <c r="N146" s="213"/>
      <c r="O146" s="213"/>
      <c r="P146" s="213"/>
      <c r="Q146" s="213"/>
      <c r="R146" s="213"/>
      <c r="S146" s="213"/>
      <c r="T146" s="213"/>
      <c r="U146" s="213"/>
      <c r="V146" s="213"/>
      <c r="W146" s="213"/>
      <c r="X146" s="213"/>
      <c r="Y146" s="213"/>
      <c r="Z146" s="213"/>
    </row>
    <row r="147" spans="1:26" ht="15.75" customHeight="1">
      <c r="A147" s="218" t="s">
        <v>197</v>
      </c>
      <c r="B147" s="234" t="s">
        <v>808</v>
      </c>
      <c r="C147" s="218" t="s">
        <v>1037</v>
      </c>
      <c r="D147" s="219" t="s">
        <v>1038</v>
      </c>
      <c r="E147" s="213"/>
      <c r="F147" s="213"/>
      <c r="G147" s="213"/>
      <c r="H147" s="213"/>
      <c r="I147" s="213"/>
      <c r="J147" s="213"/>
      <c r="K147" s="213"/>
      <c r="L147" s="213"/>
      <c r="M147" s="213"/>
      <c r="N147" s="213"/>
      <c r="O147" s="213"/>
      <c r="P147" s="213"/>
      <c r="Q147" s="213"/>
      <c r="R147" s="213"/>
      <c r="S147" s="213"/>
      <c r="T147" s="213"/>
      <c r="U147" s="213"/>
      <c r="V147" s="213"/>
      <c r="W147" s="213"/>
      <c r="X147" s="213"/>
      <c r="Y147" s="213"/>
      <c r="Z147" s="213"/>
    </row>
    <row r="148" spans="1:26" ht="41.25" customHeight="1">
      <c r="A148" s="218" t="s">
        <v>197</v>
      </c>
      <c r="B148" s="234" t="s">
        <v>808</v>
      </c>
      <c r="C148" s="218" t="s">
        <v>1039</v>
      </c>
      <c r="D148" s="219" t="s">
        <v>1040</v>
      </c>
      <c r="E148" s="213"/>
      <c r="F148" s="213"/>
      <c r="G148" s="213"/>
      <c r="H148" s="213"/>
      <c r="I148" s="213"/>
      <c r="J148" s="213"/>
      <c r="K148" s="213"/>
      <c r="L148" s="213"/>
      <c r="M148" s="213"/>
      <c r="N148" s="213"/>
      <c r="O148" s="213"/>
      <c r="P148" s="213"/>
      <c r="Q148" s="213"/>
      <c r="R148" s="213"/>
      <c r="S148" s="213"/>
      <c r="T148" s="213"/>
      <c r="U148" s="213"/>
      <c r="V148" s="213"/>
      <c r="W148" s="213"/>
      <c r="X148" s="213"/>
      <c r="Y148" s="213"/>
      <c r="Z148" s="213"/>
    </row>
    <row r="149" spans="1:26" ht="15.75" customHeight="1">
      <c r="A149" s="218" t="s">
        <v>197</v>
      </c>
      <c r="B149" s="234" t="s">
        <v>808</v>
      </c>
      <c r="C149" s="218" t="s">
        <v>1041</v>
      </c>
      <c r="D149" s="219" t="s">
        <v>1042</v>
      </c>
      <c r="E149" s="213"/>
      <c r="F149" s="213"/>
      <c r="G149" s="213"/>
      <c r="H149" s="213"/>
      <c r="I149" s="213"/>
      <c r="J149" s="213"/>
      <c r="K149" s="213"/>
      <c r="L149" s="213"/>
      <c r="M149" s="213"/>
      <c r="N149" s="213"/>
      <c r="O149" s="213"/>
      <c r="P149" s="213"/>
      <c r="Q149" s="213"/>
      <c r="R149" s="213"/>
      <c r="S149" s="213"/>
      <c r="T149" s="213"/>
      <c r="U149" s="213"/>
      <c r="V149" s="213"/>
      <c r="W149" s="213"/>
      <c r="X149" s="213"/>
      <c r="Y149" s="213"/>
      <c r="Z149" s="213"/>
    </row>
    <row r="150" spans="1:26" ht="15.75" customHeight="1">
      <c r="A150" s="218" t="s">
        <v>197</v>
      </c>
      <c r="B150" s="234" t="s">
        <v>808</v>
      </c>
      <c r="C150" s="218" t="s">
        <v>1043</v>
      </c>
      <c r="D150" s="235" t="s">
        <v>1044</v>
      </c>
      <c r="E150" s="213"/>
      <c r="F150" s="213"/>
      <c r="G150" s="213"/>
      <c r="H150" s="213"/>
      <c r="I150" s="213"/>
      <c r="J150" s="213"/>
      <c r="K150" s="213"/>
      <c r="L150" s="213"/>
      <c r="M150" s="213"/>
      <c r="N150" s="213"/>
      <c r="O150" s="213"/>
      <c r="P150" s="213"/>
      <c r="Q150" s="213"/>
      <c r="R150" s="213"/>
      <c r="S150" s="213"/>
      <c r="T150" s="213"/>
      <c r="U150" s="213"/>
      <c r="V150" s="213"/>
      <c r="W150" s="213"/>
      <c r="X150" s="213"/>
      <c r="Y150" s="213"/>
      <c r="Z150" s="213"/>
    </row>
    <row r="151" spans="1:26" ht="55.5" customHeight="1">
      <c r="A151" s="218" t="s">
        <v>197</v>
      </c>
      <c r="B151" s="234" t="s">
        <v>808</v>
      </c>
      <c r="C151" s="218" t="s">
        <v>1045</v>
      </c>
      <c r="D151" s="219" t="s">
        <v>1046</v>
      </c>
      <c r="E151" s="213"/>
      <c r="F151" s="213"/>
      <c r="G151" s="213"/>
      <c r="H151" s="213"/>
      <c r="I151" s="213"/>
      <c r="J151" s="213"/>
      <c r="K151" s="213"/>
      <c r="L151" s="213"/>
      <c r="M151" s="213"/>
      <c r="N151" s="213"/>
      <c r="O151" s="213"/>
      <c r="P151" s="213"/>
      <c r="Q151" s="213"/>
      <c r="R151" s="213"/>
      <c r="S151" s="213"/>
      <c r="T151" s="213"/>
      <c r="U151" s="213"/>
      <c r="V151" s="213"/>
      <c r="W151" s="213"/>
      <c r="X151" s="213"/>
      <c r="Y151" s="213"/>
      <c r="Z151" s="213"/>
    </row>
    <row r="152" spans="1:26" ht="109.5" customHeight="1">
      <c r="A152" s="218" t="s">
        <v>197</v>
      </c>
      <c r="B152" s="234" t="s">
        <v>808</v>
      </c>
      <c r="C152" s="218" t="s">
        <v>1047</v>
      </c>
      <c r="D152" s="219" t="s">
        <v>1048</v>
      </c>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row>
    <row r="153" spans="1:26" ht="159.75" customHeight="1">
      <c r="A153" s="218" t="s">
        <v>197</v>
      </c>
      <c r="B153" s="234" t="s">
        <v>808</v>
      </c>
      <c r="C153" s="218" t="s">
        <v>1049</v>
      </c>
      <c r="D153" s="219" t="s">
        <v>1050</v>
      </c>
      <c r="E153" s="213"/>
      <c r="F153" s="213"/>
      <c r="G153" s="213"/>
      <c r="H153" s="213"/>
      <c r="I153" s="213"/>
      <c r="J153" s="213"/>
      <c r="K153" s="213"/>
      <c r="L153" s="213"/>
      <c r="M153" s="213"/>
      <c r="N153" s="213"/>
      <c r="O153" s="213"/>
      <c r="P153" s="213"/>
      <c r="Q153" s="213"/>
      <c r="R153" s="213"/>
      <c r="S153" s="213"/>
      <c r="T153" s="213"/>
      <c r="U153" s="213"/>
      <c r="V153" s="213"/>
      <c r="W153" s="213"/>
      <c r="X153" s="213"/>
      <c r="Y153" s="213"/>
      <c r="Z153" s="213"/>
    </row>
    <row r="154" spans="1:26" ht="102" customHeight="1">
      <c r="A154" s="218" t="s">
        <v>197</v>
      </c>
      <c r="B154" s="234" t="s">
        <v>808</v>
      </c>
      <c r="C154" s="218" t="s">
        <v>1051</v>
      </c>
      <c r="D154" s="219" t="s">
        <v>1052</v>
      </c>
      <c r="E154" s="213"/>
      <c r="F154" s="213"/>
      <c r="G154" s="213"/>
      <c r="H154" s="213"/>
      <c r="I154" s="213"/>
      <c r="J154" s="213"/>
      <c r="K154" s="213"/>
      <c r="L154" s="213"/>
      <c r="M154" s="213"/>
      <c r="N154" s="213"/>
      <c r="O154" s="213"/>
      <c r="P154" s="213"/>
      <c r="Q154" s="213"/>
      <c r="R154" s="213"/>
      <c r="S154" s="213"/>
      <c r="T154" s="213"/>
      <c r="U154" s="213"/>
      <c r="V154" s="213"/>
      <c r="W154" s="213"/>
      <c r="X154" s="213"/>
      <c r="Y154" s="213"/>
      <c r="Z154" s="213"/>
    </row>
    <row r="155" spans="1:26" ht="45.75" customHeight="1">
      <c r="A155" s="218" t="s">
        <v>197</v>
      </c>
      <c r="B155" s="234" t="s">
        <v>808</v>
      </c>
      <c r="C155" s="218" t="s">
        <v>1053</v>
      </c>
      <c r="D155" s="219" t="s">
        <v>1054</v>
      </c>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row>
    <row r="156" spans="1:26" ht="53.25" customHeight="1">
      <c r="A156" s="218" t="s">
        <v>197</v>
      </c>
      <c r="B156" s="234" t="s">
        <v>808</v>
      </c>
      <c r="C156" s="218" t="s">
        <v>1055</v>
      </c>
      <c r="D156" s="219" t="s">
        <v>1056</v>
      </c>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row>
    <row r="157" spans="1:26" ht="135.75" customHeight="1">
      <c r="A157" s="218" t="s">
        <v>197</v>
      </c>
      <c r="B157" s="234" t="s">
        <v>808</v>
      </c>
      <c r="C157" s="218" t="s">
        <v>1057</v>
      </c>
      <c r="D157" s="219" t="s">
        <v>1058</v>
      </c>
      <c r="E157" s="213"/>
      <c r="F157" s="213"/>
      <c r="G157" s="213"/>
      <c r="H157" s="213"/>
      <c r="I157" s="213"/>
      <c r="J157" s="213"/>
      <c r="K157" s="213"/>
      <c r="L157" s="213"/>
      <c r="M157" s="213"/>
      <c r="N157" s="213"/>
      <c r="O157" s="213"/>
      <c r="P157" s="213"/>
      <c r="Q157" s="213"/>
      <c r="R157" s="213"/>
      <c r="S157" s="213"/>
      <c r="T157" s="213"/>
      <c r="U157" s="213"/>
      <c r="V157" s="213"/>
      <c r="W157" s="213"/>
      <c r="X157" s="213"/>
      <c r="Y157" s="213"/>
      <c r="Z157" s="213"/>
    </row>
    <row r="158" spans="1:26" ht="33" customHeight="1">
      <c r="A158" s="218" t="s">
        <v>197</v>
      </c>
      <c r="B158" s="234" t="s">
        <v>808</v>
      </c>
      <c r="C158" s="218" t="s">
        <v>1059</v>
      </c>
      <c r="D158" s="219" t="s">
        <v>1060</v>
      </c>
      <c r="E158" s="213"/>
      <c r="F158" s="213"/>
      <c r="G158" s="213"/>
      <c r="H158" s="213"/>
      <c r="I158" s="213"/>
      <c r="J158" s="213"/>
      <c r="K158" s="213"/>
      <c r="L158" s="213"/>
      <c r="M158" s="213"/>
      <c r="N158" s="213"/>
      <c r="O158" s="213"/>
      <c r="P158" s="213"/>
      <c r="Q158" s="213"/>
      <c r="R158" s="213"/>
      <c r="S158" s="213"/>
      <c r="T158" s="213"/>
      <c r="U158" s="213"/>
      <c r="V158" s="213"/>
      <c r="W158" s="213"/>
      <c r="X158" s="213"/>
      <c r="Y158" s="213"/>
      <c r="Z158" s="213"/>
    </row>
    <row r="159" spans="1:26" ht="15.75" customHeight="1">
      <c r="A159" s="218" t="s">
        <v>197</v>
      </c>
      <c r="B159" s="234" t="s">
        <v>808</v>
      </c>
      <c r="C159" s="218" t="s">
        <v>1061</v>
      </c>
      <c r="D159" s="219" t="s">
        <v>1062</v>
      </c>
      <c r="E159" s="213"/>
      <c r="F159" s="213"/>
      <c r="G159" s="213"/>
      <c r="H159" s="213"/>
      <c r="I159" s="213"/>
      <c r="J159" s="213"/>
      <c r="K159" s="213"/>
      <c r="L159" s="213"/>
      <c r="M159" s="213"/>
      <c r="N159" s="213"/>
      <c r="O159" s="213"/>
      <c r="P159" s="213"/>
      <c r="Q159" s="213"/>
      <c r="R159" s="213"/>
      <c r="S159" s="213"/>
      <c r="T159" s="213"/>
      <c r="U159" s="213"/>
      <c r="V159" s="213"/>
      <c r="W159" s="213"/>
      <c r="X159" s="213"/>
      <c r="Y159" s="213"/>
      <c r="Z159" s="213"/>
    </row>
    <row r="160" spans="1:26" ht="15.75" customHeight="1">
      <c r="A160" s="218" t="s">
        <v>197</v>
      </c>
      <c r="B160" s="236" t="s">
        <v>810</v>
      </c>
      <c r="C160" s="218" t="s">
        <v>199</v>
      </c>
      <c r="D160" s="232"/>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row>
    <row r="161" spans="1:26" ht="15.75" customHeight="1">
      <c r="A161" s="218" t="s">
        <v>197</v>
      </c>
      <c r="B161" s="236" t="s">
        <v>810</v>
      </c>
      <c r="C161" s="218" t="s">
        <v>1063</v>
      </c>
      <c r="D161" s="232"/>
      <c r="E161" s="213"/>
      <c r="F161" s="213"/>
      <c r="G161" s="213"/>
      <c r="H161" s="213"/>
      <c r="I161" s="213"/>
      <c r="J161" s="213"/>
      <c r="K161" s="213"/>
      <c r="L161" s="213"/>
      <c r="M161" s="213"/>
      <c r="N161" s="213"/>
      <c r="O161" s="213"/>
      <c r="P161" s="213"/>
      <c r="Q161" s="213"/>
      <c r="R161" s="213"/>
      <c r="S161" s="213"/>
      <c r="T161" s="213"/>
      <c r="U161" s="213"/>
      <c r="V161" s="213"/>
      <c r="W161" s="213"/>
      <c r="X161" s="213"/>
      <c r="Y161" s="213"/>
      <c r="Z161" s="213"/>
    </row>
    <row r="162" spans="1:26" ht="15.75" customHeight="1">
      <c r="A162" s="218" t="s">
        <v>197</v>
      </c>
      <c r="B162" s="236" t="s">
        <v>810</v>
      </c>
      <c r="C162" s="218" t="s">
        <v>1064</v>
      </c>
      <c r="D162" s="232"/>
      <c r="E162" s="213"/>
      <c r="F162" s="213"/>
      <c r="G162" s="213"/>
      <c r="H162" s="213"/>
      <c r="I162" s="213"/>
      <c r="J162" s="213"/>
      <c r="K162" s="213"/>
      <c r="L162" s="213"/>
      <c r="M162" s="213"/>
      <c r="N162" s="213"/>
      <c r="O162" s="213"/>
      <c r="P162" s="213"/>
      <c r="Q162" s="213"/>
      <c r="R162" s="213"/>
      <c r="S162" s="213"/>
      <c r="T162" s="213"/>
      <c r="U162" s="213"/>
      <c r="V162" s="213"/>
      <c r="W162" s="213"/>
      <c r="X162" s="213"/>
      <c r="Y162" s="213"/>
      <c r="Z162" s="213"/>
    </row>
    <row r="163" spans="1:26" ht="15.75" customHeight="1">
      <c r="A163" s="218" t="s">
        <v>197</v>
      </c>
      <c r="B163" s="236" t="s">
        <v>810</v>
      </c>
      <c r="C163" s="218" t="s">
        <v>1065</v>
      </c>
      <c r="D163" s="232"/>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row>
    <row r="164" spans="1:26" ht="15.75" customHeight="1">
      <c r="A164" s="218" t="s">
        <v>197</v>
      </c>
      <c r="B164" s="236" t="s">
        <v>810</v>
      </c>
      <c r="C164" s="218" t="s">
        <v>1066</v>
      </c>
      <c r="D164" s="232"/>
      <c r="E164" s="213"/>
      <c r="F164" s="213"/>
      <c r="G164" s="213"/>
      <c r="H164" s="213"/>
      <c r="I164" s="213"/>
      <c r="J164" s="213"/>
      <c r="K164" s="213"/>
      <c r="L164" s="213"/>
      <c r="M164" s="213"/>
      <c r="N164" s="213"/>
      <c r="O164" s="213"/>
      <c r="P164" s="213"/>
      <c r="Q164" s="213"/>
      <c r="R164" s="213"/>
      <c r="S164" s="213"/>
      <c r="T164" s="213"/>
      <c r="U164" s="213"/>
      <c r="V164" s="213"/>
      <c r="W164" s="213"/>
      <c r="X164" s="213"/>
      <c r="Y164" s="213"/>
      <c r="Z164" s="213"/>
    </row>
    <row r="165" spans="1:26" ht="15.75" customHeight="1">
      <c r="A165" s="218" t="s">
        <v>197</v>
      </c>
      <c r="B165" s="236" t="s">
        <v>810</v>
      </c>
      <c r="C165" s="218" t="s">
        <v>1067</v>
      </c>
      <c r="D165" s="232"/>
      <c r="E165" s="213"/>
      <c r="F165" s="213"/>
      <c r="G165" s="213"/>
      <c r="H165" s="213"/>
      <c r="I165" s="213"/>
      <c r="J165" s="213"/>
      <c r="K165" s="213"/>
      <c r="L165" s="213"/>
      <c r="M165" s="213"/>
      <c r="N165" s="213"/>
      <c r="O165" s="213"/>
      <c r="P165" s="213"/>
      <c r="Q165" s="213"/>
      <c r="R165" s="213"/>
      <c r="S165" s="213"/>
      <c r="T165" s="213"/>
      <c r="U165" s="213"/>
      <c r="V165" s="213"/>
      <c r="W165" s="213"/>
      <c r="X165" s="213"/>
      <c r="Y165" s="213"/>
      <c r="Z165" s="213"/>
    </row>
    <row r="166" spans="1:26" ht="15.75" customHeight="1">
      <c r="A166" s="218" t="s">
        <v>197</v>
      </c>
      <c r="B166" s="236" t="s">
        <v>232</v>
      </c>
      <c r="C166" s="218" t="s">
        <v>233</v>
      </c>
      <c r="D166" s="232"/>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row>
    <row r="167" spans="1:26" ht="15.75" customHeight="1">
      <c r="A167" s="218" t="s">
        <v>197</v>
      </c>
      <c r="B167" s="236" t="s">
        <v>232</v>
      </c>
      <c r="C167" s="218" t="s">
        <v>1068</v>
      </c>
      <c r="D167" s="232"/>
      <c r="E167" s="213"/>
      <c r="F167" s="213"/>
      <c r="G167" s="213"/>
      <c r="H167" s="213"/>
      <c r="I167" s="213"/>
      <c r="J167" s="213"/>
      <c r="K167" s="213"/>
      <c r="L167" s="213"/>
      <c r="M167" s="213"/>
      <c r="N167" s="213"/>
      <c r="O167" s="213"/>
      <c r="P167" s="213"/>
      <c r="Q167" s="213"/>
      <c r="R167" s="213"/>
      <c r="S167" s="213"/>
      <c r="T167" s="213"/>
      <c r="U167" s="213"/>
      <c r="V167" s="213"/>
      <c r="W167" s="213"/>
      <c r="X167" s="213"/>
      <c r="Y167" s="213"/>
      <c r="Z167" s="213"/>
    </row>
    <row r="168" spans="1:26" ht="15.75" customHeight="1">
      <c r="A168" s="218" t="s">
        <v>197</v>
      </c>
      <c r="B168" s="236" t="s">
        <v>232</v>
      </c>
      <c r="C168" s="218" t="s">
        <v>1069</v>
      </c>
      <c r="D168" s="232"/>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row>
    <row r="169" spans="1:26" ht="15.75" customHeight="1">
      <c r="A169" s="218" t="s">
        <v>197</v>
      </c>
      <c r="B169" s="236" t="s">
        <v>232</v>
      </c>
      <c r="C169" s="218" t="s">
        <v>1070</v>
      </c>
      <c r="D169" s="232"/>
      <c r="E169" s="213"/>
      <c r="F169" s="213"/>
      <c r="G169" s="213"/>
      <c r="H169" s="213"/>
      <c r="I169" s="213"/>
      <c r="J169" s="213"/>
      <c r="K169" s="213"/>
      <c r="L169" s="213"/>
      <c r="M169" s="213"/>
      <c r="N169" s="213"/>
      <c r="O169" s="213"/>
      <c r="P169" s="213"/>
      <c r="Q169" s="213"/>
      <c r="R169" s="213"/>
      <c r="S169" s="213"/>
      <c r="T169" s="213"/>
      <c r="U169" s="213"/>
      <c r="V169" s="213"/>
      <c r="W169" s="213"/>
      <c r="X169" s="213"/>
      <c r="Y169" s="213"/>
      <c r="Z169" s="213"/>
    </row>
    <row r="170" spans="1:26" ht="15.75" customHeight="1">
      <c r="A170" s="218" t="s">
        <v>197</v>
      </c>
      <c r="B170" s="236" t="s">
        <v>232</v>
      </c>
      <c r="C170" s="218" t="s">
        <v>489</v>
      </c>
      <c r="D170" s="232"/>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row>
    <row r="171" spans="1:26" ht="15.75" customHeight="1">
      <c r="A171" s="218" t="s">
        <v>197</v>
      </c>
      <c r="B171" s="236" t="s">
        <v>232</v>
      </c>
      <c r="C171" s="218" t="s">
        <v>1071</v>
      </c>
      <c r="D171" s="232"/>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row>
    <row r="172" spans="1:26" ht="15.75" customHeight="1">
      <c r="A172" s="218" t="s">
        <v>197</v>
      </c>
      <c r="B172" s="236" t="s">
        <v>232</v>
      </c>
      <c r="C172" s="218" t="s">
        <v>1072</v>
      </c>
      <c r="D172" s="232"/>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row>
    <row r="173" spans="1:26" ht="15.75" customHeight="1">
      <c r="A173" s="218" t="s">
        <v>197</v>
      </c>
      <c r="B173" s="236" t="s">
        <v>232</v>
      </c>
      <c r="C173" s="218" t="s">
        <v>1073</v>
      </c>
      <c r="D173" s="232"/>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row>
    <row r="174" spans="1:26" ht="15.75" customHeight="1">
      <c r="A174" s="218" t="s">
        <v>197</v>
      </c>
      <c r="B174" s="236" t="s">
        <v>232</v>
      </c>
      <c r="C174" s="218" t="s">
        <v>1074</v>
      </c>
      <c r="D174" s="232"/>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row>
    <row r="175" spans="1:26" ht="15.75" customHeight="1">
      <c r="A175" s="218" t="s">
        <v>197</v>
      </c>
      <c r="B175" s="236" t="s">
        <v>324</v>
      </c>
      <c r="C175" s="218" t="s">
        <v>1075</v>
      </c>
      <c r="D175" s="232"/>
      <c r="E175" s="213"/>
      <c r="F175" s="213"/>
      <c r="G175" s="213"/>
      <c r="H175" s="213"/>
      <c r="I175" s="213"/>
      <c r="J175" s="213"/>
      <c r="K175" s="213"/>
      <c r="L175" s="213"/>
      <c r="M175" s="213"/>
      <c r="N175" s="213"/>
      <c r="O175" s="213"/>
      <c r="P175" s="213"/>
      <c r="Q175" s="213"/>
      <c r="R175" s="213"/>
      <c r="S175" s="213"/>
      <c r="T175" s="213"/>
      <c r="U175" s="213"/>
      <c r="V175" s="213"/>
      <c r="W175" s="213"/>
      <c r="X175" s="213"/>
      <c r="Y175" s="213"/>
      <c r="Z175" s="213"/>
    </row>
    <row r="176" spans="1:26" ht="15.75" customHeight="1">
      <c r="A176" s="218" t="s">
        <v>197</v>
      </c>
      <c r="B176" s="236" t="s">
        <v>324</v>
      </c>
      <c r="C176" s="218" t="s">
        <v>325</v>
      </c>
      <c r="D176" s="232"/>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row>
    <row r="177" spans="1:26" ht="15.75" customHeight="1">
      <c r="A177" s="218" t="s">
        <v>197</v>
      </c>
      <c r="B177" s="236" t="s">
        <v>324</v>
      </c>
      <c r="C177" s="218" t="s">
        <v>1076</v>
      </c>
      <c r="D177" s="232"/>
      <c r="E177" s="213"/>
      <c r="F177" s="213"/>
      <c r="G177" s="213"/>
      <c r="H177" s="213"/>
      <c r="I177" s="213"/>
      <c r="J177" s="213"/>
      <c r="K177" s="213"/>
      <c r="L177" s="213"/>
      <c r="M177" s="213"/>
      <c r="N177" s="213"/>
      <c r="O177" s="213"/>
      <c r="P177" s="213"/>
      <c r="Q177" s="213"/>
      <c r="R177" s="213"/>
      <c r="S177" s="213"/>
      <c r="T177" s="213"/>
      <c r="U177" s="213"/>
      <c r="V177" s="213"/>
      <c r="W177" s="213"/>
      <c r="X177" s="213"/>
      <c r="Y177" s="213"/>
      <c r="Z177" s="213"/>
    </row>
    <row r="178" spans="1:26" ht="15.75" customHeight="1">
      <c r="A178" s="218" t="s">
        <v>197</v>
      </c>
      <c r="B178" s="236" t="s">
        <v>324</v>
      </c>
      <c r="C178" s="218" t="s">
        <v>1077</v>
      </c>
      <c r="D178" s="232"/>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row>
    <row r="179" spans="1:26" ht="15.75" customHeight="1">
      <c r="A179" s="218" t="s">
        <v>197</v>
      </c>
      <c r="B179" s="236" t="s">
        <v>324</v>
      </c>
      <c r="C179" s="218" t="s">
        <v>1078</v>
      </c>
      <c r="D179" s="232"/>
      <c r="E179" s="213"/>
      <c r="F179" s="213"/>
      <c r="G179" s="213"/>
      <c r="H179" s="213"/>
      <c r="I179" s="213"/>
      <c r="J179" s="213"/>
      <c r="K179" s="213"/>
      <c r="L179" s="213"/>
      <c r="M179" s="213"/>
      <c r="N179" s="213"/>
      <c r="O179" s="213"/>
      <c r="P179" s="213"/>
      <c r="Q179" s="213"/>
      <c r="R179" s="213"/>
      <c r="S179" s="213"/>
      <c r="T179" s="213"/>
      <c r="U179" s="213"/>
      <c r="V179" s="213"/>
      <c r="W179" s="213"/>
      <c r="X179" s="213"/>
      <c r="Y179" s="213"/>
      <c r="Z179" s="213"/>
    </row>
    <row r="180" spans="1:26" ht="15.75" customHeight="1">
      <c r="A180" s="218" t="s">
        <v>197</v>
      </c>
      <c r="B180" s="236" t="s">
        <v>324</v>
      </c>
      <c r="C180" s="218" t="s">
        <v>1079</v>
      </c>
      <c r="D180" s="232"/>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row>
    <row r="181" spans="1:26" ht="15.75" customHeight="1">
      <c r="A181" s="218" t="s">
        <v>197</v>
      </c>
      <c r="B181" s="236" t="s">
        <v>324</v>
      </c>
      <c r="C181" s="218" t="s">
        <v>1080</v>
      </c>
      <c r="D181" s="232"/>
      <c r="E181" s="213"/>
      <c r="F181" s="213"/>
      <c r="G181" s="213"/>
      <c r="H181" s="213"/>
      <c r="I181" s="213"/>
      <c r="J181" s="213"/>
      <c r="K181" s="213"/>
      <c r="L181" s="213"/>
      <c r="M181" s="213"/>
      <c r="N181" s="213"/>
      <c r="O181" s="213"/>
      <c r="P181" s="213"/>
      <c r="Q181" s="213"/>
      <c r="R181" s="213"/>
      <c r="S181" s="213"/>
      <c r="T181" s="213"/>
      <c r="U181" s="213"/>
      <c r="V181" s="213"/>
      <c r="W181" s="213"/>
      <c r="X181" s="213"/>
      <c r="Y181" s="213"/>
      <c r="Z181" s="213"/>
    </row>
    <row r="182" spans="1:26" ht="15.75" customHeight="1">
      <c r="A182" s="218" t="s">
        <v>197</v>
      </c>
      <c r="B182" s="236" t="s">
        <v>324</v>
      </c>
      <c r="C182" s="218" t="s">
        <v>1081</v>
      </c>
      <c r="D182" s="232"/>
      <c r="E182" s="213"/>
      <c r="F182" s="213"/>
      <c r="G182" s="213"/>
      <c r="H182" s="213"/>
      <c r="I182" s="213"/>
      <c r="J182" s="213"/>
      <c r="K182" s="213"/>
      <c r="L182" s="213"/>
      <c r="M182" s="213"/>
      <c r="N182" s="213"/>
      <c r="O182" s="213"/>
      <c r="P182" s="213"/>
      <c r="Q182" s="213"/>
      <c r="R182" s="213"/>
      <c r="S182" s="213"/>
      <c r="T182" s="213"/>
      <c r="U182" s="213"/>
      <c r="V182" s="213"/>
      <c r="W182" s="213"/>
      <c r="X182" s="213"/>
      <c r="Y182" s="213"/>
      <c r="Z182" s="213"/>
    </row>
    <row r="183" spans="1:26" ht="15.75" customHeight="1">
      <c r="A183" s="218" t="s">
        <v>197</v>
      </c>
      <c r="B183" s="236" t="s">
        <v>324</v>
      </c>
      <c r="C183" s="218" t="s">
        <v>1082</v>
      </c>
      <c r="D183" s="232"/>
      <c r="E183" s="213"/>
      <c r="F183" s="213"/>
      <c r="G183" s="213"/>
      <c r="H183" s="213"/>
      <c r="I183" s="213"/>
      <c r="J183" s="213"/>
      <c r="K183" s="213"/>
      <c r="L183" s="213"/>
      <c r="M183" s="213"/>
      <c r="N183" s="213"/>
      <c r="O183" s="213"/>
      <c r="P183" s="213"/>
      <c r="Q183" s="213"/>
      <c r="R183" s="213"/>
      <c r="S183" s="213"/>
      <c r="T183" s="213"/>
      <c r="U183" s="213"/>
      <c r="V183" s="213"/>
      <c r="W183" s="213"/>
      <c r="X183" s="213"/>
      <c r="Y183" s="213"/>
      <c r="Z183" s="213"/>
    </row>
    <row r="184" spans="1:26" ht="15.75" customHeight="1">
      <c r="A184" s="218" t="s">
        <v>197</v>
      </c>
      <c r="B184" s="236" t="s">
        <v>324</v>
      </c>
      <c r="C184" s="218" t="s">
        <v>1083</v>
      </c>
      <c r="D184" s="232"/>
      <c r="E184" s="213"/>
      <c r="F184" s="213"/>
      <c r="G184" s="213"/>
      <c r="H184" s="213"/>
      <c r="I184" s="213"/>
      <c r="J184" s="213"/>
      <c r="K184" s="213"/>
      <c r="L184" s="213"/>
      <c r="M184" s="213"/>
      <c r="N184" s="213"/>
      <c r="O184" s="213"/>
      <c r="P184" s="213"/>
      <c r="Q184" s="213"/>
      <c r="R184" s="213"/>
      <c r="S184" s="213"/>
      <c r="T184" s="213"/>
      <c r="U184" s="213"/>
      <c r="V184" s="213"/>
      <c r="W184" s="213"/>
      <c r="X184" s="213"/>
      <c r="Y184" s="213"/>
      <c r="Z184" s="213"/>
    </row>
    <row r="185" spans="1:26" ht="15.75" customHeight="1">
      <c r="A185" s="218" t="s">
        <v>197</v>
      </c>
      <c r="B185" s="236" t="s">
        <v>324</v>
      </c>
      <c r="C185" s="218" t="s">
        <v>1084</v>
      </c>
      <c r="D185" s="232"/>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row>
    <row r="186" spans="1:26" ht="15.75" customHeight="1">
      <c r="A186" s="218" t="s">
        <v>197</v>
      </c>
      <c r="B186" s="236" t="s">
        <v>324</v>
      </c>
      <c r="C186" s="218" t="s">
        <v>1085</v>
      </c>
      <c r="D186" s="232"/>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row>
    <row r="187" spans="1:26" ht="15.75" customHeight="1">
      <c r="A187" s="218" t="s">
        <v>197</v>
      </c>
      <c r="B187" s="236" t="s">
        <v>324</v>
      </c>
      <c r="C187" s="218" t="s">
        <v>1086</v>
      </c>
      <c r="D187" s="232"/>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row>
    <row r="188" spans="1:26" ht="15.75" customHeight="1">
      <c r="A188" s="218" t="s">
        <v>197</v>
      </c>
      <c r="B188" s="236" t="s">
        <v>324</v>
      </c>
      <c r="C188" s="218" t="s">
        <v>1087</v>
      </c>
      <c r="D188" s="232"/>
      <c r="E188" s="213"/>
      <c r="F188" s="213"/>
      <c r="G188" s="213"/>
      <c r="H188" s="213"/>
      <c r="I188" s="213"/>
      <c r="J188" s="213"/>
      <c r="K188" s="213"/>
      <c r="L188" s="213"/>
      <c r="M188" s="213"/>
      <c r="N188" s="213"/>
      <c r="O188" s="213"/>
      <c r="P188" s="213"/>
      <c r="Q188" s="213"/>
      <c r="R188" s="213"/>
      <c r="S188" s="213"/>
      <c r="T188" s="213"/>
      <c r="U188" s="213"/>
      <c r="V188" s="213"/>
      <c r="W188" s="213"/>
      <c r="X188" s="213"/>
      <c r="Y188" s="213"/>
      <c r="Z188" s="213"/>
    </row>
    <row r="189" spans="1:26" ht="15.75" customHeight="1">
      <c r="A189" s="218" t="s">
        <v>197</v>
      </c>
      <c r="B189" s="236" t="s">
        <v>324</v>
      </c>
      <c r="C189" s="218" t="s">
        <v>1088</v>
      </c>
      <c r="D189" s="232"/>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row>
    <row r="190" spans="1:26" ht="15.75" customHeight="1">
      <c r="A190" s="218" t="s">
        <v>197</v>
      </c>
      <c r="B190" s="236" t="s">
        <v>324</v>
      </c>
      <c r="C190" s="218" t="s">
        <v>1089</v>
      </c>
      <c r="D190" s="232"/>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row>
    <row r="191" spans="1:26" ht="15.75" customHeight="1">
      <c r="A191" s="218" t="s">
        <v>197</v>
      </c>
      <c r="B191" s="236" t="s">
        <v>324</v>
      </c>
      <c r="C191" s="218" t="s">
        <v>1090</v>
      </c>
      <c r="D191" s="232"/>
      <c r="E191" s="213"/>
      <c r="F191" s="213"/>
      <c r="G191" s="213"/>
      <c r="H191" s="213"/>
      <c r="I191" s="213"/>
      <c r="J191" s="213"/>
      <c r="K191" s="213"/>
      <c r="L191" s="213"/>
      <c r="M191" s="213"/>
      <c r="N191" s="213"/>
      <c r="O191" s="213"/>
      <c r="P191" s="213"/>
      <c r="Q191" s="213"/>
      <c r="R191" s="213"/>
      <c r="S191" s="213"/>
      <c r="T191" s="213"/>
      <c r="U191" s="213"/>
      <c r="V191" s="213"/>
      <c r="W191" s="213"/>
      <c r="X191" s="213"/>
      <c r="Y191" s="213"/>
      <c r="Z191" s="213"/>
    </row>
    <row r="192" spans="1:26" ht="15.75" customHeight="1">
      <c r="A192" s="218" t="s">
        <v>197</v>
      </c>
      <c r="B192" s="236" t="s">
        <v>324</v>
      </c>
      <c r="C192" s="218" t="s">
        <v>1091</v>
      </c>
      <c r="D192" s="232"/>
      <c r="E192" s="213"/>
      <c r="F192" s="213"/>
      <c r="G192" s="213"/>
      <c r="H192" s="213"/>
      <c r="I192" s="213"/>
      <c r="J192" s="213"/>
      <c r="K192" s="213"/>
      <c r="L192" s="213"/>
      <c r="M192" s="213"/>
      <c r="N192" s="213"/>
      <c r="O192" s="213"/>
      <c r="P192" s="213"/>
      <c r="Q192" s="213"/>
      <c r="R192" s="213"/>
      <c r="S192" s="213"/>
      <c r="T192" s="213"/>
      <c r="U192" s="213"/>
      <c r="V192" s="213"/>
      <c r="W192" s="213"/>
      <c r="X192" s="213"/>
      <c r="Y192" s="213"/>
      <c r="Z192" s="213"/>
    </row>
    <row r="193" spans="1:26" ht="15.75" customHeight="1">
      <c r="A193" s="218" t="s">
        <v>197</v>
      </c>
      <c r="B193" s="236" t="s">
        <v>324</v>
      </c>
      <c r="C193" s="218" t="s">
        <v>1092</v>
      </c>
      <c r="D193" s="232"/>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row>
    <row r="194" spans="1:26" ht="15.75" customHeight="1">
      <c r="A194" s="218" t="s">
        <v>197</v>
      </c>
      <c r="B194" s="236" t="s">
        <v>324</v>
      </c>
      <c r="C194" s="218" t="s">
        <v>797</v>
      </c>
      <c r="D194" s="232"/>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row>
    <row r="195" spans="1:26" ht="15.75" customHeight="1">
      <c r="A195" s="218" t="s">
        <v>197</v>
      </c>
      <c r="B195" s="236" t="s">
        <v>324</v>
      </c>
      <c r="C195" s="218" t="s">
        <v>1093</v>
      </c>
      <c r="D195" s="232"/>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row>
    <row r="196" spans="1:26" ht="15.75" customHeight="1">
      <c r="A196" s="218" t="s">
        <v>197</v>
      </c>
      <c r="B196" s="236" t="s">
        <v>814</v>
      </c>
      <c r="C196" s="218" t="s">
        <v>1094</v>
      </c>
      <c r="D196" s="232"/>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row>
    <row r="197" spans="1:26" ht="15.75" customHeight="1">
      <c r="A197" s="218" t="s">
        <v>197</v>
      </c>
      <c r="B197" s="236" t="s">
        <v>814</v>
      </c>
      <c r="C197" s="218" t="s">
        <v>1095</v>
      </c>
      <c r="D197" s="232"/>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row>
    <row r="198" spans="1:26" ht="15.75" customHeight="1">
      <c r="A198" s="218" t="s">
        <v>197</v>
      </c>
      <c r="B198" s="236" t="s">
        <v>814</v>
      </c>
      <c r="C198" s="218" t="s">
        <v>1096</v>
      </c>
      <c r="D198" s="232"/>
      <c r="E198" s="213"/>
      <c r="F198" s="213"/>
      <c r="G198" s="213"/>
      <c r="H198" s="213"/>
      <c r="I198" s="213"/>
      <c r="J198" s="213"/>
      <c r="K198" s="213"/>
      <c r="L198" s="213"/>
      <c r="M198" s="213"/>
      <c r="N198" s="213"/>
      <c r="O198" s="213"/>
      <c r="P198" s="213"/>
      <c r="Q198" s="213"/>
      <c r="R198" s="213"/>
      <c r="S198" s="213"/>
      <c r="T198" s="213"/>
      <c r="U198" s="213"/>
      <c r="V198" s="213"/>
      <c r="W198" s="213"/>
      <c r="X198" s="213"/>
      <c r="Y198" s="213"/>
      <c r="Z198" s="213"/>
    </row>
    <row r="199" spans="1:26" ht="15.75" customHeight="1">
      <c r="A199" s="218" t="s">
        <v>197</v>
      </c>
      <c r="B199" s="236" t="s">
        <v>814</v>
      </c>
      <c r="C199" s="218" t="s">
        <v>1097</v>
      </c>
      <c r="D199" s="232"/>
      <c r="E199" s="213"/>
      <c r="F199" s="213"/>
      <c r="G199" s="213"/>
      <c r="H199" s="213"/>
      <c r="I199" s="213"/>
      <c r="J199" s="213"/>
      <c r="K199" s="213"/>
      <c r="L199" s="213"/>
      <c r="M199" s="213"/>
      <c r="N199" s="213"/>
      <c r="O199" s="213"/>
      <c r="P199" s="213"/>
      <c r="Q199" s="213"/>
      <c r="R199" s="213"/>
      <c r="S199" s="213"/>
      <c r="T199" s="213"/>
      <c r="U199" s="213"/>
      <c r="V199" s="213"/>
      <c r="W199" s="213"/>
      <c r="X199" s="213"/>
      <c r="Y199" s="213"/>
      <c r="Z199" s="213"/>
    </row>
    <row r="200" spans="1:26" ht="15.75" customHeight="1">
      <c r="A200" s="218" t="s">
        <v>197</v>
      </c>
      <c r="B200" s="236" t="s">
        <v>814</v>
      </c>
      <c r="C200" s="218" t="s">
        <v>1098</v>
      </c>
      <c r="D200" s="232"/>
      <c r="E200" s="213"/>
      <c r="F200" s="213"/>
      <c r="G200" s="213"/>
      <c r="H200" s="213"/>
      <c r="I200" s="213"/>
      <c r="J200" s="213"/>
      <c r="K200" s="213"/>
      <c r="L200" s="213"/>
      <c r="M200" s="213"/>
      <c r="N200" s="213"/>
      <c r="O200" s="213"/>
      <c r="P200" s="213"/>
      <c r="Q200" s="213"/>
      <c r="R200" s="213"/>
      <c r="S200" s="213"/>
      <c r="T200" s="213"/>
      <c r="U200" s="213"/>
      <c r="V200" s="213"/>
      <c r="W200" s="213"/>
      <c r="X200" s="213"/>
      <c r="Y200" s="213"/>
      <c r="Z200" s="213"/>
    </row>
    <row r="201" spans="1:26" ht="15.75" customHeight="1">
      <c r="A201" s="218" t="s">
        <v>197</v>
      </c>
      <c r="B201" s="236" t="s">
        <v>814</v>
      </c>
      <c r="C201" s="218" t="s">
        <v>1099</v>
      </c>
      <c r="D201" s="232"/>
      <c r="E201" s="213"/>
      <c r="F201" s="213"/>
      <c r="G201" s="213"/>
      <c r="H201" s="213"/>
      <c r="I201" s="213"/>
      <c r="J201" s="213"/>
      <c r="K201" s="213"/>
      <c r="L201" s="213"/>
      <c r="M201" s="213"/>
      <c r="N201" s="213"/>
      <c r="O201" s="213"/>
      <c r="P201" s="213"/>
      <c r="Q201" s="213"/>
      <c r="R201" s="213"/>
      <c r="S201" s="213"/>
      <c r="T201" s="213"/>
      <c r="U201" s="213"/>
      <c r="V201" s="213"/>
      <c r="W201" s="213"/>
      <c r="X201" s="213"/>
      <c r="Y201" s="213"/>
      <c r="Z201" s="213"/>
    </row>
    <row r="202" spans="1:26" ht="15.75" customHeight="1">
      <c r="A202" s="218" t="s">
        <v>197</v>
      </c>
      <c r="B202" s="236" t="s">
        <v>814</v>
      </c>
      <c r="C202" s="218" t="s">
        <v>1100</v>
      </c>
      <c r="D202" s="232"/>
      <c r="E202" s="213"/>
      <c r="F202" s="213"/>
      <c r="G202" s="213"/>
      <c r="H202" s="213"/>
      <c r="I202" s="213"/>
      <c r="J202" s="213"/>
      <c r="K202" s="213"/>
      <c r="L202" s="213"/>
      <c r="M202" s="213"/>
      <c r="N202" s="213"/>
      <c r="O202" s="213"/>
      <c r="P202" s="213"/>
      <c r="Q202" s="213"/>
      <c r="R202" s="213"/>
      <c r="S202" s="213"/>
      <c r="T202" s="213"/>
      <c r="U202" s="213"/>
      <c r="V202" s="213"/>
      <c r="W202" s="213"/>
      <c r="X202" s="213"/>
      <c r="Y202" s="213"/>
      <c r="Z202" s="213"/>
    </row>
    <row r="203" spans="1:26" ht="15.75" customHeight="1">
      <c r="A203" s="218" t="s">
        <v>197</v>
      </c>
      <c r="B203" s="236" t="s">
        <v>814</v>
      </c>
      <c r="C203" s="218" t="s">
        <v>1101</v>
      </c>
      <c r="D203" s="232"/>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row>
    <row r="204" spans="1:26" ht="15.75" customHeight="1">
      <c r="A204" s="218" t="s">
        <v>197</v>
      </c>
      <c r="B204" s="236" t="s">
        <v>814</v>
      </c>
      <c r="C204" s="218" t="s">
        <v>1102</v>
      </c>
      <c r="D204" s="232"/>
      <c r="E204" s="213"/>
      <c r="F204" s="213"/>
      <c r="G204" s="213"/>
      <c r="H204" s="213"/>
      <c r="I204" s="213"/>
      <c r="J204" s="213"/>
      <c r="K204" s="213"/>
      <c r="L204" s="213"/>
      <c r="M204" s="213"/>
      <c r="N204" s="213"/>
      <c r="O204" s="213"/>
      <c r="P204" s="213"/>
      <c r="Q204" s="213"/>
      <c r="R204" s="213"/>
      <c r="S204" s="213"/>
      <c r="T204" s="213"/>
      <c r="U204" s="213"/>
      <c r="V204" s="213"/>
      <c r="W204" s="213"/>
      <c r="X204" s="213"/>
      <c r="Y204" s="213"/>
      <c r="Z204" s="213"/>
    </row>
    <row r="205" spans="1:26" ht="15.75" customHeight="1">
      <c r="A205" s="218" t="s">
        <v>197</v>
      </c>
      <c r="B205" s="236" t="s">
        <v>814</v>
      </c>
      <c r="C205" s="218" t="s">
        <v>1103</v>
      </c>
      <c r="D205" s="232"/>
      <c r="E205" s="213"/>
      <c r="F205" s="213"/>
      <c r="G205" s="213"/>
      <c r="H205" s="213"/>
      <c r="I205" s="213"/>
      <c r="J205" s="213"/>
      <c r="K205" s="213"/>
      <c r="L205" s="213"/>
      <c r="M205" s="213"/>
      <c r="N205" s="213"/>
      <c r="O205" s="213"/>
      <c r="P205" s="213"/>
      <c r="Q205" s="213"/>
      <c r="R205" s="213"/>
      <c r="S205" s="213"/>
      <c r="T205" s="213"/>
      <c r="U205" s="213"/>
      <c r="V205" s="213"/>
      <c r="W205" s="213"/>
      <c r="X205" s="213"/>
      <c r="Y205" s="213"/>
      <c r="Z205" s="213"/>
    </row>
    <row r="206" spans="1:26" ht="15.75" customHeight="1">
      <c r="A206" s="218" t="s">
        <v>197</v>
      </c>
      <c r="B206" s="236" t="s">
        <v>814</v>
      </c>
      <c r="C206" s="218" t="s">
        <v>1104</v>
      </c>
      <c r="D206" s="232"/>
      <c r="E206" s="213"/>
      <c r="F206" s="213"/>
      <c r="G206" s="213"/>
      <c r="H206" s="213"/>
      <c r="I206" s="213"/>
      <c r="J206" s="213"/>
      <c r="K206" s="213"/>
      <c r="L206" s="213"/>
      <c r="M206" s="213"/>
      <c r="N206" s="213"/>
      <c r="O206" s="213"/>
      <c r="P206" s="213"/>
      <c r="Q206" s="213"/>
      <c r="R206" s="213"/>
      <c r="S206" s="213"/>
      <c r="T206" s="213"/>
      <c r="U206" s="213"/>
      <c r="V206" s="213"/>
      <c r="W206" s="213"/>
      <c r="X206" s="213"/>
      <c r="Y206" s="213"/>
      <c r="Z206" s="213"/>
    </row>
    <row r="207" spans="1:26" ht="15.75" customHeight="1">
      <c r="A207" s="218" t="s">
        <v>197</v>
      </c>
      <c r="B207" s="236" t="s">
        <v>814</v>
      </c>
      <c r="C207" s="218" t="s">
        <v>1105</v>
      </c>
      <c r="D207" s="232"/>
      <c r="E207" s="213"/>
      <c r="F207" s="213"/>
      <c r="G207" s="213"/>
      <c r="H207" s="213"/>
      <c r="I207" s="213"/>
      <c r="J207" s="213"/>
      <c r="K207" s="213"/>
      <c r="L207" s="213"/>
      <c r="M207" s="213"/>
      <c r="N207" s="213"/>
      <c r="O207" s="213"/>
      <c r="P207" s="213"/>
      <c r="Q207" s="213"/>
      <c r="R207" s="213"/>
      <c r="S207" s="213"/>
      <c r="T207" s="213"/>
      <c r="U207" s="213"/>
      <c r="V207" s="213"/>
      <c r="W207" s="213"/>
      <c r="X207" s="213"/>
      <c r="Y207" s="213"/>
      <c r="Z207" s="213"/>
    </row>
    <row r="208" spans="1:26" ht="15.75" customHeight="1">
      <c r="A208" s="218" t="s">
        <v>197</v>
      </c>
      <c r="B208" s="236" t="s">
        <v>814</v>
      </c>
      <c r="C208" s="218" t="s">
        <v>1106</v>
      </c>
      <c r="D208" s="232"/>
      <c r="E208" s="213"/>
      <c r="F208" s="213"/>
      <c r="G208" s="213"/>
      <c r="H208" s="213"/>
      <c r="I208" s="213"/>
      <c r="J208" s="213"/>
      <c r="K208" s="213"/>
      <c r="L208" s="213"/>
      <c r="M208" s="213"/>
      <c r="N208" s="213"/>
      <c r="O208" s="213"/>
      <c r="P208" s="213"/>
      <c r="Q208" s="213"/>
      <c r="R208" s="213"/>
      <c r="S208" s="213"/>
      <c r="T208" s="213"/>
      <c r="U208" s="213"/>
      <c r="V208" s="213"/>
      <c r="W208" s="213"/>
      <c r="X208" s="213"/>
      <c r="Y208" s="213"/>
      <c r="Z208" s="213"/>
    </row>
    <row r="209" spans="1:26" ht="15.75" customHeight="1">
      <c r="A209" s="218" t="s">
        <v>197</v>
      </c>
      <c r="B209" s="236" t="s">
        <v>814</v>
      </c>
      <c r="C209" s="218" t="s">
        <v>1107</v>
      </c>
      <c r="D209" s="232"/>
      <c r="E209" s="213"/>
      <c r="F209" s="213"/>
      <c r="G209" s="213"/>
      <c r="H209" s="213"/>
      <c r="I209" s="213"/>
      <c r="J209" s="213"/>
      <c r="K209" s="213"/>
      <c r="L209" s="213"/>
      <c r="M209" s="213"/>
      <c r="N209" s="213"/>
      <c r="O209" s="213"/>
      <c r="P209" s="213"/>
      <c r="Q209" s="213"/>
      <c r="R209" s="213"/>
      <c r="S209" s="213"/>
      <c r="T209" s="213"/>
      <c r="U209" s="213"/>
      <c r="V209" s="213"/>
      <c r="W209" s="213"/>
      <c r="X209" s="213"/>
      <c r="Y209" s="213"/>
      <c r="Z209" s="213"/>
    </row>
    <row r="210" spans="1:26" ht="15.75" customHeight="1">
      <c r="A210" s="218" t="s">
        <v>197</v>
      </c>
      <c r="B210" s="236" t="s">
        <v>816</v>
      </c>
      <c r="C210" s="218" t="s">
        <v>1108</v>
      </c>
      <c r="D210" s="232"/>
      <c r="E210" s="213"/>
      <c r="F210" s="213"/>
      <c r="G210" s="213"/>
      <c r="H210" s="213"/>
      <c r="I210" s="213"/>
      <c r="J210" s="213"/>
      <c r="K210" s="213"/>
      <c r="L210" s="213"/>
      <c r="M210" s="213"/>
      <c r="N210" s="213"/>
      <c r="O210" s="213"/>
      <c r="P210" s="213"/>
      <c r="Q210" s="213"/>
      <c r="R210" s="213"/>
      <c r="S210" s="213"/>
      <c r="T210" s="213"/>
      <c r="U210" s="213"/>
      <c r="V210" s="213"/>
      <c r="W210" s="213"/>
      <c r="X210" s="213"/>
      <c r="Y210" s="213"/>
      <c r="Z210" s="213"/>
    </row>
    <row r="211" spans="1:26" ht="15.75" customHeight="1">
      <c r="A211" s="218" t="s">
        <v>197</v>
      </c>
      <c r="B211" s="236" t="s">
        <v>816</v>
      </c>
      <c r="C211" s="218" t="s">
        <v>1109</v>
      </c>
      <c r="D211" s="232"/>
      <c r="E211" s="213"/>
      <c r="F211" s="213"/>
      <c r="G211" s="213"/>
      <c r="H211" s="213"/>
      <c r="I211" s="213"/>
      <c r="J211" s="213"/>
      <c r="K211" s="213"/>
      <c r="L211" s="213"/>
      <c r="M211" s="213"/>
      <c r="N211" s="213"/>
      <c r="O211" s="213"/>
      <c r="P211" s="213"/>
      <c r="Q211" s="213"/>
      <c r="R211" s="213"/>
      <c r="S211" s="213"/>
      <c r="T211" s="213"/>
      <c r="U211" s="213"/>
      <c r="V211" s="213"/>
      <c r="W211" s="213"/>
      <c r="X211" s="213"/>
      <c r="Y211" s="213"/>
      <c r="Z211" s="213"/>
    </row>
    <row r="212" spans="1:26" ht="15.75" customHeight="1">
      <c r="A212" s="218" t="s">
        <v>197</v>
      </c>
      <c r="B212" s="236" t="s">
        <v>816</v>
      </c>
      <c r="C212" s="218" t="s">
        <v>1110</v>
      </c>
      <c r="D212" s="232"/>
      <c r="E212" s="213"/>
      <c r="F212" s="213"/>
      <c r="G212" s="213"/>
      <c r="H212" s="213"/>
      <c r="I212" s="213"/>
      <c r="J212" s="213"/>
      <c r="K212" s="213"/>
      <c r="L212" s="213"/>
      <c r="M212" s="213"/>
      <c r="N212" s="213"/>
      <c r="O212" s="213"/>
      <c r="P212" s="213"/>
      <c r="Q212" s="213"/>
      <c r="R212" s="213"/>
      <c r="S212" s="213"/>
      <c r="T212" s="213"/>
      <c r="U212" s="213"/>
      <c r="V212" s="213"/>
      <c r="W212" s="213"/>
      <c r="X212" s="213"/>
      <c r="Y212" s="213"/>
      <c r="Z212" s="213"/>
    </row>
    <row r="213" spans="1:26" ht="15.75" customHeight="1">
      <c r="A213" s="218" t="s">
        <v>197</v>
      </c>
      <c r="B213" s="236" t="s">
        <v>816</v>
      </c>
      <c r="C213" s="218" t="s">
        <v>1111</v>
      </c>
      <c r="D213" s="232"/>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row>
    <row r="214" spans="1:26" ht="15.75" customHeight="1">
      <c r="A214" s="218" t="s">
        <v>197</v>
      </c>
      <c r="B214" s="236" t="s">
        <v>816</v>
      </c>
      <c r="C214" s="218" t="s">
        <v>1112</v>
      </c>
      <c r="D214" s="232"/>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row>
    <row r="215" spans="1:26" ht="15.75" customHeight="1">
      <c r="A215" s="218" t="s">
        <v>197</v>
      </c>
      <c r="B215" s="241" t="s">
        <v>818</v>
      </c>
      <c r="C215" s="218" t="s">
        <v>1113</v>
      </c>
      <c r="D215" s="232"/>
      <c r="E215" s="213"/>
      <c r="F215" s="213"/>
      <c r="G215" s="213"/>
      <c r="H215" s="213"/>
      <c r="I215" s="213"/>
      <c r="J215" s="213"/>
      <c r="K215" s="213"/>
      <c r="L215" s="213"/>
      <c r="M215" s="213"/>
      <c r="N215" s="213"/>
      <c r="O215" s="213"/>
      <c r="P215" s="213"/>
      <c r="Q215" s="213"/>
      <c r="R215" s="213"/>
      <c r="S215" s="213"/>
      <c r="T215" s="213"/>
      <c r="U215" s="213"/>
      <c r="V215" s="213"/>
      <c r="W215" s="213"/>
      <c r="X215" s="213"/>
      <c r="Y215" s="213"/>
      <c r="Z215" s="213"/>
    </row>
    <row r="216" spans="1:26" ht="15.75" customHeight="1">
      <c r="A216" s="218" t="s">
        <v>197</v>
      </c>
      <c r="B216" s="241" t="s">
        <v>818</v>
      </c>
      <c r="C216" s="218" t="s">
        <v>1114</v>
      </c>
      <c r="D216" s="232"/>
      <c r="E216" s="213"/>
      <c r="F216" s="213"/>
      <c r="G216" s="213"/>
      <c r="H216" s="213"/>
      <c r="I216" s="213"/>
      <c r="J216" s="213"/>
      <c r="K216" s="213"/>
      <c r="L216" s="213"/>
      <c r="M216" s="213"/>
      <c r="N216" s="213"/>
      <c r="O216" s="213"/>
      <c r="P216" s="213"/>
      <c r="Q216" s="213"/>
      <c r="R216" s="213"/>
      <c r="S216" s="213"/>
      <c r="T216" s="213"/>
      <c r="U216" s="213"/>
      <c r="V216" s="213"/>
      <c r="W216" s="213"/>
      <c r="X216" s="213"/>
      <c r="Y216" s="213"/>
      <c r="Z216" s="213"/>
    </row>
    <row r="217" spans="1:26" ht="15.75" customHeight="1">
      <c r="A217" s="218" t="s">
        <v>197</v>
      </c>
      <c r="B217" s="241" t="s">
        <v>818</v>
      </c>
      <c r="C217" s="218" t="s">
        <v>1115</v>
      </c>
      <c r="D217" s="232"/>
      <c r="E217" s="213"/>
      <c r="F217" s="213"/>
      <c r="G217" s="213"/>
      <c r="H217" s="213"/>
      <c r="I217" s="213"/>
      <c r="J217" s="213"/>
      <c r="K217" s="213"/>
      <c r="L217" s="213"/>
      <c r="M217" s="213"/>
      <c r="N217" s="213"/>
      <c r="O217" s="213"/>
      <c r="P217" s="213"/>
      <c r="Q217" s="213"/>
      <c r="R217" s="213"/>
      <c r="S217" s="213"/>
      <c r="T217" s="213"/>
      <c r="U217" s="213"/>
      <c r="V217" s="213"/>
      <c r="W217" s="213"/>
      <c r="X217" s="213"/>
      <c r="Y217" s="213"/>
      <c r="Z217" s="213"/>
    </row>
    <row r="218" spans="1:26" ht="15.75" customHeight="1">
      <c r="A218" s="218" t="s">
        <v>197</v>
      </c>
      <c r="B218" s="241" t="s">
        <v>818</v>
      </c>
      <c r="C218" s="218" t="s">
        <v>1116</v>
      </c>
      <c r="D218" s="232"/>
      <c r="E218" s="213"/>
      <c r="F218" s="213"/>
      <c r="G218" s="213"/>
      <c r="H218" s="213"/>
      <c r="I218" s="213"/>
      <c r="J218" s="213"/>
      <c r="K218" s="213"/>
      <c r="L218" s="213"/>
      <c r="M218" s="213"/>
      <c r="N218" s="213"/>
      <c r="O218" s="213"/>
      <c r="P218" s="213"/>
      <c r="Q218" s="213"/>
      <c r="R218" s="213"/>
      <c r="S218" s="213"/>
      <c r="T218" s="213"/>
      <c r="U218" s="213"/>
      <c r="V218" s="213"/>
      <c r="W218" s="213"/>
      <c r="X218" s="213"/>
      <c r="Y218" s="213"/>
      <c r="Z218" s="213"/>
    </row>
    <row r="219" spans="1:26" ht="15.75" customHeight="1">
      <c r="A219" s="218" t="s">
        <v>197</v>
      </c>
      <c r="B219" s="241" t="s">
        <v>818</v>
      </c>
      <c r="C219" s="218" t="s">
        <v>1117</v>
      </c>
      <c r="D219" s="232"/>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row>
    <row r="220" spans="1:26" ht="15.75" customHeight="1">
      <c r="A220" s="218" t="s">
        <v>197</v>
      </c>
      <c r="B220" s="241" t="s">
        <v>818</v>
      </c>
      <c r="C220" s="218" t="s">
        <v>1118</v>
      </c>
      <c r="D220" s="232"/>
      <c r="E220" s="213"/>
      <c r="F220" s="213"/>
      <c r="G220" s="213"/>
      <c r="H220" s="213"/>
      <c r="I220" s="213"/>
      <c r="J220" s="213"/>
      <c r="K220" s="213"/>
      <c r="L220" s="213"/>
      <c r="M220" s="213"/>
      <c r="N220" s="213"/>
      <c r="O220" s="213"/>
      <c r="P220" s="213"/>
      <c r="Q220" s="213"/>
      <c r="R220" s="213"/>
      <c r="S220" s="213"/>
      <c r="T220" s="213"/>
      <c r="U220" s="213"/>
      <c r="V220" s="213"/>
      <c r="W220" s="213"/>
      <c r="X220" s="213"/>
      <c r="Y220" s="213"/>
      <c r="Z220" s="213"/>
    </row>
    <row r="221" spans="1:26" ht="15.75" customHeight="1">
      <c r="A221" s="218" t="s">
        <v>197</v>
      </c>
      <c r="B221" s="241" t="s">
        <v>820</v>
      </c>
      <c r="C221" s="218" t="s">
        <v>1119</v>
      </c>
      <c r="D221" s="219" t="s">
        <v>1120</v>
      </c>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row>
    <row r="222" spans="1:26" ht="15.75" customHeight="1">
      <c r="A222" s="218" t="s">
        <v>197</v>
      </c>
      <c r="B222" s="241" t="s">
        <v>820</v>
      </c>
      <c r="C222" s="218" t="s">
        <v>1121</v>
      </c>
      <c r="D222" s="219" t="s">
        <v>1122</v>
      </c>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row>
    <row r="223" spans="1:26" ht="15.75" customHeight="1">
      <c r="A223" s="218" t="s">
        <v>197</v>
      </c>
      <c r="B223" s="241" t="s">
        <v>820</v>
      </c>
      <c r="C223" s="218" t="s">
        <v>1123</v>
      </c>
      <c r="D223" s="219" t="s">
        <v>1124</v>
      </c>
      <c r="E223" s="213"/>
      <c r="F223" s="213"/>
      <c r="G223" s="213"/>
      <c r="H223" s="213"/>
      <c r="I223" s="213"/>
      <c r="J223" s="213"/>
      <c r="K223" s="213"/>
      <c r="L223" s="213"/>
      <c r="M223" s="213"/>
      <c r="N223" s="213"/>
      <c r="O223" s="213"/>
      <c r="P223" s="213"/>
      <c r="Q223" s="213"/>
      <c r="R223" s="213"/>
      <c r="S223" s="213"/>
      <c r="T223" s="213"/>
      <c r="U223" s="213"/>
      <c r="V223" s="213"/>
      <c r="W223" s="213"/>
      <c r="X223" s="213"/>
      <c r="Y223" s="213"/>
      <c r="Z223" s="213"/>
    </row>
    <row r="224" spans="1:26" ht="15.75" customHeight="1">
      <c r="A224" s="218" t="s">
        <v>197</v>
      </c>
      <c r="B224" s="241" t="s">
        <v>820</v>
      </c>
      <c r="C224" s="218" t="s">
        <v>1125</v>
      </c>
      <c r="D224" s="219" t="s">
        <v>1126</v>
      </c>
      <c r="E224" s="213"/>
      <c r="F224" s="213"/>
      <c r="G224" s="213"/>
      <c r="H224" s="213"/>
      <c r="I224" s="213"/>
      <c r="J224" s="213"/>
      <c r="K224" s="213"/>
      <c r="L224" s="213"/>
      <c r="M224" s="213"/>
      <c r="N224" s="213"/>
      <c r="O224" s="213"/>
      <c r="P224" s="213"/>
      <c r="Q224" s="213"/>
      <c r="R224" s="213"/>
      <c r="S224" s="213"/>
      <c r="T224" s="213"/>
      <c r="U224" s="213"/>
      <c r="V224" s="213"/>
      <c r="W224" s="213"/>
      <c r="X224" s="213"/>
      <c r="Y224" s="213"/>
      <c r="Z224" s="213"/>
    </row>
    <row r="225" spans="1:26" ht="15.75" customHeight="1">
      <c r="A225" s="218" t="s">
        <v>197</v>
      </c>
      <c r="B225" s="241" t="s">
        <v>820</v>
      </c>
      <c r="C225" s="218" t="s">
        <v>1127</v>
      </c>
      <c r="D225" s="219" t="s">
        <v>1128</v>
      </c>
      <c r="E225" s="213"/>
      <c r="F225" s="213"/>
      <c r="G225" s="213"/>
      <c r="H225" s="213"/>
      <c r="I225" s="213"/>
      <c r="J225" s="213"/>
      <c r="K225" s="213"/>
      <c r="L225" s="213"/>
      <c r="M225" s="213"/>
      <c r="N225" s="213"/>
      <c r="O225" s="213"/>
      <c r="P225" s="213"/>
      <c r="Q225" s="213"/>
      <c r="R225" s="213"/>
      <c r="S225" s="213"/>
      <c r="T225" s="213"/>
      <c r="U225" s="213"/>
      <c r="V225" s="213"/>
      <c r="W225" s="213"/>
      <c r="X225" s="213"/>
      <c r="Y225" s="213"/>
      <c r="Z225" s="213"/>
    </row>
    <row r="226" spans="1:26" ht="15.75" customHeight="1">
      <c r="A226" s="218" t="s">
        <v>197</v>
      </c>
      <c r="B226" s="241" t="s">
        <v>820</v>
      </c>
      <c r="C226" s="218" t="s">
        <v>1129</v>
      </c>
      <c r="D226" s="219" t="s">
        <v>1130</v>
      </c>
      <c r="E226" s="213"/>
      <c r="F226" s="213"/>
      <c r="G226" s="213"/>
      <c r="H226" s="213"/>
      <c r="I226" s="213"/>
      <c r="J226" s="213"/>
      <c r="K226" s="213"/>
      <c r="L226" s="213"/>
      <c r="M226" s="213"/>
      <c r="N226" s="213"/>
      <c r="O226" s="213"/>
      <c r="P226" s="213"/>
      <c r="Q226" s="213"/>
      <c r="R226" s="213"/>
      <c r="S226" s="213"/>
      <c r="T226" s="213"/>
      <c r="U226" s="213"/>
      <c r="V226" s="213"/>
      <c r="W226" s="213"/>
      <c r="X226" s="213"/>
      <c r="Y226" s="213"/>
      <c r="Z226" s="213"/>
    </row>
    <row r="227" spans="1:26" ht="15.75" customHeight="1">
      <c r="A227" s="218" t="s">
        <v>197</v>
      </c>
      <c r="B227" s="241" t="s">
        <v>820</v>
      </c>
      <c r="C227" s="218" t="s">
        <v>1131</v>
      </c>
      <c r="D227" s="219" t="s">
        <v>1132</v>
      </c>
      <c r="E227" s="213"/>
      <c r="F227" s="213"/>
      <c r="G227" s="213"/>
      <c r="H227" s="213"/>
      <c r="I227" s="213"/>
      <c r="J227" s="213"/>
      <c r="K227" s="213"/>
      <c r="L227" s="213"/>
      <c r="M227" s="213"/>
      <c r="N227" s="213"/>
      <c r="O227" s="213"/>
      <c r="P227" s="213"/>
      <c r="Q227" s="213"/>
      <c r="R227" s="213"/>
      <c r="S227" s="213"/>
      <c r="T227" s="213"/>
      <c r="U227" s="213"/>
      <c r="V227" s="213"/>
      <c r="W227" s="213"/>
      <c r="X227" s="213"/>
      <c r="Y227" s="213"/>
      <c r="Z227" s="213"/>
    </row>
    <row r="228" spans="1:26" ht="15.75" customHeight="1">
      <c r="A228" s="218" t="s">
        <v>197</v>
      </c>
      <c r="B228" s="241" t="s">
        <v>820</v>
      </c>
      <c r="C228" s="218" t="s">
        <v>1133</v>
      </c>
      <c r="D228" s="219" t="s">
        <v>1134</v>
      </c>
      <c r="E228" s="213"/>
      <c r="F228" s="213"/>
      <c r="G228" s="213"/>
      <c r="H228" s="213"/>
      <c r="I228" s="213"/>
      <c r="J228" s="213"/>
      <c r="K228" s="213"/>
      <c r="L228" s="213"/>
      <c r="M228" s="213"/>
      <c r="N228" s="213"/>
      <c r="O228" s="213"/>
      <c r="P228" s="213"/>
      <c r="Q228" s="213"/>
      <c r="R228" s="213"/>
      <c r="S228" s="213"/>
      <c r="T228" s="213"/>
      <c r="U228" s="213"/>
      <c r="V228" s="213"/>
      <c r="W228" s="213"/>
      <c r="X228" s="213"/>
      <c r="Y228" s="213"/>
      <c r="Z228" s="213"/>
    </row>
    <row r="229" spans="1:26" ht="15.75" customHeight="1">
      <c r="A229" s="218" t="s">
        <v>197</v>
      </c>
      <c r="B229" s="241" t="s">
        <v>820</v>
      </c>
      <c r="C229" s="218" t="s">
        <v>1135</v>
      </c>
      <c r="D229" s="219" t="s">
        <v>1136</v>
      </c>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row>
    <row r="230" spans="1:26" ht="15.75" customHeight="1">
      <c r="A230" s="218" t="s">
        <v>197</v>
      </c>
      <c r="B230" s="241" t="s">
        <v>820</v>
      </c>
      <c r="C230" s="218" t="s">
        <v>1137</v>
      </c>
      <c r="D230" s="219" t="s">
        <v>1138</v>
      </c>
      <c r="E230" s="213"/>
      <c r="F230" s="213"/>
      <c r="G230" s="213"/>
      <c r="H230" s="213"/>
      <c r="I230" s="213"/>
      <c r="J230" s="213"/>
      <c r="K230" s="213"/>
      <c r="L230" s="213"/>
      <c r="M230" s="213"/>
      <c r="N230" s="213"/>
      <c r="O230" s="213"/>
      <c r="P230" s="213"/>
      <c r="Q230" s="213"/>
      <c r="R230" s="213"/>
      <c r="S230" s="213"/>
      <c r="T230" s="213"/>
      <c r="U230" s="213"/>
      <c r="V230" s="213"/>
      <c r="W230" s="213"/>
      <c r="X230" s="213"/>
      <c r="Y230" s="213"/>
      <c r="Z230" s="213"/>
    </row>
    <row r="231" spans="1:26" ht="15.75" customHeight="1">
      <c r="A231" s="218" t="s">
        <v>197</v>
      </c>
      <c r="B231" s="241" t="s">
        <v>820</v>
      </c>
      <c r="C231" s="218" t="s">
        <v>1139</v>
      </c>
      <c r="D231" s="219" t="s">
        <v>1140</v>
      </c>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row>
    <row r="232" spans="1:26" ht="15.75" customHeight="1">
      <c r="A232" s="218" t="s">
        <v>197</v>
      </c>
      <c r="B232" s="241" t="s">
        <v>822</v>
      </c>
      <c r="C232" s="218" t="s">
        <v>1141</v>
      </c>
      <c r="D232" s="219" t="s">
        <v>1142</v>
      </c>
      <c r="E232" s="213"/>
      <c r="F232" s="213"/>
      <c r="G232" s="213"/>
      <c r="H232" s="213"/>
      <c r="I232" s="213"/>
      <c r="J232" s="213"/>
      <c r="K232" s="213"/>
      <c r="L232" s="213"/>
      <c r="M232" s="213"/>
      <c r="N232" s="213"/>
      <c r="O232" s="213"/>
      <c r="P232" s="213"/>
      <c r="Q232" s="213"/>
      <c r="R232" s="213"/>
      <c r="S232" s="213"/>
      <c r="T232" s="213"/>
      <c r="U232" s="213"/>
      <c r="V232" s="213"/>
      <c r="W232" s="213"/>
      <c r="X232" s="213"/>
      <c r="Y232" s="213"/>
      <c r="Z232" s="213"/>
    </row>
    <row r="233" spans="1:26" ht="15.75" customHeight="1">
      <c r="A233" s="218" t="s">
        <v>197</v>
      </c>
      <c r="B233" s="241" t="s">
        <v>822</v>
      </c>
      <c r="C233" s="218" t="s">
        <v>1143</v>
      </c>
      <c r="D233" s="219" t="s">
        <v>1144</v>
      </c>
      <c r="E233" s="213"/>
      <c r="F233" s="213"/>
      <c r="G233" s="213"/>
      <c r="H233" s="213"/>
      <c r="I233" s="213"/>
      <c r="J233" s="213"/>
      <c r="K233" s="213"/>
      <c r="L233" s="213"/>
      <c r="M233" s="213"/>
      <c r="N233" s="213"/>
      <c r="O233" s="213"/>
      <c r="P233" s="213"/>
      <c r="Q233" s="213"/>
      <c r="R233" s="213"/>
      <c r="S233" s="213"/>
      <c r="T233" s="213"/>
      <c r="U233" s="213"/>
      <c r="V233" s="213"/>
      <c r="W233" s="213"/>
      <c r="X233" s="213"/>
      <c r="Y233" s="213"/>
      <c r="Z233" s="213"/>
    </row>
    <row r="234" spans="1:26" ht="15.75" customHeight="1">
      <c r="A234" s="218" t="s">
        <v>197</v>
      </c>
      <c r="B234" s="241" t="s">
        <v>822</v>
      </c>
      <c r="C234" s="218" t="s">
        <v>1145</v>
      </c>
      <c r="D234" s="219" t="s">
        <v>1146</v>
      </c>
      <c r="E234" s="213"/>
      <c r="F234" s="213"/>
      <c r="G234" s="213"/>
      <c r="H234" s="213"/>
      <c r="I234" s="213"/>
      <c r="J234" s="213"/>
      <c r="K234" s="213"/>
      <c r="L234" s="213"/>
      <c r="M234" s="213"/>
      <c r="N234" s="213"/>
      <c r="O234" s="213"/>
      <c r="P234" s="213"/>
      <c r="Q234" s="213"/>
      <c r="R234" s="213"/>
      <c r="S234" s="213"/>
      <c r="T234" s="213"/>
      <c r="U234" s="213"/>
      <c r="V234" s="213"/>
      <c r="W234" s="213"/>
      <c r="X234" s="213"/>
      <c r="Y234" s="213"/>
      <c r="Z234" s="213"/>
    </row>
    <row r="235" spans="1:26" ht="15.75" customHeight="1">
      <c r="A235" s="218" t="s">
        <v>197</v>
      </c>
      <c r="B235" s="241" t="s">
        <v>822</v>
      </c>
      <c r="C235" s="218" t="s">
        <v>1147</v>
      </c>
      <c r="D235" s="219" t="s">
        <v>1148</v>
      </c>
      <c r="E235" s="213"/>
      <c r="F235" s="213"/>
      <c r="G235" s="213"/>
      <c r="H235" s="213"/>
      <c r="I235" s="213"/>
      <c r="J235" s="213"/>
      <c r="K235" s="213"/>
      <c r="L235" s="213"/>
      <c r="M235" s="213"/>
      <c r="N235" s="213"/>
      <c r="O235" s="213"/>
      <c r="P235" s="213"/>
      <c r="Q235" s="213"/>
      <c r="R235" s="213"/>
      <c r="S235" s="213"/>
      <c r="T235" s="213"/>
      <c r="U235" s="213"/>
      <c r="V235" s="213"/>
      <c r="W235" s="213"/>
      <c r="X235" s="213"/>
      <c r="Y235" s="213"/>
      <c r="Z235" s="213"/>
    </row>
    <row r="236" spans="1:26" ht="15.75" customHeight="1">
      <c r="A236" s="218" t="s">
        <v>197</v>
      </c>
      <c r="B236" s="241" t="s">
        <v>822</v>
      </c>
      <c r="C236" s="218" t="s">
        <v>1149</v>
      </c>
      <c r="D236" s="219" t="s">
        <v>1150</v>
      </c>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row>
    <row r="237" spans="1:26" ht="15.75" customHeight="1">
      <c r="A237" s="218" t="s">
        <v>197</v>
      </c>
      <c r="B237" s="241" t="s">
        <v>822</v>
      </c>
      <c r="C237" s="218" t="s">
        <v>1151</v>
      </c>
      <c r="D237" s="219" t="s">
        <v>1152</v>
      </c>
      <c r="E237" s="213"/>
      <c r="F237" s="213"/>
      <c r="G237" s="213"/>
      <c r="H237" s="213"/>
      <c r="I237" s="213"/>
      <c r="J237" s="213"/>
      <c r="K237" s="213"/>
      <c r="L237" s="213"/>
      <c r="M237" s="213"/>
      <c r="N237" s="213"/>
      <c r="O237" s="213"/>
      <c r="P237" s="213"/>
      <c r="Q237" s="213"/>
      <c r="R237" s="213"/>
      <c r="S237" s="213"/>
      <c r="T237" s="213"/>
      <c r="U237" s="213"/>
      <c r="V237" s="213"/>
      <c r="W237" s="213"/>
      <c r="X237" s="213"/>
      <c r="Y237" s="213"/>
      <c r="Z237" s="213"/>
    </row>
    <row r="238" spans="1:26" ht="15.75" customHeight="1">
      <c r="A238" s="218" t="s">
        <v>197</v>
      </c>
      <c r="B238" s="241" t="s">
        <v>822</v>
      </c>
      <c r="C238" s="218" t="s">
        <v>1153</v>
      </c>
      <c r="D238" s="219" t="s">
        <v>1154</v>
      </c>
      <c r="E238" s="213"/>
      <c r="F238" s="213"/>
      <c r="G238" s="213"/>
      <c r="H238" s="213"/>
      <c r="I238" s="213"/>
      <c r="J238" s="213"/>
      <c r="K238" s="213"/>
      <c r="L238" s="213"/>
      <c r="M238" s="213"/>
      <c r="N238" s="213"/>
      <c r="O238" s="213"/>
      <c r="P238" s="213"/>
      <c r="Q238" s="213"/>
      <c r="R238" s="213"/>
      <c r="S238" s="213"/>
      <c r="T238" s="213"/>
      <c r="U238" s="213"/>
      <c r="V238" s="213"/>
      <c r="W238" s="213"/>
      <c r="X238" s="213"/>
      <c r="Y238" s="213"/>
      <c r="Z238" s="213"/>
    </row>
    <row r="239" spans="1:26" ht="15.75" customHeight="1">
      <c r="A239" s="218" t="s">
        <v>197</v>
      </c>
      <c r="B239" s="241" t="s">
        <v>822</v>
      </c>
      <c r="C239" s="218" t="s">
        <v>1155</v>
      </c>
      <c r="D239" s="219" t="s">
        <v>1156</v>
      </c>
      <c r="E239" s="213"/>
      <c r="F239" s="213"/>
      <c r="G239" s="213"/>
      <c r="H239" s="213"/>
      <c r="I239" s="213"/>
      <c r="J239" s="213"/>
      <c r="K239" s="213"/>
      <c r="L239" s="213"/>
      <c r="M239" s="213"/>
      <c r="N239" s="213"/>
      <c r="O239" s="213"/>
      <c r="P239" s="213"/>
      <c r="Q239" s="213"/>
      <c r="R239" s="213"/>
      <c r="S239" s="213"/>
      <c r="T239" s="213"/>
      <c r="U239" s="213"/>
      <c r="V239" s="213"/>
      <c r="W239" s="213"/>
      <c r="X239" s="213"/>
      <c r="Y239" s="213"/>
      <c r="Z239" s="213"/>
    </row>
    <row r="240" spans="1:26" ht="15.75" customHeight="1">
      <c r="A240" s="218" t="s">
        <v>197</v>
      </c>
      <c r="B240" s="241" t="s">
        <v>822</v>
      </c>
      <c r="C240" s="218" t="s">
        <v>1157</v>
      </c>
      <c r="D240" s="219" t="s">
        <v>1158</v>
      </c>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row>
    <row r="241" spans="1:26" ht="15.75" customHeight="1">
      <c r="A241" s="218" t="s">
        <v>197</v>
      </c>
      <c r="B241" s="241" t="s">
        <v>822</v>
      </c>
      <c r="C241" s="218" t="s">
        <v>1159</v>
      </c>
      <c r="D241" s="219" t="s">
        <v>1160</v>
      </c>
      <c r="E241" s="213"/>
      <c r="F241" s="213"/>
      <c r="G241" s="213"/>
      <c r="H241" s="213"/>
      <c r="I241" s="213"/>
      <c r="J241" s="213"/>
      <c r="K241" s="213"/>
      <c r="L241" s="213"/>
      <c r="M241" s="213"/>
      <c r="N241" s="213"/>
      <c r="O241" s="213"/>
      <c r="P241" s="213"/>
      <c r="Q241" s="213"/>
      <c r="R241" s="213"/>
      <c r="S241" s="213"/>
      <c r="T241" s="213"/>
      <c r="U241" s="213"/>
      <c r="V241" s="213"/>
      <c r="W241" s="213"/>
      <c r="X241" s="213"/>
      <c r="Y241" s="213"/>
      <c r="Z241" s="213"/>
    </row>
    <row r="242" spans="1:26" ht="15.75" customHeight="1">
      <c r="A242" s="218" t="s">
        <v>197</v>
      </c>
      <c r="B242" s="241" t="s">
        <v>822</v>
      </c>
      <c r="C242" s="218" t="s">
        <v>1161</v>
      </c>
      <c r="D242" s="219" t="s">
        <v>1162</v>
      </c>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row>
    <row r="243" spans="1:26" ht="15.75" customHeight="1">
      <c r="A243" s="218" t="s">
        <v>197</v>
      </c>
      <c r="B243" s="241" t="s">
        <v>822</v>
      </c>
      <c r="C243" s="218" t="s">
        <v>1163</v>
      </c>
      <c r="D243" s="219" t="s">
        <v>1164</v>
      </c>
      <c r="E243" s="213"/>
      <c r="F243" s="213"/>
      <c r="G243" s="213"/>
      <c r="H243" s="213"/>
      <c r="I243" s="213"/>
      <c r="J243" s="213"/>
      <c r="K243" s="213"/>
      <c r="L243" s="213"/>
      <c r="M243" s="213"/>
      <c r="N243" s="213"/>
      <c r="O243" s="213"/>
      <c r="P243" s="213"/>
      <c r="Q243" s="213"/>
      <c r="R243" s="213"/>
      <c r="S243" s="213"/>
      <c r="T243" s="213"/>
      <c r="U243" s="213"/>
      <c r="V243" s="213"/>
      <c r="W243" s="213"/>
      <c r="X243" s="213"/>
      <c r="Y243" s="213"/>
      <c r="Z243" s="213"/>
    </row>
    <row r="244" spans="1:26" ht="15.75" customHeight="1">
      <c r="A244" s="218" t="s">
        <v>197</v>
      </c>
      <c r="B244" s="241" t="s">
        <v>822</v>
      </c>
      <c r="C244" s="218" t="s">
        <v>1165</v>
      </c>
      <c r="D244" s="219" t="s">
        <v>1166</v>
      </c>
      <c r="E244" s="213"/>
      <c r="F244" s="213"/>
      <c r="G244" s="213"/>
      <c r="H244" s="213"/>
      <c r="I244" s="213"/>
      <c r="J244" s="213"/>
      <c r="K244" s="213"/>
      <c r="L244" s="213"/>
      <c r="M244" s="213"/>
      <c r="N244" s="213"/>
      <c r="O244" s="213"/>
      <c r="P244" s="213"/>
      <c r="Q244" s="213"/>
      <c r="R244" s="213"/>
      <c r="S244" s="213"/>
      <c r="T244" s="213"/>
      <c r="U244" s="213"/>
      <c r="V244" s="213"/>
      <c r="W244" s="213"/>
      <c r="X244" s="213"/>
      <c r="Y244" s="213"/>
      <c r="Z244" s="213"/>
    </row>
    <row r="245" spans="1:26" ht="15.75" customHeight="1">
      <c r="A245" s="218" t="s">
        <v>197</v>
      </c>
      <c r="B245" s="241" t="s">
        <v>822</v>
      </c>
      <c r="C245" s="218" t="s">
        <v>1167</v>
      </c>
      <c r="D245" s="219" t="s">
        <v>1168</v>
      </c>
      <c r="E245" s="213"/>
      <c r="F245" s="213"/>
      <c r="G245" s="213"/>
      <c r="H245" s="213"/>
      <c r="I245" s="213"/>
      <c r="J245" s="213"/>
      <c r="K245" s="213"/>
      <c r="L245" s="213"/>
      <c r="M245" s="213"/>
      <c r="N245" s="213"/>
      <c r="O245" s="213"/>
      <c r="P245" s="213"/>
      <c r="Q245" s="213"/>
      <c r="R245" s="213"/>
      <c r="S245" s="213"/>
      <c r="T245" s="213"/>
      <c r="U245" s="213"/>
      <c r="V245" s="213"/>
      <c r="W245" s="213"/>
      <c r="X245" s="213"/>
      <c r="Y245" s="213"/>
      <c r="Z245" s="213"/>
    </row>
    <row r="246" spans="1:26" ht="15.75" customHeight="1">
      <c r="A246" s="218" t="s">
        <v>197</v>
      </c>
      <c r="B246" s="241" t="s">
        <v>822</v>
      </c>
      <c r="C246" s="218" t="s">
        <v>1169</v>
      </c>
      <c r="D246" s="219" t="s">
        <v>1170</v>
      </c>
      <c r="E246" s="213"/>
      <c r="F246" s="213"/>
      <c r="G246" s="213"/>
      <c r="H246" s="213"/>
      <c r="I246" s="213"/>
      <c r="J246" s="213"/>
      <c r="K246" s="213"/>
      <c r="L246" s="213"/>
      <c r="M246" s="213"/>
      <c r="N246" s="213"/>
      <c r="O246" s="213"/>
      <c r="P246" s="213"/>
      <c r="Q246" s="213"/>
      <c r="R246" s="213"/>
      <c r="S246" s="213"/>
      <c r="T246" s="213"/>
      <c r="U246" s="213"/>
      <c r="V246" s="213"/>
      <c r="W246" s="213"/>
      <c r="X246" s="213"/>
      <c r="Y246" s="213"/>
      <c r="Z246" s="213"/>
    </row>
    <row r="247" spans="1:26" ht="15.75" customHeight="1">
      <c r="A247" s="218" t="s">
        <v>197</v>
      </c>
      <c r="B247" s="241" t="s">
        <v>822</v>
      </c>
      <c r="C247" s="218" t="s">
        <v>1171</v>
      </c>
      <c r="D247" s="219" t="s">
        <v>1172</v>
      </c>
      <c r="E247" s="213"/>
      <c r="F247" s="213"/>
      <c r="G247" s="213"/>
      <c r="H247" s="213"/>
      <c r="I247" s="213"/>
      <c r="J247" s="213"/>
      <c r="K247" s="213"/>
      <c r="L247" s="213"/>
      <c r="M247" s="213"/>
      <c r="N247" s="213"/>
      <c r="O247" s="213"/>
      <c r="P247" s="213"/>
      <c r="Q247" s="213"/>
      <c r="R247" s="213"/>
      <c r="S247" s="213"/>
      <c r="T247" s="213"/>
      <c r="U247" s="213"/>
      <c r="V247" s="213"/>
      <c r="W247" s="213"/>
      <c r="X247" s="213"/>
      <c r="Y247" s="213"/>
      <c r="Z247" s="213"/>
    </row>
    <row r="248" spans="1:26" ht="15.75" customHeight="1">
      <c r="A248" s="218" t="s">
        <v>197</v>
      </c>
      <c r="B248" s="241" t="s">
        <v>822</v>
      </c>
      <c r="C248" s="218" t="s">
        <v>1173</v>
      </c>
      <c r="D248" s="219" t="s">
        <v>1174</v>
      </c>
      <c r="E248" s="213"/>
      <c r="F248" s="213"/>
      <c r="G248" s="213"/>
      <c r="H248" s="213"/>
      <c r="I248" s="213"/>
      <c r="J248" s="213"/>
      <c r="K248" s="213"/>
      <c r="L248" s="213"/>
      <c r="M248" s="213"/>
      <c r="N248" s="213"/>
      <c r="O248" s="213"/>
      <c r="P248" s="213"/>
      <c r="Q248" s="213"/>
      <c r="R248" s="213"/>
      <c r="S248" s="213"/>
      <c r="T248" s="213"/>
      <c r="U248" s="213"/>
      <c r="V248" s="213"/>
      <c r="W248" s="213"/>
      <c r="X248" s="213"/>
      <c r="Y248" s="213"/>
      <c r="Z248" s="213"/>
    </row>
    <row r="249" spans="1:26" ht="15.75" customHeight="1">
      <c r="A249" s="218" t="s">
        <v>362</v>
      </c>
      <c r="B249" s="234" t="s">
        <v>823</v>
      </c>
      <c r="C249" s="218" t="s">
        <v>1175</v>
      </c>
      <c r="D249" s="232"/>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row>
    <row r="250" spans="1:26" ht="15.75" customHeight="1">
      <c r="A250" s="218" t="s">
        <v>362</v>
      </c>
      <c r="B250" s="234" t="s">
        <v>363</v>
      </c>
      <c r="C250" s="218" t="s">
        <v>1176</v>
      </c>
      <c r="D250" s="232"/>
      <c r="E250" s="213"/>
      <c r="F250" s="213"/>
      <c r="G250" s="213"/>
      <c r="H250" s="213"/>
      <c r="I250" s="213"/>
      <c r="J250" s="213"/>
      <c r="K250" s="213"/>
      <c r="L250" s="213"/>
      <c r="M250" s="213"/>
      <c r="N250" s="213"/>
      <c r="O250" s="213"/>
      <c r="P250" s="213"/>
      <c r="Q250" s="213"/>
      <c r="R250" s="213"/>
      <c r="S250" s="213"/>
      <c r="T250" s="213"/>
      <c r="U250" s="213"/>
      <c r="V250" s="213"/>
      <c r="W250" s="213"/>
      <c r="X250" s="213"/>
      <c r="Y250" s="213"/>
      <c r="Z250" s="213"/>
    </row>
    <row r="251" spans="1:26" ht="15.75" customHeight="1">
      <c r="A251" s="218" t="s">
        <v>362</v>
      </c>
      <c r="B251" s="234" t="s">
        <v>363</v>
      </c>
      <c r="C251" s="218" t="s">
        <v>364</v>
      </c>
      <c r="D251" s="232"/>
      <c r="E251" s="213"/>
      <c r="F251" s="213"/>
      <c r="G251" s="213"/>
      <c r="H251" s="213"/>
      <c r="I251" s="213"/>
      <c r="J251" s="213"/>
      <c r="K251" s="213"/>
      <c r="L251" s="213"/>
      <c r="M251" s="213"/>
      <c r="N251" s="213"/>
      <c r="O251" s="213"/>
      <c r="P251" s="213"/>
      <c r="Q251" s="213"/>
      <c r="R251" s="213"/>
      <c r="S251" s="213"/>
      <c r="T251" s="213"/>
      <c r="U251" s="213"/>
      <c r="V251" s="213"/>
      <c r="W251" s="213"/>
      <c r="X251" s="213"/>
      <c r="Y251" s="213"/>
      <c r="Z251" s="213"/>
    </row>
    <row r="252" spans="1:26" ht="15.75" customHeight="1">
      <c r="A252" s="218" t="s">
        <v>362</v>
      </c>
      <c r="B252" s="234" t="s">
        <v>826</v>
      </c>
      <c r="C252" s="218" t="s">
        <v>1177</v>
      </c>
      <c r="D252" s="232"/>
      <c r="E252" s="213"/>
      <c r="F252" s="213"/>
      <c r="G252" s="213"/>
      <c r="H252" s="213"/>
      <c r="I252" s="213"/>
      <c r="J252" s="213"/>
      <c r="K252" s="213"/>
      <c r="L252" s="213"/>
      <c r="M252" s="213"/>
      <c r="N252" s="213"/>
      <c r="O252" s="213"/>
      <c r="P252" s="213"/>
      <c r="Q252" s="213"/>
      <c r="R252" s="213"/>
      <c r="S252" s="213"/>
      <c r="T252" s="213"/>
      <c r="U252" s="213"/>
      <c r="V252" s="213"/>
      <c r="W252" s="213"/>
      <c r="X252" s="213"/>
      <c r="Y252" s="213"/>
      <c r="Z252" s="213"/>
    </row>
    <row r="253" spans="1:26" ht="15.75" customHeight="1">
      <c r="A253" s="218" t="s">
        <v>362</v>
      </c>
      <c r="B253" s="236" t="s">
        <v>828</v>
      </c>
      <c r="C253" s="218" t="s">
        <v>1097</v>
      </c>
      <c r="D253" s="232"/>
      <c r="E253" s="213"/>
      <c r="F253" s="213"/>
      <c r="G253" s="213"/>
      <c r="H253" s="213"/>
      <c r="I253" s="213"/>
      <c r="J253" s="213"/>
      <c r="K253" s="213"/>
      <c r="L253" s="213"/>
      <c r="M253" s="213"/>
      <c r="N253" s="213"/>
      <c r="O253" s="213"/>
      <c r="P253" s="213"/>
      <c r="Q253" s="213"/>
      <c r="R253" s="213"/>
      <c r="S253" s="213"/>
      <c r="T253" s="213"/>
      <c r="U253" s="213"/>
      <c r="V253" s="213"/>
      <c r="W253" s="213"/>
      <c r="X253" s="213"/>
      <c r="Y253" s="213"/>
      <c r="Z253" s="213"/>
    </row>
    <row r="254" spans="1:26" ht="15.75" customHeight="1">
      <c r="A254" s="218" t="s">
        <v>362</v>
      </c>
      <c r="B254" s="236" t="s">
        <v>828</v>
      </c>
      <c r="C254" s="218" t="s">
        <v>1178</v>
      </c>
      <c r="D254" s="232"/>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row>
    <row r="255" spans="1:26" ht="15.75" customHeight="1">
      <c r="A255" s="218" t="s">
        <v>362</v>
      </c>
      <c r="B255" s="236" t="s">
        <v>828</v>
      </c>
      <c r="C255" s="218" t="s">
        <v>1179</v>
      </c>
      <c r="D255" s="232"/>
      <c r="E255" s="213"/>
      <c r="F255" s="213"/>
      <c r="G255" s="213"/>
      <c r="H255" s="213"/>
      <c r="I255" s="213"/>
      <c r="J255" s="213"/>
      <c r="K255" s="213"/>
      <c r="L255" s="213"/>
      <c r="M255" s="213"/>
      <c r="N255" s="213"/>
      <c r="O255" s="213"/>
      <c r="P255" s="213"/>
      <c r="Q255" s="213"/>
      <c r="R255" s="213"/>
      <c r="S255" s="213"/>
      <c r="T255" s="213"/>
      <c r="U255" s="213"/>
      <c r="V255" s="213"/>
      <c r="W255" s="213"/>
      <c r="X255" s="213"/>
      <c r="Y255" s="213"/>
      <c r="Z255" s="213"/>
    </row>
    <row r="256" spans="1:26" ht="15.75" customHeight="1">
      <c r="A256" s="242" t="s">
        <v>90</v>
      </c>
      <c r="B256" s="231" t="s">
        <v>142</v>
      </c>
      <c r="C256" s="218" t="s">
        <v>1180</v>
      </c>
      <c r="D256" s="232"/>
      <c r="E256" s="213"/>
      <c r="F256" s="213"/>
      <c r="G256" s="213"/>
      <c r="H256" s="213"/>
      <c r="I256" s="213"/>
      <c r="J256" s="213"/>
      <c r="K256" s="213"/>
      <c r="L256" s="213"/>
      <c r="M256" s="213"/>
      <c r="N256" s="213"/>
      <c r="O256" s="213"/>
      <c r="P256" s="213"/>
      <c r="Q256" s="213"/>
      <c r="R256" s="213"/>
      <c r="S256" s="213"/>
      <c r="T256" s="213"/>
      <c r="U256" s="213"/>
      <c r="V256" s="213"/>
      <c r="W256" s="213"/>
      <c r="X256" s="213"/>
      <c r="Y256" s="213"/>
      <c r="Z256" s="213"/>
    </row>
    <row r="257" spans="1:26" ht="15.75" customHeight="1">
      <c r="A257" s="218" t="s">
        <v>90</v>
      </c>
      <c r="B257" s="234" t="s">
        <v>142</v>
      </c>
      <c r="C257" s="218" t="s">
        <v>1181</v>
      </c>
      <c r="D257" s="232"/>
      <c r="E257" s="213"/>
      <c r="F257" s="213"/>
      <c r="G257" s="213"/>
      <c r="H257" s="213"/>
      <c r="I257" s="213"/>
      <c r="J257" s="213"/>
      <c r="K257" s="213"/>
      <c r="L257" s="213"/>
      <c r="M257" s="213"/>
      <c r="N257" s="213"/>
      <c r="O257" s="213"/>
      <c r="P257" s="213"/>
      <c r="Q257" s="213"/>
      <c r="R257" s="213"/>
      <c r="S257" s="213"/>
      <c r="T257" s="213"/>
      <c r="U257" s="213"/>
      <c r="V257" s="213"/>
      <c r="W257" s="213"/>
      <c r="X257" s="213"/>
      <c r="Y257" s="213"/>
      <c r="Z257" s="213"/>
    </row>
    <row r="258" spans="1:26" ht="15.75" customHeight="1">
      <c r="A258" s="218" t="s">
        <v>90</v>
      </c>
      <c r="B258" s="234" t="s">
        <v>142</v>
      </c>
      <c r="C258" s="218" t="s">
        <v>1182</v>
      </c>
      <c r="D258" s="232"/>
      <c r="E258" s="213"/>
      <c r="F258" s="213"/>
      <c r="G258" s="213"/>
      <c r="H258" s="213"/>
      <c r="I258" s="213"/>
      <c r="J258" s="213"/>
      <c r="K258" s="213"/>
      <c r="L258" s="213"/>
      <c r="M258" s="213"/>
      <c r="N258" s="213"/>
      <c r="O258" s="213"/>
      <c r="P258" s="213"/>
      <c r="Q258" s="213"/>
      <c r="R258" s="213"/>
      <c r="S258" s="213"/>
      <c r="T258" s="213"/>
      <c r="U258" s="213"/>
      <c r="V258" s="213"/>
      <c r="W258" s="213"/>
      <c r="X258" s="213"/>
      <c r="Y258" s="213"/>
      <c r="Z258" s="213"/>
    </row>
    <row r="259" spans="1:26" ht="15.75" customHeight="1">
      <c r="A259" s="218" t="s">
        <v>90</v>
      </c>
      <c r="B259" s="234" t="s">
        <v>142</v>
      </c>
      <c r="C259" s="218" t="s">
        <v>143</v>
      </c>
      <c r="D259" s="232"/>
      <c r="E259" s="213"/>
      <c r="F259" s="213"/>
      <c r="G259" s="213"/>
      <c r="H259" s="213"/>
      <c r="I259" s="213"/>
      <c r="J259" s="213"/>
      <c r="K259" s="213"/>
      <c r="L259" s="213"/>
      <c r="M259" s="213"/>
      <c r="N259" s="213"/>
      <c r="O259" s="213"/>
      <c r="P259" s="213"/>
      <c r="Q259" s="213"/>
      <c r="R259" s="213"/>
      <c r="S259" s="213"/>
      <c r="T259" s="213"/>
      <c r="U259" s="213"/>
      <c r="V259" s="213"/>
      <c r="W259" s="213"/>
      <c r="X259" s="213"/>
      <c r="Y259" s="213"/>
      <c r="Z259" s="213"/>
    </row>
    <row r="260" spans="1:26" ht="15.75" customHeight="1">
      <c r="A260" s="218" t="s">
        <v>90</v>
      </c>
      <c r="B260" s="234" t="s">
        <v>188</v>
      </c>
      <c r="C260" s="218" t="s">
        <v>949</v>
      </c>
      <c r="D260" s="232"/>
      <c r="E260" s="213"/>
      <c r="F260" s="213"/>
      <c r="G260" s="213"/>
      <c r="H260" s="213"/>
      <c r="I260" s="213"/>
      <c r="J260" s="213"/>
      <c r="K260" s="213"/>
      <c r="L260" s="213"/>
      <c r="M260" s="213"/>
      <c r="N260" s="213"/>
      <c r="O260" s="213"/>
      <c r="P260" s="213"/>
      <c r="Q260" s="213"/>
      <c r="R260" s="213"/>
      <c r="S260" s="213"/>
      <c r="T260" s="213"/>
      <c r="U260" s="213"/>
      <c r="V260" s="213"/>
      <c r="W260" s="213"/>
      <c r="X260" s="213"/>
      <c r="Y260" s="213"/>
      <c r="Z260" s="213"/>
    </row>
    <row r="261" spans="1:26" ht="15.75" customHeight="1">
      <c r="A261" s="218" t="s">
        <v>90</v>
      </c>
      <c r="B261" s="234" t="s">
        <v>188</v>
      </c>
      <c r="C261" s="218" t="s">
        <v>456</v>
      </c>
      <c r="D261" s="232"/>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row>
    <row r="262" spans="1:26" ht="15.75" customHeight="1">
      <c r="A262" s="218" t="s">
        <v>90</v>
      </c>
      <c r="B262" s="234" t="s">
        <v>188</v>
      </c>
      <c r="C262" s="218" t="s">
        <v>1183</v>
      </c>
      <c r="D262" s="232"/>
      <c r="E262" s="213"/>
      <c r="F262" s="213"/>
      <c r="G262" s="213"/>
      <c r="H262" s="213"/>
      <c r="I262" s="213"/>
      <c r="J262" s="213"/>
      <c r="K262" s="213"/>
      <c r="L262" s="213"/>
      <c r="M262" s="213"/>
      <c r="N262" s="213"/>
      <c r="O262" s="213"/>
      <c r="P262" s="213"/>
      <c r="Q262" s="213"/>
      <c r="R262" s="213"/>
      <c r="S262" s="213"/>
      <c r="T262" s="213"/>
      <c r="U262" s="213"/>
      <c r="V262" s="213"/>
      <c r="W262" s="213"/>
      <c r="X262" s="213"/>
      <c r="Y262" s="213"/>
      <c r="Z262" s="213"/>
    </row>
    <row r="263" spans="1:26" ht="15.75" customHeight="1">
      <c r="A263" s="218" t="s">
        <v>90</v>
      </c>
      <c r="B263" s="234" t="s">
        <v>188</v>
      </c>
      <c r="C263" s="218" t="s">
        <v>1184</v>
      </c>
      <c r="D263" s="232"/>
      <c r="E263" s="213"/>
      <c r="F263" s="213"/>
      <c r="G263" s="213"/>
      <c r="H263" s="213"/>
      <c r="I263" s="213"/>
      <c r="J263" s="213"/>
      <c r="K263" s="213"/>
      <c r="L263" s="213"/>
      <c r="M263" s="213"/>
      <c r="N263" s="213"/>
      <c r="O263" s="213"/>
      <c r="P263" s="213"/>
      <c r="Q263" s="213"/>
      <c r="R263" s="213"/>
      <c r="S263" s="213"/>
      <c r="T263" s="213"/>
      <c r="U263" s="213"/>
      <c r="V263" s="213"/>
      <c r="W263" s="213"/>
      <c r="X263" s="213"/>
      <c r="Y263" s="213"/>
      <c r="Z263" s="213"/>
    </row>
    <row r="264" spans="1:26" ht="15.75" customHeight="1">
      <c r="A264" s="218" t="s">
        <v>90</v>
      </c>
      <c r="B264" s="234" t="s">
        <v>188</v>
      </c>
      <c r="C264" s="218" t="s">
        <v>189</v>
      </c>
      <c r="D264" s="232"/>
      <c r="E264" s="213"/>
      <c r="F264" s="213"/>
      <c r="G264" s="213"/>
      <c r="H264" s="213"/>
      <c r="I264" s="213"/>
      <c r="J264" s="213"/>
      <c r="K264" s="213"/>
      <c r="L264" s="213"/>
      <c r="M264" s="213"/>
      <c r="N264" s="213"/>
      <c r="O264" s="213"/>
      <c r="P264" s="213"/>
      <c r="Q264" s="213"/>
      <c r="R264" s="213"/>
      <c r="S264" s="213"/>
      <c r="T264" s="213"/>
      <c r="U264" s="213"/>
      <c r="V264" s="213"/>
      <c r="W264" s="213"/>
      <c r="X264" s="213"/>
      <c r="Y264" s="213"/>
      <c r="Z264" s="213"/>
    </row>
    <row r="265" spans="1:26" ht="15.75" customHeight="1">
      <c r="A265" s="218" t="s">
        <v>90</v>
      </c>
      <c r="B265" s="234" t="s">
        <v>188</v>
      </c>
      <c r="C265" s="218" t="s">
        <v>1185</v>
      </c>
      <c r="D265" s="232"/>
      <c r="E265" s="213"/>
      <c r="F265" s="213"/>
      <c r="G265" s="213"/>
      <c r="H265" s="213"/>
      <c r="I265" s="213"/>
      <c r="J265" s="213"/>
      <c r="K265" s="213"/>
      <c r="L265" s="213"/>
      <c r="M265" s="213"/>
      <c r="N265" s="213"/>
      <c r="O265" s="213"/>
      <c r="P265" s="213"/>
      <c r="Q265" s="213"/>
      <c r="R265" s="213"/>
      <c r="S265" s="213"/>
      <c r="T265" s="213"/>
      <c r="U265" s="213"/>
      <c r="V265" s="213"/>
      <c r="W265" s="213"/>
      <c r="X265" s="213"/>
      <c r="Y265" s="213"/>
      <c r="Z265" s="213"/>
    </row>
    <row r="266" spans="1:26" ht="15.75" customHeight="1">
      <c r="A266" s="218" t="s">
        <v>90</v>
      </c>
      <c r="B266" s="234" t="s">
        <v>188</v>
      </c>
      <c r="C266" s="218" t="s">
        <v>1186</v>
      </c>
      <c r="D266" s="232"/>
      <c r="E266" s="213"/>
      <c r="F266" s="213"/>
      <c r="G266" s="213"/>
      <c r="H266" s="213"/>
      <c r="I266" s="213"/>
      <c r="J266" s="213"/>
      <c r="K266" s="213"/>
      <c r="L266" s="213"/>
      <c r="M266" s="213"/>
      <c r="N266" s="213"/>
      <c r="O266" s="213"/>
      <c r="P266" s="213"/>
      <c r="Q266" s="213"/>
      <c r="R266" s="213"/>
      <c r="S266" s="213"/>
      <c r="T266" s="213"/>
      <c r="U266" s="213"/>
      <c r="V266" s="213"/>
      <c r="W266" s="213"/>
      <c r="X266" s="213"/>
      <c r="Y266" s="213"/>
      <c r="Z266" s="213"/>
    </row>
    <row r="267" spans="1:26" ht="15.75" customHeight="1">
      <c r="A267" s="218" t="s">
        <v>90</v>
      </c>
      <c r="B267" s="236" t="s">
        <v>216</v>
      </c>
      <c r="C267" s="218" t="s">
        <v>217</v>
      </c>
      <c r="D267" s="232"/>
      <c r="E267" s="213"/>
      <c r="F267" s="213"/>
      <c r="G267" s="213"/>
      <c r="H267" s="213"/>
      <c r="I267" s="213"/>
      <c r="J267" s="213"/>
      <c r="K267" s="213"/>
      <c r="L267" s="213"/>
      <c r="M267" s="213"/>
      <c r="N267" s="213"/>
      <c r="O267" s="213"/>
      <c r="P267" s="213"/>
      <c r="Q267" s="213"/>
      <c r="R267" s="213"/>
      <c r="S267" s="213"/>
      <c r="T267" s="213"/>
      <c r="U267" s="213"/>
      <c r="V267" s="213"/>
      <c r="W267" s="213"/>
      <c r="X267" s="213"/>
      <c r="Y267" s="213"/>
      <c r="Z267" s="213"/>
    </row>
    <row r="268" spans="1:26" ht="15.75" customHeight="1">
      <c r="A268" s="218" t="s">
        <v>90</v>
      </c>
      <c r="B268" s="236" t="s">
        <v>216</v>
      </c>
      <c r="C268" s="218" t="s">
        <v>1187</v>
      </c>
      <c r="D268" s="232"/>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row>
    <row r="269" spans="1:26" ht="15.75" customHeight="1">
      <c r="A269" s="218" t="s">
        <v>90</v>
      </c>
      <c r="B269" s="236" t="s">
        <v>216</v>
      </c>
      <c r="C269" s="218" t="s">
        <v>1188</v>
      </c>
      <c r="D269" s="232"/>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row>
    <row r="270" spans="1:26" ht="15.75" customHeight="1">
      <c r="A270" s="218" t="s">
        <v>90</v>
      </c>
      <c r="B270" s="236" t="s">
        <v>216</v>
      </c>
      <c r="C270" s="218" t="s">
        <v>1189</v>
      </c>
      <c r="D270" s="232"/>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213"/>
    </row>
    <row r="271" spans="1:26" ht="15.75" customHeight="1">
      <c r="A271" s="218" t="s">
        <v>90</v>
      </c>
      <c r="B271" s="234" t="s">
        <v>123</v>
      </c>
      <c r="C271" s="218" t="s">
        <v>935</v>
      </c>
      <c r="D271" s="232"/>
      <c r="E271" s="213"/>
      <c r="F271" s="213"/>
      <c r="G271" s="213"/>
      <c r="H271" s="213"/>
      <c r="I271" s="213"/>
      <c r="J271" s="213"/>
      <c r="K271" s="213"/>
      <c r="L271" s="213"/>
      <c r="M271" s="213"/>
      <c r="N271" s="213"/>
      <c r="O271" s="213"/>
      <c r="P271" s="213"/>
      <c r="Q271" s="213"/>
      <c r="R271" s="213"/>
      <c r="S271" s="213"/>
      <c r="T271" s="213"/>
      <c r="U271" s="213"/>
      <c r="V271" s="213"/>
      <c r="W271" s="213"/>
      <c r="X271" s="213"/>
      <c r="Y271" s="213"/>
      <c r="Z271" s="213"/>
    </row>
    <row r="272" spans="1:26" ht="15.75" customHeight="1">
      <c r="A272" s="218" t="s">
        <v>90</v>
      </c>
      <c r="B272" s="234" t="s">
        <v>123</v>
      </c>
      <c r="C272" s="218" t="s">
        <v>152</v>
      </c>
      <c r="D272" s="232"/>
      <c r="E272" s="213"/>
      <c r="F272" s="213"/>
      <c r="G272" s="213"/>
      <c r="H272" s="213"/>
      <c r="I272" s="213"/>
      <c r="J272" s="213"/>
      <c r="K272" s="213"/>
      <c r="L272" s="213"/>
      <c r="M272" s="213"/>
      <c r="N272" s="213"/>
      <c r="O272" s="213"/>
      <c r="P272" s="213"/>
      <c r="Q272" s="213"/>
      <c r="R272" s="213"/>
      <c r="S272" s="213"/>
      <c r="T272" s="213"/>
      <c r="U272" s="213"/>
      <c r="V272" s="213"/>
      <c r="W272" s="213"/>
      <c r="X272" s="213"/>
      <c r="Y272" s="213"/>
      <c r="Z272" s="213"/>
    </row>
    <row r="273" spans="1:26" ht="15.75" customHeight="1">
      <c r="A273" s="218" t="s">
        <v>90</v>
      </c>
      <c r="B273" s="234" t="s">
        <v>123</v>
      </c>
      <c r="C273" s="218" t="s">
        <v>1190</v>
      </c>
      <c r="D273" s="232"/>
      <c r="E273" s="213"/>
      <c r="F273" s="213"/>
      <c r="G273" s="213"/>
      <c r="H273" s="213"/>
      <c r="I273" s="213"/>
      <c r="J273" s="213"/>
      <c r="K273" s="213"/>
      <c r="L273" s="213"/>
      <c r="M273" s="213"/>
      <c r="N273" s="213"/>
      <c r="O273" s="213"/>
      <c r="P273" s="213"/>
      <c r="Q273" s="213"/>
      <c r="R273" s="213"/>
      <c r="S273" s="213"/>
      <c r="T273" s="213"/>
      <c r="U273" s="213"/>
      <c r="V273" s="213"/>
      <c r="W273" s="213"/>
      <c r="X273" s="213"/>
      <c r="Y273" s="213"/>
      <c r="Z273" s="213"/>
    </row>
    <row r="274" spans="1:26" ht="15.75" customHeight="1">
      <c r="A274" s="218" t="s">
        <v>90</v>
      </c>
      <c r="B274" s="234" t="s">
        <v>123</v>
      </c>
      <c r="C274" s="218" t="s">
        <v>1191</v>
      </c>
      <c r="D274" s="232"/>
      <c r="E274" s="213"/>
      <c r="F274" s="213"/>
      <c r="G274" s="213"/>
      <c r="H274" s="213"/>
      <c r="I274" s="213"/>
      <c r="J274" s="213"/>
      <c r="K274" s="213"/>
      <c r="L274" s="213"/>
      <c r="M274" s="213"/>
      <c r="N274" s="213"/>
      <c r="O274" s="213"/>
      <c r="P274" s="213"/>
      <c r="Q274" s="213"/>
      <c r="R274" s="213"/>
      <c r="S274" s="213"/>
      <c r="T274" s="213"/>
      <c r="U274" s="213"/>
      <c r="V274" s="213"/>
      <c r="W274" s="213"/>
      <c r="X274" s="213"/>
      <c r="Y274" s="213"/>
      <c r="Z274" s="213"/>
    </row>
    <row r="275" spans="1:26" ht="15.75" customHeight="1">
      <c r="A275" s="218" t="s">
        <v>90</v>
      </c>
      <c r="B275" s="234" t="s">
        <v>123</v>
      </c>
      <c r="C275" s="218" t="s">
        <v>1192</v>
      </c>
      <c r="D275" s="232"/>
      <c r="E275" s="213"/>
      <c r="F275" s="213"/>
      <c r="G275" s="213"/>
      <c r="H275" s="213"/>
      <c r="I275" s="213"/>
      <c r="J275" s="213"/>
      <c r="K275" s="213"/>
      <c r="L275" s="213"/>
      <c r="M275" s="213"/>
      <c r="N275" s="213"/>
      <c r="O275" s="213"/>
      <c r="P275" s="213"/>
      <c r="Q275" s="213"/>
      <c r="R275" s="213"/>
      <c r="S275" s="213"/>
      <c r="T275" s="213"/>
      <c r="U275" s="213"/>
      <c r="V275" s="213"/>
      <c r="W275" s="213"/>
      <c r="X275" s="213"/>
      <c r="Y275" s="213"/>
      <c r="Z275" s="213"/>
    </row>
    <row r="276" spans="1:26" ht="15.75" customHeight="1">
      <c r="A276" s="218" t="s">
        <v>90</v>
      </c>
      <c r="B276" s="234" t="s">
        <v>123</v>
      </c>
      <c r="C276" s="218" t="s">
        <v>124</v>
      </c>
      <c r="D276" s="232"/>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row>
    <row r="277" spans="1:26" ht="15.75" customHeight="1">
      <c r="A277" s="218" t="s">
        <v>90</v>
      </c>
      <c r="B277" s="234" t="s">
        <v>123</v>
      </c>
      <c r="C277" s="218" t="s">
        <v>1193</v>
      </c>
      <c r="D277" s="232"/>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row>
    <row r="278" spans="1:26" ht="15.75" customHeight="1">
      <c r="A278" s="218" t="s">
        <v>90</v>
      </c>
      <c r="B278" s="234" t="s">
        <v>123</v>
      </c>
      <c r="C278" s="218" t="s">
        <v>1194</v>
      </c>
      <c r="D278" s="232"/>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row>
    <row r="279" spans="1:26" ht="15.75" customHeight="1">
      <c r="A279" s="218" t="s">
        <v>90</v>
      </c>
      <c r="B279" s="234" t="s">
        <v>91</v>
      </c>
      <c r="C279" s="218" t="s">
        <v>1195</v>
      </c>
      <c r="D279" s="232"/>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row>
    <row r="280" spans="1:26" ht="15.75" customHeight="1">
      <c r="A280" s="218" t="s">
        <v>90</v>
      </c>
      <c r="B280" s="234" t="s">
        <v>91</v>
      </c>
      <c r="C280" s="218" t="s">
        <v>92</v>
      </c>
      <c r="D280" s="232"/>
      <c r="E280" s="213"/>
      <c r="F280" s="213"/>
      <c r="G280" s="213"/>
      <c r="H280" s="213"/>
      <c r="I280" s="213"/>
      <c r="J280" s="213"/>
      <c r="K280" s="213"/>
      <c r="L280" s="213"/>
      <c r="M280" s="213"/>
      <c r="N280" s="213"/>
      <c r="O280" s="213"/>
      <c r="P280" s="213"/>
      <c r="Q280" s="213"/>
      <c r="R280" s="213"/>
      <c r="S280" s="213"/>
      <c r="T280" s="213"/>
      <c r="U280" s="213"/>
      <c r="V280" s="213"/>
      <c r="W280" s="213"/>
      <c r="X280" s="213"/>
      <c r="Y280" s="213"/>
      <c r="Z280" s="213"/>
    </row>
    <row r="281" spans="1:26" ht="15.75" customHeight="1">
      <c r="A281" s="218" t="s">
        <v>90</v>
      </c>
      <c r="B281" s="234" t="s">
        <v>91</v>
      </c>
      <c r="C281" s="218" t="s">
        <v>241</v>
      </c>
      <c r="D281" s="232"/>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row>
    <row r="282" spans="1:26" ht="15.75" customHeight="1">
      <c r="A282" s="218" t="s">
        <v>90</v>
      </c>
      <c r="B282" s="234" t="s">
        <v>91</v>
      </c>
      <c r="C282" s="218" t="s">
        <v>248</v>
      </c>
      <c r="D282" s="232"/>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row>
    <row r="283" spans="1:26" ht="14.25" customHeight="1">
      <c r="A283" s="218" t="s">
        <v>90</v>
      </c>
      <c r="B283" s="234" t="s">
        <v>91</v>
      </c>
      <c r="C283" s="218" t="s">
        <v>224</v>
      </c>
      <c r="D283" s="232"/>
      <c r="E283" s="213"/>
      <c r="F283" s="213"/>
      <c r="G283" s="213"/>
      <c r="H283" s="213"/>
      <c r="I283" s="213"/>
      <c r="J283" s="213"/>
      <c r="K283" s="213"/>
      <c r="L283" s="213"/>
      <c r="M283" s="213"/>
      <c r="N283" s="213"/>
      <c r="O283" s="213"/>
      <c r="P283" s="213"/>
      <c r="Q283" s="213"/>
      <c r="R283" s="213"/>
      <c r="S283" s="213"/>
      <c r="T283" s="213"/>
      <c r="U283" s="213"/>
      <c r="V283" s="213"/>
      <c r="W283" s="213"/>
      <c r="X283" s="213"/>
      <c r="Y283" s="213"/>
      <c r="Z283" s="213"/>
    </row>
    <row r="284" spans="1:26" ht="15.75" customHeight="1">
      <c r="A284" s="218" t="s">
        <v>90</v>
      </c>
      <c r="B284" s="236" t="s">
        <v>91</v>
      </c>
      <c r="C284" s="218" t="s">
        <v>1196</v>
      </c>
      <c r="D284" s="232"/>
      <c r="E284" s="213"/>
      <c r="F284" s="213"/>
      <c r="G284" s="213"/>
      <c r="H284" s="213"/>
      <c r="I284" s="213"/>
      <c r="J284" s="213"/>
      <c r="K284" s="213"/>
      <c r="L284" s="213"/>
      <c r="M284" s="213"/>
      <c r="N284" s="213"/>
      <c r="O284" s="213"/>
      <c r="P284" s="213"/>
      <c r="Q284" s="213"/>
      <c r="R284" s="213"/>
      <c r="S284" s="213"/>
      <c r="T284" s="213"/>
      <c r="U284" s="213"/>
      <c r="V284" s="213"/>
      <c r="W284" s="213"/>
      <c r="X284" s="213"/>
      <c r="Y284" s="213"/>
      <c r="Z284" s="213"/>
    </row>
    <row r="285" spans="1:26" ht="15.75" customHeight="1">
      <c r="A285" s="218" t="s">
        <v>90</v>
      </c>
      <c r="B285" s="236" t="s">
        <v>91</v>
      </c>
      <c r="C285" s="218" t="s">
        <v>444</v>
      </c>
      <c r="D285" s="232"/>
      <c r="E285" s="213"/>
      <c r="F285" s="213"/>
      <c r="G285" s="213"/>
      <c r="H285" s="213"/>
      <c r="I285" s="213"/>
      <c r="J285" s="213"/>
      <c r="K285" s="213"/>
      <c r="L285" s="213"/>
      <c r="M285" s="213"/>
      <c r="N285" s="213"/>
      <c r="O285" s="213"/>
      <c r="P285" s="213"/>
      <c r="Q285" s="213"/>
      <c r="R285" s="213"/>
      <c r="S285" s="213"/>
      <c r="T285" s="213"/>
      <c r="U285" s="213"/>
      <c r="V285" s="213"/>
      <c r="W285" s="213"/>
      <c r="X285" s="213"/>
      <c r="Y285" s="213"/>
      <c r="Z285" s="213"/>
    </row>
    <row r="286" spans="1:26" ht="15.75" customHeight="1">
      <c r="A286" s="218" t="s">
        <v>90</v>
      </c>
      <c r="B286" s="236" t="s">
        <v>91</v>
      </c>
      <c r="C286" s="218" t="s">
        <v>1197</v>
      </c>
      <c r="D286" s="232"/>
      <c r="E286" s="213"/>
      <c r="F286" s="213"/>
      <c r="G286" s="213"/>
      <c r="H286" s="213"/>
      <c r="I286" s="213"/>
      <c r="J286" s="213"/>
      <c r="K286" s="213"/>
      <c r="L286" s="213"/>
      <c r="M286" s="213"/>
      <c r="N286" s="213"/>
      <c r="O286" s="213"/>
      <c r="P286" s="213"/>
      <c r="Q286" s="213"/>
      <c r="R286" s="213"/>
      <c r="S286" s="213"/>
      <c r="T286" s="213"/>
      <c r="U286" s="213"/>
      <c r="V286" s="213"/>
      <c r="W286" s="213"/>
      <c r="X286" s="213"/>
      <c r="Y286" s="213"/>
      <c r="Z286" s="213"/>
    </row>
    <row r="287" spans="1:26" ht="15.75" customHeight="1">
      <c r="A287" s="218" t="s">
        <v>90</v>
      </c>
      <c r="B287" s="234" t="s">
        <v>91</v>
      </c>
      <c r="C287" s="218" t="s">
        <v>1198</v>
      </c>
      <c r="D287" s="232"/>
      <c r="E287" s="213"/>
      <c r="F287" s="213"/>
      <c r="G287" s="213"/>
      <c r="H287" s="213"/>
      <c r="I287" s="213"/>
      <c r="J287" s="213"/>
      <c r="K287" s="213"/>
      <c r="L287" s="213"/>
      <c r="M287" s="213"/>
      <c r="N287" s="213"/>
      <c r="O287" s="213"/>
      <c r="P287" s="213"/>
      <c r="Q287" s="213"/>
      <c r="R287" s="213"/>
      <c r="S287" s="213"/>
      <c r="T287" s="213"/>
      <c r="U287" s="213"/>
      <c r="V287" s="213"/>
      <c r="W287" s="213"/>
      <c r="X287" s="213"/>
      <c r="Y287" s="213"/>
      <c r="Z287" s="213"/>
    </row>
    <row r="288" spans="1:26" ht="15.75" customHeight="1">
      <c r="A288" s="218" t="s">
        <v>90</v>
      </c>
      <c r="B288" s="234" t="s">
        <v>91</v>
      </c>
      <c r="C288" s="218" t="s">
        <v>208</v>
      </c>
      <c r="D288" s="232"/>
      <c r="E288" s="213"/>
      <c r="F288" s="213"/>
      <c r="G288" s="213"/>
      <c r="H288" s="213"/>
      <c r="I288" s="213"/>
      <c r="J288" s="213"/>
      <c r="K288" s="213"/>
      <c r="L288" s="213"/>
      <c r="M288" s="213"/>
      <c r="N288" s="213"/>
      <c r="O288" s="213"/>
      <c r="P288" s="213"/>
      <c r="Q288" s="213"/>
      <c r="R288" s="213"/>
      <c r="S288" s="213"/>
      <c r="T288" s="213"/>
      <c r="U288" s="213"/>
      <c r="V288" s="213"/>
      <c r="W288" s="213"/>
      <c r="X288" s="213"/>
      <c r="Y288" s="213"/>
      <c r="Z288" s="213"/>
    </row>
    <row r="289" spans="1:26" ht="15.75" customHeight="1">
      <c r="A289" s="218" t="s">
        <v>90</v>
      </c>
      <c r="B289" s="234" t="s">
        <v>103</v>
      </c>
      <c r="C289" s="218" t="s">
        <v>1199</v>
      </c>
      <c r="D289" s="232"/>
      <c r="E289" s="213"/>
      <c r="F289" s="213"/>
      <c r="G289" s="213"/>
      <c r="H289" s="213"/>
      <c r="I289" s="213"/>
      <c r="J289" s="213"/>
      <c r="K289" s="213"/>
      <c r="L289" s="213"/>
      <c r="M289" s="213"/>
      <c r="N289" s="213"/>
      <c r="O289" s="213"/>
      <c r="P289" s="213"/>
      <c r="Q289" s="213"/>
      <c r="R289" s="213"/>
      <c r="S289" s="213"/>
      <c r="T289" s="213"/>
      <c r="U289" s="213"/>
      <c r="V289" s="213"/>
      <c r="W289" s="213"/>
      <c r="X289" s="213"/>
      <c r="Y289" s="213"/>
      <c r="Z289" s="213"/>
    </row>
    <row r="290" spans="1:26" ht="15.75" customHeight="1">
      <c r="A290" s="218" t="s">
        <v>90</v>
      </c>
      <c r="B290" s="234" t="s">
        <v>103</v>
      </c>
      <c r="C290" s="218" t="s">
        <v>1200</v>
      </c>
      <c r="D290" s="232"/>
      <c r="E290" s="213"/>
      <c r="F290" s="213"/>
      <c r="G290" s="213"/>
      <c r="H290" s="213"/>
      <c r="I290" s="213"/>
      <c r="J290" s="213"/>
      <c r="K290" s="213"/>
      <c r="L290" s="213"/>
      <c r="M290" s="213"/>
      <c r="N290" s="213"/>
      <c r="O290" s="213"/>
      <c r="P290" s="213"/>
      <c r="Q290" s="213"/>
      <c r="R290" s="213"/>
      <c r="S290" s="213"/>
      <c r="T290" s="213"/>
      <c r="U290" s="213"/>
      <c r="V290" s="213"/>
      <c r="W290" s="213"/>
      <c r="X290" s="213"/>
      <c r="Y290" s="213"/>
      <c r="Z290" s="213"/>
    </row>
    <row r="291" spans="1:26" ht="15.75" customHeight="1">
      <c r="A291" s="218" t="s">
        <v>90</v>
      </c>
      <c r="B291" s="234" t="s">
        <v>103</v>
      </c>
      <c r="C291" s="218" t="s">
        <v>161</v>
      </c>
      <c r="D291" s="232"/>
      <c r="E291" s="213"/>
      <c r="F291" s="213"/>
      <c r="G291" s="213"/>
      <c r="H291" s="213"/>
      <c r="I291" s="213"/>
      <c r="J291" s="213"/>
      <c r="K291" s="213"/>
      <c r="L291" s="213"/>
      <c r="M291" s="213"/>
      <c r="N291" s="213"/>
      <c r="O291" s="213"/>
      <c r="P291" s="213"/>
      <c r="Q291" s="213"/>
      <c r="R291" s="213"/>
      <c r="S291" s="213"/>
      <c r="T291" s="213"/>
      <c r="U291" s="213"/>
      <c r="V291" s="213"/>
      <c r="W291" s="213"/>
      <c r="X291" s="213"/>
      <c r="Y291" s="213"/>
      <c r="Z291" s="213"/>
    </row>
    <row r="292" spans="1:26" ht="15.75" customHeight="1">
      <c r="A292" s="218" t="s">
        <v>90</v>
      </c>
      <c r="B292" s="234" t="s">
        <v>103</v>
      </c>
      <c r="C292" s="218" t="s">
        <v>104</v>
      </c>
      <c r="D292" s="232"/>
      <c r="E292" s="213"/>
      <c r="F292" s="213"/>
      <c r="G292" s="213"/>
      <c r="H292" s="213"/>
      <c r="I292" s="213"/>
      <c r="J292" s="213"/>
      <c r="K292" s="213"/>
      <c r="L292" s="213"/>
      <c r="M292" s="213"/>
      <c r="N292" s="213"/>
      <c r="O292" s="213"/>
      <c r="P292" s="213"/>
      <c r="Q292" s="213"/>
      <c r="R292" s="213"/>
      <c r="S292" s="213"/>
      <c r="T292" s="213"/>
      <c r="U292" s="213"/>
      <c r="V292" s="213"/>
      <c r="W292" s="213"/>
      <c r="X292" s="213"/>
      <c r="Y292" s="213"/>
      <c r="Z292" s="213"/>
    </row>
    <row r="293" spans="1:26" ht="15.75" customHeight="1">
      <c r="A293" s="218" t="s">
        <v>90</v>
      </c>
      <c r="B293" s="234" t="s">
        <v>103</v>
      </c>
      <c r="C293" s="218" t="s">
        <v>1201</v>
      </c>
      <c r="D293" s="232"/>
      <c r="E293" s="213"/>
      <c r="F293" s="213"/>
      <c r="G293" s="213"/>
      <c r="H293" s="213"/>
      <c r="I293" s="213"/>
      <c r="J293" s="213"/>
      <c r="K293" s="213"/>
      <c r="L293" s="213"/>
      <c r="M293" s="213"/>
      <c r="N293" s="213"/>
      <c r="O293" s="213"/>
      <c r="P293" s="213"/>
      <c r="Q293" s="213"/>
      <c r="R293" s="213"/>
      <c r="S293" s="213"/>
      <c r="T293" s="213"/>
      <c r="U293" s="213"/>
      <c r="V293" s="213"/>
      <c r="W293" s="213"/>
      <c r="X293" s="213"/>
      <c r="Y293" s="213"/>
      <c r="Z293" s="213"/>
    </row>
    <row r="294" spans="1:26" ht="15.75" customHeight="1">
      <c r="A294" s="218" t="s">
        <v>90</v>
      </c>
      <c r="B294" s="234" t="s">
        <v>836</v>
      </c>
      <c r="C294" s="218" t="s">
        <v>1202</v>
      </c>
      <c r="D294" s="219" t="s">
        <v>1203</v>
      </c>
      <c r="E294" s="213"/>
      <c r="F294" s="213"/>
      <c r="G294" s="213"/>
      <c r="H294" s="213"/>
      <c r="I294" s="213"/>
      <c r="J294" s="213"/>
      <c r="K294" s="213"/>
      <c r="L294" s="213"/>
      <c r="M294" s="213"/>
      <c r="N294" s="213"/>
      <c r="O294" s="213"/>
      <c r="P294" s="213"/>
      <c r="Q294" s="213"/>
      <c r="R294" s="213"/>
      <c r="S294" s="213"/>
      <c r="T294" s="213"/>
      <c r="U294" s="213"/>
      <c r="V294" s="213"/>
      <c r="W294" s="213"/>
      <c r="X294" s="213"/>
      <c r="Y294" s="213"/>
      <c r="Z294" s="213"/>
    </row>
    <row r="295" spans="1:26" ht="15.75" customHeight="1">
      <c r="A295" s="218" t="s">
        <v>90</v>
      </c>
      <c r="B295" s="234" t="s">
        <v>836</v>
      </c>
      <c r="C295" s="218" t="s">
        <v>1204</v>
      </c>
      <c r="D295" s="219" t="s">
        <v>1205</v>
      </c>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row>
    <row r="296" spans="1:26" ht="15.75" customHeight="1">
      <c r="A296" s="218" t="s">
        <v>90</v>
      </c>
      <c r="B296" s="234" t="s">
        <v>836</v>
      </c>
      <c r="C296" s="218" t="s">
        <v>1206</v>
      </c>
      <c r="D296" s="219" t="s">
        <v>1207</v>
      </c>
      <c r="E296" s="213"/>
      <c r="F296" s="213"/>
      <c r="G296" s="213"/>
      <c r="H296" s="213"/>
      <c r="I296" s="213"/>
      <c r="J296" s="213"/>
      <c r="K296" s="213"/>
      <c r="L296" s="213"/>
      <c r="M296" s="213"/>
      <c r="N296" s="213"/>
      <c r="O296" s="213"/>
      <c r="P296" s="213"/>
      <c r="Q296" s="213"/>
      <c r="R296" s="213"/>
      <c r="S296" s="213"/>
      <c r="T296" s="213"/>
      <c r="U296" s="213"/>
      <c r="V296" s="213"/>
      <c r="W296" s="213"/>
      <c r="X296" s="213"/>
      <c r="Y296" s="213"/>
      <c r="Z296" s="213"/>
    </row>
    <row r="297" spans="1:26" ht="15.75" customHeight="1">
      <c r="A297" s="218" t="s">
        <v>90</v>
      </c>
      <c r="B297" s="234" t="s">
        <v>836</v>
      </c>
      <c r="C297" s="218" t="s">
        <v>1208</v>
      </c>
      <c r="D297" s="219" t="s">
        <v>1209</v>
      </c>
      <c r="E297" s="213"/>
      <c r="F297" s="213"/>
      <c r="G297" s="213"/>
      <c r="H297" s="213"/>
      <c r="I297" s="213"/>
      <c r="J297" s="213"/>
      <c r="K297" s="213"/>
      <c r="L297" s="213"/>
      <c r="M297" s="213"/>
      <c r="N297" s="213"/>
      <c r="O297" s="213"/>
      <c r="P297" s="213"/>
      <c r="Q297" s="213"/>
      <c r="R297" s="213"/>
      <c r="S297" s="213"/>
      <c r="T297" s="213"/>
      <c r="U297" s="213"/>
      <c r="V297" s="213"/>
      <c r="W297" s="213"/>
      <c r="X297" s="213"/>
      <c r="Y297" s="213"/>
      <c r="Z297" s="213"/>
    </row>
    <row r="298" spans="1:26" ht="15.75" customHeight="1">
      <c r="A298" s="218" t="s">
        <v>90</v>
      </c>
      <c r="B298" s="234" t="s">
        <v>836</v>
      </c>
      <c r="C298" s="218" t="s">
        <v>1210</v>
      </c>
      <c r="D298" s="219" t="s">
        <v>1211</v>
      </c>
      <c r="E298" s="213"/>
      <c r="F298" s="213"/>
      <c r="G298" s="213"/>
      <c r="H298" s="213"/>
      <c r="I298" s="213"/>
      <c r="J298" s="213"/>
      <c r="K298" s="213"/>
      <c r="L298" s="213"/>
      <c r="M298" s="213"/>
      <c r="N298" s="213"/>
      <c r="O298" s="213"/>
      <c r="P298" s="213"/>
      <c r="Q298" s="213"/>
      <c r="R298" s="213"/>
      <c r="S298" s="213"/>
      <c r="T298" s="213"/>
      <c r="U298" s="213"/>
      <c r="V298" s="213"/>
      <c r="W298" s="213"/>
      <c r="X298" s="213"/>
      <c r="Y298" s="213"/>
      <c r="Z298" s="213"/>
    </row>
    <row r="299" spans="1:26" ht="15.75" customHeight="1">
      <c r="A299" s="218" t="s">
        <v>90</v>
      </c>
      <c r="B299" s="234" t="s">
        <v>836</v>
      </c>
      <c r="C299" s="218" t="s">
        <v>1212</v>
      </c>
      <c r="D299" s="219" t="s">
        <v>1213</v>
      </c>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row>
    <row r="300" spans="1:26" ht="15.75" customHeight="1">
      <c r="A300" s="218" t="s">
        <v>90</v>
      </c>
      <c r="B300" s="234" t="s">
        <v>836</v>
      </c>
      <c r="C300" s="218" t="s">
        <v>1214</v>
      </c>
      <c r="D300" s="219" t="s">
        <v>1215</v>
      </c>
      <c r="E300" s="213"/>
      <c r="F300" s="213"/>
      <c r="G300" s="213"/>
      <c r="H300" s="213"/>
      <c r="I300" s="213"/>
      <c r="J300" s="213"/>
      <c r="K300" s="213"/>
      <c r="L300" s="213"/>
      <c r="M300" s="213"/>
      <c r="N300" s="213"/>
      <c r="O300" s="213"/>
      <c r="P300" s="213"/>
      <c r="Q300" s="213"/>
      <c r="R300" s="213"/>
      <c r="S300" s="213"/>
      <c r="T300" s="213"/>
      <c r="U300" s="213"/>
      <c r="V300" s="213"/>
      <c r="W300" s="213"/>
      <c r="X300" s="213"/>
      <c r="Y300" s="213"/>
      <c r="Z300" s="213"/>
    </row>
    <row r="301" spans="1:26" ht="15.75" customHeight="1">
      <c r="A301" s="218" t="s">
        <v>90</v>
      </c>
      <c r="B301" s="234" t="s">
        <v>836</v>
      </c>
      <c r="C301" s="218" t="s">
        <v>1216</v>
      </c>
      <c r="D301" s="219" t="s">
        <v>1217</v>
      </c>
      <c r="E301" s="213"/>
      <c r="F301" s="213"/>
      <c r="G301" s="213"/>
      <c r="H301" s="213"/>
      <c r="I301" s="213"/>
      <c r="J301" s="213"/>
      <c r="K301" s="213"/>
      <c r="L301" s="213"/>
      <c r="M301" s="213"/>
      <c r="N301" s="213"/>
      <c r="O301" s="213"/>
      <c r="P301" s="213"/>
      <c r="Q301" s="213"/>
      <c r="R301" s="213"/>
      <c r="S301" s="213"/>
      <c r="T301" s="213"/>
      <c r="U301" s="213"/>
      <c r="V301" s="213"/>
      <c r="W301" s="213"/>
      <c r="X301" s="213"/>
      <c r="Y301" s="213"/>
      <c r="Z301" s="213"/>
    </row>
    <row r="302" spans="1:26" ht="15.75" customHeight="1">
      <c r="A302" s="218" t="s">
        <v>90</v>
      </c>
      <c r="B302" s="234" t="s">
        <v>836</v>
      </c>
      <c r="C302" s="218" t="s">
        <v>1218</v>
      </c>
      <c r="D302" s="219" t="s">
        <v>1219</v>
      </c>
      <c r="E302" s="213"/>
      <c r="F302" s="213"/>
      <c r="G302" s="213"/>
      <c r="H302" s="213"/>
      <c r="I302" s="213"/>
      <c r="J302" s="213"/>
      <c r="K302" s="213"/>
      <c r="L302" s="213"/>
      <c r="M302" s="213"/>
      <c r="N302" s="213"/>
      <c r="O302" s="213"/>
      <c r="P302" s="213"/>
      <c r="Q302" s="213"/>
      <c r="R302" s="213"/>
      <c r="S302" s="213"/>
      <c r="T302" s="213"/>
      <c r="U302" s="213"/>
      <c r="V302" s="213"/>
      <c r="W302" s="213"/>
      <c r="X302" s="213"/>
      <c r="Y302" s="213"/>
      <c r="Z302" s="213"/>
    </row>
    <row r="303" spans="1:26" ht="15.75" customHeight="1">
      <c r="A303" s="218" t="s">
        <v>90</v>
      </c>
      <c r="B303" s="234" t="s">
        <v>836</v>
      </c>
      <c r="C303" s="218" t="s">
        <v>1220</v>
      </c>
      <c r="D303" s="219" t="s">
        <v>1221</v>
      </c>
      <c r="E303" s="213"/>
      <c r="F303" s="213"/>
      <c r="G303" s="213"/>
      <c r="H303" s="213"/>
      <c r="I303" s="213"/>
      <c r="J303" s="213"/>
      <c r="K303" s="213"/>
      <c r="L303" s="213"/>
      <c r="M303" s="213"/>
      <c r="N303" s="213"/>
      <c r="O303" s="213"/>
      <c r="P303" s="213"/>
      <c r="Q303" s="213"/>
      <c r="R303" s="213"/>
      <c r="S303" s="213"/>
      <c r="T303" s="213"/>
      <c r="U303" s="213"/>
      <c r="V303" s="213"/>
      <c r="W303" s="213"/>
      <c r="X303" s="213"/>
      <c r="Y303" s="213"/>
      <c r="Z303" s="213"/>
    </row>
    <row r="304" spans="1:26" ht="15.75" customHeight="1">
      <c r="A304" s="218" t="s">
        <v>90</v>
      </c>
      <c r="B304" s="234" t="s">
        <v>836</v>
      </c>
      <c r="C304" s="218" t="s">
        <v>1222</v>
      </c>
      <c r="D304" s="219" t="s">
        <v>1223</v>
      </c>
      <c r="E304" s="213"/>
      <c r="F304" s="213"/>
      <c r="G304" s="213"/>
      <c r="H304" s="213"/>
      <c r="I304" s="213"/>
      <c r="J304" s="213"/>
      <c r="K304" s="213"/>
      <c r="L304" s="213"/>
      <c r="M304" s="213"/>
      <c r="N304" s="213"/>
      <c r="O304" s="213"/>
      <c r="P304" s="213"/>
      <c r="Q304" s="213"/>
      <c r="R304" s="213"/>
      <c r="S304" s="213"/>
      <c r="T304" s="213"/>
      <c r="U304" s="213"/>
      <c r="V304" s="213"/>
      <c r="W304" s="213"/>
      <c r="X304" s="213"/>
      <c r="Y304" s="213"/>
      <c r="Z304" s="213"/>
    </row>
    <row r="305" spans="1:26" ht="15.75" customHeight="1">
      <c r="A305" s="218" t="s">
        <v>90</v>
      </c>
      <c r="B305" s="234" t="s">
        <v>836</v>
      </c>
      <c r="C305" s="218" t="s">
        <v>1224</v>
      </c>
      <c r="D305" s="219" t="s">
        <v>1225</v>
      </c>
      <c r="E305" s="213"/>
      <c r="F305" s="213"/>
      <c r="G305" s="213"/>
      <c r="H305" s="213"/>
      <c r="I305" s="213"/>
      <c r="J305" s="213"/>
      <c r="K305" s="213"/>
      <c r="L305" s="213"/>
      <c r="M305" s="213"/>
      <c r="N305" s="213"/>
      <c r="O305" s="213"/>
      <c r="P305" s="213"/>
      <c r="Q305" s="213"/>
      <c r="R305" s="213"/>
      <c r="S305" s="213"/>
      <c r="T305" s="213"/>
      <c r="U305" s="213"/>
      <c r="V305" s="213"/>
      <c r="W305" s="213"/>
      <c r="X305" s="213"/>
      <c r="Y305" s="213"/>
      <c r="Z305" s="213"/>
    </row>
    <row r="306" spans="1:26" ht="15.75" customHeight="1">
      <c r="A306" s="218" t="s">
        <v>90</v>
      </c>
      <c r="B306" s="234" t="s">
        <v>836</v>
      </c>
      <c r="C306" s="218" t="s">
        <v>1226</v>
      </c>
      <c r="D306" s="219" t="s">
        <v>1227</v>
      </c>
      <c r="E306" s="213"/>
      <c r="F306" s="213"/>
      <c r="G306" s="213"/>
      <c r="H306" s="213"/>
      <c r="I306" s="213"/>
      <c r="J306" s="213"/>
      <c r="K306" s="213"/>
      <c r="L306" s="213"/>
      <c r="M306" s="213"/>
      <c r="N306" s="213"/>
      <c r="O306" s="213"/>
      <c r="P306" s="213"/>
      <c r="Q306" s="213"/>
      <c r="R306" s="213"/>
      <c r="S306" s="213"/>
      <c r="T306" s="213"/>
      <c r="U306" s="213"/>
      <c r="V306" s="213"/>
      <c r="W306" s="213"/>
      <c r="X306" s="213"/>
      <c r="Y306" s="213"/>
      <c r="Z306" s="213"/>
    </row>
    <row r="307" spans="1:26" ht="15.75" customHeight="1">
      <c r="A307" s="218" t="s">
        <v>90</v>
      </c>
      <c r="B307" s="234" t="s">
        <v>836</v>
      </c>
      <c r="C307" s="218" t="s">
        <v>1228</v>
      </c>
      <c r="D307" s="219" t="s">
        <v>1229</v>
      </c>
      <c r="E307" s="213"/>
      <c r="F307" s="213"/>
      <c r="G307" s="213"/>
      <c r="H307" s="213"/>
      <c r="I307" s="213"/>
      <c r="J307" s="213"/>
      <c r="K307" s="213"/>
      <c r="L307" s="213"/>
      <c r="M307" s="213"/>
      <c r="N307" s="213"/>
      <c r="O307" s="213"/>
      <c r="P307" s="213"/>
      <c r="Q307" s="213"/>
      <c r="R307" s="213"/>
      <c r="S307" s="213"/>
      <c r="T307" s="213"/>
      <c r="U307" s="213"/>
      <c r="V307" s="213"/>
      <c r="W307" s="213"/>
      <c r="X307" s="213"/>
      <c r="Y307" s="213"/>
      <c r="Z307" s="213"/>
    </row>
    <row r="308" spans="1:26" ht="15.75" customHeight="1">
      <c r="A308" s="218" t="s">
        <v>90</v>
      </c>
      <c r="B308" s="234" t="s">
        <v>836</v>
      </c>
      <c r="C308" s="218" t="s">
        <v>1230</v>
      </c>
      <c r="D308" s="219" t="s">
        <v>1231</v>
      </c>
      <c r="E308" s="213"/>
      <c r="F308" s="213"/>
      <c r="G308" s="213"/>
      <c r="H308" s="213"/>
      <c r="I308" s="213"/>
      <c r="J308" s="213"/>
      <c r="K308" s="213"/>
      <c r="L308" s="213"/>
      <c r="M308" s="213"/>
      <c r="N308" s="213"/>
      <c r="O308" s="213"/>
      <c r="P308" s="213"/>
      <c r="Q308" s="213"/>
      <c r="R308" s="213"/>
      <c r="S308" s="213"/>
      <c r="T308" s="213"/>
      <c r="U308" s="213"/>
      <c r="V308" s="213"/>
      <c r="W308" s="213"/>
      <c r="X308" s="213"/>
      <c r="Y308" s="213"/>
      <c r="Z308" s="213"/>
    </row>
    <row r="309" spans="1:26" ht="15.75" customHeight="1">
      <c r="A309" s="218" t="s">
        <v>90</v>
      </c>
      <c r="B309" s="234" t="s">
        <v>836</v>
      </c>
      <c r="C309" s="218" t="s">
        <v>1232</v>
      </c>
      <c r="D309" s="219" t="s">
        <v>1233</v>
      </c>
      <c r="E309" s="213"/>
      <c r="F309" s="213"/>
      <c r="G309" s="213"/>
      <c r="H309" s="213"/>
      <c r="I309" s="213"/>
      <c r="J309" s="213"/>
      <c r="K309" s="213"/>
      <c r="L309" s="213"/>
      <c r="M309" s="213"/>
      <c r="N309" s="213"/>
      <c r="O309" s="213"/>
      <c r="P309" s="213"/>
      <c r="Q309" s="213"/>
      <c r="R309" s="213"/>
      <c r="S309" s="213"/>
      <c r="T309" s="213"/>
      <c r="U309" s="213"/>
      <c r="V309" s="213"/>
      <c r="W309" s="213"/>
      <c r="X309" s="213"/>
      <c r="Y309" s="213"/>
      <c r="Z309" s="213"/>
    </row>
    <row r="310" spans="1:26" ht="15.75" customHeight="1">
      <c r="A310" s="218" t="s">
        <v>90</v>
      </c>
      <c r="B310" s="234" t="s">
        <v>836</v>
      </c>
      <c r="C310" s="218" t="s">
        <v>1234</v>
      </c>
      <c r="D310" s="219" t="s">
        <v>1235</v>
      </c>
      <c r="E310" s="213"/>
      <c r="F310" s="213"/>
      <c r="G310" s="213"/>
      <c r="H310" s="213"/>
      <c r="I310" s="213"/>
      <c r="J310" s="213"/>
      <c r="K310" s="213"/>
      <c r="L310" s="213"/>
      <c r="M310" s="213"/>
      <c r="N310" s="213"/>
      <c r="O310" s="213"/>
      <c r="P310" s="213"/>
      <c r="Q310" s="213"/>
      <c r="R310" s="213"/>
      <c r="S310" s="213"/>
      <c r="T310" s="213"/>
      <c r="U310" s="213"/>
      <c r="V310" s="213"/>
      <c r="W310" s="213"/>
      <c r="X310" s="213"/>
      <c r="Y310" s="213"/>
      <c r="Z310" s="213"/>
    </row>
    <row r="311" spans="1:26" ht="15.75" customHeight="1">
      <c r="A311" s="218" t="s">
        <v>90</v>
      </c>
      <c r="B311" s="234" t="s">
        <v>836</v>
      </c>
      <c r="C311" s="218" t="s">
        <v>1236</v>
      </c>
      <c r="D311" s="219" t="s">
        <v>1237</v>
      </c>
      <c r="E311" s="213"/>
      <c r="F311" s="213"/>
      <c r="G311" s="213"/>
      <c r="H311" s="213"/>
      <c r="I311" s="213"/>
      <c r="J311" s="213"/>
      <c r="K311" s="213"/>
      <c r="L311" s="213"/>
      <c r="M311" s="213"/>
      <c r="N311" s="213"/>
      <c r="O311" s="213"/>
      <c r="P311" s="213"/>
      <c r="Q311" s="213"/>
      <c r="R311" s="213"/>
      <c r="S311" s="213"/>
      <c r="T311" s="213"/>
      <c r="U311" s="213"/>
      <c r="V311" s="213"/>
      <c r="W311" s="213"/>
      <c r="X311" s="213"/>
      <c r="Y311" s="213"/>
      <c r="Z311" s="213"/>
    </row>
    <row r="312" spans="1:26" ht="15.75" customHeight="1">
      <c r="A312" s="218" t="s">
        <v>90</v>
      </c>
      <c r="B312" s="234" t="s">
        <v>836</v>
      </c>
      <c r="C312" s="218" t="s">
        <v>1238</v>
      </c>
      <c r="D312" s="219" t="s">
        <v>1239</v>
      </c>
      <c r="E312" s="213"/>
      <c r="F312" s="213"/>
      <c r="G312" s="213"/>
      <c r="H312" s="213"/>
      <c r="I312" s="213"/>
      <c r="J312" s="213"/>
      <c r="K312" s="213"/>
      <c r="L312" s="213"/>
      <c r="M312" s="213"/>
      <c r="N312" s="213"/>
      <c r="O312" s="213"/>
      <c r="P312" s="213"/>
      <c r="Q312" s="213"/>
      <c r="R312" s="213"/>
      <c r="S312" s="213"/>
      <c r="T312" s="213"/>
      <c r="U312" s="213"/>
      <c r="V312" s="213"/>
      <c r="W312" s="213"/>
      <c r="X312" s="213"/>
      <c r="Y312" s="213"/>
      <c r="Z312" s="213"/>
    </row>
    <row r="313" spans="1:26" ht="15.75" customHeight="1">
      <c r="A313" s="218" t="s">
        <v>90</v>
      </c>
      <c r="B313" s="234" t="s">
        <v>836</v>
      </c>
      <c r="C313" s="218" t="s">
        <v>1240</v>
      </c>
      <c r="D313" s="219" t="s">
        <v>1241</v>
      </c>
      <c r="E313" s="213"/>
      <c r="F313" s="213"/>
      <c r="G313" s="213"/>
      <c r="H313" s="213"/>
      <c r="I313" s="213"/>
      <c r="J313" s="213"/>
      <c r="K313" s="213"/>
      <c r="L313" s="213"/>
      <c r="M313" s="213"/>
      <c r="N313" s="213"/>
      <c r="O313" s="213"/>
      <c r="P313" s="213"/>
      <c r="Q313" s="213"/>
      <c r="R313" s="213"/>
      <c r="S313" s="213"/>
      <c r="T313" s="213"/>
      <c r="U313" s="213"/>
      <c r="V313" s="213"/>
      <c r="W313" s="213"/>
      <c r="X313" s="213"/>
      <c r="Y313" s="213"/>
      <c r="Z313" s="213"/>
    </row>
    <row r="314" spans="1:26" ht="15.75" customHeight="1">
      <c r="A314" s="218" t="s">
        <v>90</v>
      </c>
      <c r="B314" s="234" t="s">
        <v>836</v>
      </c>
      <c r="C314" s="218" t="s">
        <v>1242</v>
      </c>
      <c r="D314" s="219" t="s">
        <v>1243</v>
      </c>
      <c r="E314" s="213"/>
      <c r="F314" s="213"/>
      <c r="G314" s="213"/>
      <c r="H314" s="213"/>
      <c r="I314" s="213"/>
      <c r="J314" s="213"/>
      <c r="K314" s="213"/>
      <c r="L314" s="213"/>
      <c r="M314" s="213"/>
      <c r="N314" s="213"/>
      <c r="O314" s="213"/>
      <c r="P314" s="213"/>
      <c r="Q314" s="213"/>
      <c r="R314" s="213"/>
      <c r="S314" s="213"/>
      <c r="T314" s="213"/>
      <c r="U314" s="213"/>
      <c r="V314" s="213"/>
      <c r="W314" s="213"/>
      <c r="X314" s="213"/>
      <c r="Y314" s="213"/>
      <c r="Z314" s="213"/>
    </row>
    <row r="315" spans="1:26" ht="15.75" customHeight="1">
      <c r="A315" s="213"/>
      <c r="B315" s="214"/>
      <c r="C315" s="213"/>
      <c r="D315" s="215"/>
      <c r="E315" s="213"/>
      <c r="F315" s="213"/>
      <c r="G315" s="213"/>
      <c r="H315" s="213"/>
      <c r="I315" s="213"/>
      <c r="J315" s="213"/>
      <c r="K315" s="213"/>
      <c r="L315" s="213"/>
      <c r="M315" s="213"/>
      <c r="N315" s="213"/>
      <c r="O315" s="213"/>
      <c r="P315" s="213"/>
      <c r="Q315" s="213"/>
      <c r="R315" s="213"/>
      <c r="S315" s="213"/>
      <c r="T315" s="213"/>
      <c r="U315" s="213"/>
      <c r="V315" s="213"/>
      <c r="W315" s="213"/>
      <c r="X315" s="213"/>
      <c r="Y315" s="213"/>
      <c r="Z315" s="213"/>
    </row>
    <row r="316" spans="1:26" ht="15.75" customHeight="1">
      <c r="A316" s="213"/>
      <c r="B316" s="214"/>
      <c r="C316" s="213"/>
      <c r="D316" s="215"/>
      <c r="E316" s="213"/>
      <c r="F316" s="213"/>
      <c r="G316" s="213"/>
      <c r="H316" s="213"/>
      <c r="I316" s="213"/>
      <c r="J316" s="213"/>
      <c r="K316" s="213"/>
      <c r="L316" s="213"/>
      <c r="M316" s="213"/>
      <c r="N316" s="213"/>
      <c r="O316" s="213"/>
      <c r="P316" s="213"/>
      <c r="Q316" s="213"/>
      <c r="R316" s="213"/>
      <c r="S316" s="213"/>
      <c r="T316" s="213"/>
      <c r="U316" s="213"/>
      <c r="V316" s="213"/>
      <c r="W316" s="213"/>
      <c r="X316" s="213"/>
      <c r="Y316" s="213"/>
      <c r="Z316" s="213"/>
    </row>
    <row r="317" spans="1:26" ht="15.75" customHeight="1">
      <c r="A317" s="213"/>
      <c r="B317" s="214"/>
      <c r="C317" s="213"/>
      <c r="D317" s="215"/>
      <c r="E317" s="213"/>
      <c r="F317" s="213"/>
      <c r="G317" s="213"/>
      <c r="H317" s="213"/>
      <c r="I317" s="213"/>
      <c r="J317" s="213"/>
      <c r="K317" s="213"/>
      <c r="L317" s="213"/>
      <c r="M317" s="213"/>
      <c r="N317" s="213"/>
      <c r="O317" s="213"/>
      <c r="P317" s="213"/>
      <c r="Q317" s="213"/>
      <c r="R317" s="213"/>
      <c r="S317" s="213"/>
      <c r="T317" s="213"/>
      <c r="U317" s="213"/>
      <c r="V317" s="213"/>
      <c r="W317" s="213"/>
      <c r="X317" s="213"/>
      <c r="Y317" s="213"/>
      <c r="Z317" s="213"/>
    </row>
    <row r="318" spans="1:26" ht="15.75" customHeight="1">
      <c r="A318" s="213"/>
      <c r="B318" s="214"/>
      <c r="C318" s="213"/>
      <c r="D318" s="215"/>
      <c r="E318" s="213"/>
      <c r="F318" s="213"/>
      <c r="G318" s="213"/>
      <c r="H318" s="213"/>
      <c r="I318" s="213"/>
      <c r="J318" s="213"/>
      <c r="K318" s="213"/>
      <c r="L318" s="213"/>
      <c r="M318" s="213"/>
      <c r="N318" s="213"/>
      <c r="O318" s="213"/>
      <c r="P318" s="213"/>
      <c r="Q318" s="213"/>
      <c r="R318" s="213"/>
      <c r="S318" s="213"/>
      <c r="T318" s="213"/>
      <c r="U318" s="213"/>
      <c r="V318" s="213"/>
      <c r="W318" s="213"/>
      <c r="X318" s="213"/>
      <c r="Y318" s="213"/>
      <c r="Z318" s="213"/>
    </row>
    <row r="319" spans="1:26" ht="15.75" customHeight="1">
      <c r="A319" s="213"/>
      <c r="B319" s="214"/>
      <c r="C319" s="213"/>
      <c r="D319" s="215"/>
      <c r="E319" s="213"/>
      <c r="F319" s="213"/>
      <c r="G319" s="213"/>
      <c r="H319" s="213"/>
      <c r="I319" s="213"/>
      <c r="J319" s="213"/>
      <c r="K319" s="213"/>
      <c r="L319" s="213"/>
      <c r="M319" s="213"/>
      <c r="N319" s="213"/>
      <c r="O319" s="213"/>
      <c r="P319" s="213"/>
      <c r="Q319" s="213"/>
      <c r="R319" s="213"/>
      <c r="S319" s="213"/>
      <c r="T319" s="213"/>
      <c r="U319" s="213"/>
      <c r="V319" s="213"/>
      <c r="W319" s="213"/>
      <c r="X319" s="213"/>
      <c r="Y319" s="213"/>
      <c r="Z319" s="213"/>
    </row>
    <row r="320" spans="1:26" ht="15.75" customHeight="1">
      <c r="A320" s="213"/>
      <c r="B320" s="214"/>
      <c r="C320" s="213"/>
      <c r="D320" s="215"/>
      <c r="E320" s="213"/>
      <c r="F320" s="213"/>
      <c r="G320" s="213"/>
      <c r="H320" s="213"/>
      <c r="I320" s="213"/>
      <c r="J320" s="213"/>
      <c r="K320" s="213"/>
      <c r="L320" s="213"/>
      <c r="M320" s="213"/>
      <c r="N320" s="213"/>
      <c r="O320" s="213"/>
      <c r="P320" s="213"/>
      <c r="Q320" s="213"/>
      <c r="R320" s="213"/>
      <c r="S320" s="213"/>
      <c r="T320" s="213"/>
      <c r="U320" s="213"/>
      <c r="V320" s="213"/>
      <c r="W320" s="213"/>
      <c r="X320" s="213"/>
      <c r="Y320" s="213"/>
      <c r="Z320" s="213"/>
    </row>
    <row r="321" spans="1:26" ht="15.75" customHeight="1">
      <c r="A321" s="213"/>
      <c r="B321" s="214"/>
      <c r="C321" s="213"/>
      <c r="D321" s="215"/>
      <c r="E321" s="213"/>
      <c r="F321" s="213"/>
      <c r="G321" s="213"/>
      <c r="H321" s="213"/>
      <c r="I321" s="213"/>
      <c r="J321" s="213"/>
      <c r="K321" s="213"/>
      <c r="L321" s="213"/>
      <c r="M321" s="213"/>
      <c r="N321" s="213"/>
      <c r="O321" s="213"/>
      <c r="P321" s="213"/>
      <c r="Q321" s="213"/>
      <c r="R321" s="213"/>
      <c r="S321" s="213"/>
      <c r="T321" s="213"/>
      <c r="U321" s="213"/>
      <c r="V321" s="213"/>
      <c r="W321" s="213"/>
      <c r="X321" s="213"/>
      <c r="Y321" s="213"/>
      <c r="Z321" s="213"/>
    </row>
    <row r="322" spans="1:26" ht="15.75" customHeight="1">
      <c r="A322" s="213"/>
      <c r="B322" s="214"/>
      <c r="C322" s="213"/>
      <c r="D322" s="215"/>
      <c r="E322" s="213"/>
      <c r="F322" s="213"/>
      <c r="G322" s="213"/>
      <c r="H322" s="213"/>
      <c r="I322" s="213"/>
      <c r="J322" s="213"/>
      <c r="K322" s="213"/>
      <c r="L322" s="213"/>
      <c r="M322" s="213"/>
      <c r="N322" s="213"/>
      <c r="O322" s="213"/>
      <c r="P322" s="213"/>
      <c r="Q322" s="213"/>
      <c r="R322" s="213"/>
      <c r="S322" s="213"/>
      <c r="T322" s="213"/>
      <c r="U322" s="213"/>
      <c r="V322" s="213"/>
      <c r="W322" s="213"/>
      <c r="X322" s="213"/>
      <c r="Y322" s="213"/>
      <c r="Z322" s="213"/>
    </row>
    <row r="323" spans="1:26" ht="15.75" customHeight="1">
      <c r="A323" s="213"/>
      <c r="B323" s="214"/>
      <c r="C323" s="213"/>
      <c r="D323" s="215"/>
      <c r="E323" s="213"/>
      <c r="F323" s="213"/>
      <c r="G323" s="213"/>
      <c r="H323" s="213"/>
      <c r="I323" s="213"/>
      <c r="J323" s="213"/>
      <c r="K323" s="213"/>
      <c r="L323" s="213"/>
      <c r="M323" s="213"/>
      <c r="N323" s="213"/>
      <c r="O323" s="213"/>
      <c r="P323" s="213"/>
      <c r="Q323" s="213"/>
      <c r="R323" s="213"/>
      <c r="S323" s="213"/>
      <c r="T323" s="213"/>
      <c r="U323" s="213"/>
      <c r="V323" s="213"/>
      <c r="W323" s="213"/>
      <c r="X323" s="213"/>
      <c r="Y323" s="213"/>
      <c r="Z323" s="213"/>
    </row>
    <row r="324" spans="1:26" ht="15.75" customHeight="1">
      <c r="A324" s="213"/>
      <c r="B324" s="214"/>
      <c r="C324" s="213"/>
      <c r="D324" s="215"/>
      <c r="E324" s="213"/>
      <c r="F324" s="213"/>
      <c r="G324" s="213"/>
      <c r="H324" s="213"/>
      <c r="I324" s="213"/>
      <c r="J324" s="213"/>
      <c r="K324" s="213"/>
      <c r="L324" s="213"/>
      <c r="M324" s="213"/>
      <c r="N324" s="213"/>
      <c r="O324" s="213"/>
      <c r="P324" s="213"/>
      <c r="Q324" s="213"/>
      <c r="R324" s="213"/>
      <c r="S324" s="213"/>
      <c r="T324" s="213"/>
      <c r="U324" s="213"/>
      <c r="V324" s="213"/>
      <c r="W324" s="213"/>
      <c r="X324" s="213"/>
      <c r="Y324" s="213"/>
      <c r="Z324" s="213"/>
    </row>
    <row r="325" spans="1:26" ht="15.75" customHeight="1">
      <c r="A325" s="213"/>
      <c r="B325" s="214"/>
      <c r="C325" s="213"/>
      <c r="D325" s="215"/>
      <c r="E325" s="213"/>
      <c r="F325" s="213"/>
      <c r="G325" s="213"/>
      <c r="H325" s="213"/>
      <c r="I325" s="213"/>
      <c r="J325" s="213"/>
      <c r="K325" s="213"/>
      <c r="L325" s="213"/>
      <c r="M325" s="213"/>
      <c r="N325" s="213"/>
      <c r="O325" s="213"/>
      <c r="P325" s="213"/>
      <c r="Q325" s="213"/>
      <c r="R325" s="213"/>
      <c r="S325" s="213"/>
      <c r="T325" s="213"/>
      <c r="U325" s="213"/>
      <c r="V325" s="213"/>
      <c r="W325" s="213"/>
      <c r="X325" s="213"/>
      <c r="Y325" s="213"/>
      <c r="Z325" s="213"/>
    </row>
    <row r="326" spans="1:26" ht="15.75" customHeight="1">
      <c r="A326" s="213"/>
      <c r="B326" s="214"/>
      <c r="C326" s="213"/>
      <c r="D326" s="215"/>
      <c r="E326" s="213"/>
      <c r="F326" s="213"/>
      <c r="G326" s="213"/>
      <c r="H326" s="213"/>
      <c r="I326" s="213"/>
      <c r="J326" s="213"/>
      <c r="K326" s="213"/>
      <c r="L326" s="213"/>
      <c r="M326" s="213"/>
      <c r="N326" s="213"/>
      <c r="O326" s="213"/>
      <c r="P326" s="213"/>
      <c r="Q326" s="213"/>
      <c r="R326" s="213"/>
      <c r="S326" s="213"/>
      <c r="T326" s="213"/>
      <c r="U326" s="213"/>
      <c r="V326" s="213"/>
      <c r="W326" s="213"/>
      <c r="X326" s="213"/>
      <c r="Y326" s="213"/>
      <c r="Z326" s="213"/>
    </row>
    <row r="327" spans="1:26" ht="15.75" customHeight="1">
      <c r="A327" s="213"/>
      <c r="B327" s="214"/>
      <c r="C327" s="213"/>
      <c r="D327" s="215"/>
      <c r="E327" s="213"/>
      <c r="F327" s="213"/>
      <c r="G327" s="213"/>
      <c r="H327" s="213"/>
      <c r="I327" s="213"/>
      <c r="J327" s="213"/>
      <c r="K327" s="213"/>
      <c r="L327" s="213"/>
      <c r="M327" s="213"/>
      <c r="N327" s="213"/>
      <c r="O327" s="213"/>
      <c r="P327" s="213"/>
      <c r="Q327" s="213"/>
      <c r="R327" s="213"/>
      <c r="S327" s="213"/>
      <c r="T327" s="213"/>
      <c r="U327" s="213"/>
      <c r="V327" s="213"/>
      <c r="W327" s="213"/>
      <c r="X327" s="213"/>
      <c r="Y327" s="213"/>
      <c r="Z327" s="213"/>
    </row>
    <row r="328" spans="1:26" ht="15.75" customHeight="1">
      <c r="A328" s="213"/>
      <c r="B328" s="214"/>
      <c r="C328" s="213"/>
      <c r="D328" s="215"/>
      <c r="E328" s="213"/>
      <c r="F328" s="213"/>
      <c r="G328" s="213"/>
      <c r="H328" s="213"/>
      <c r="I328" s="213"/>
      <c r="J328" s="213"/>
      <c r="K328" s="213"/>
      <c r="L328" s="213"/>
      <c r="M328" s="213"/>
      <c r="N328" s="213"/>
      <c r="O328" s="213"/>
      <c r="P328" s="213"/>
      <c r="Q328" s="213"/>
      <c r="R328" s="213"/>
      <c r="S328" s="213"/>
      <c r="T328" s="213"/>
      <c r="U328" s="213"/>
      <c r="V328" s="213"/>
      <c r="W328" s="213"/>
      <c r="X328" s="213"/>
      <c r="Y328" s="213"/>
      <c r="Z328" s="213"/>
    </row>
    <row r="329" spans="1:26" ht="15.75" customHeight="1">
      <c r="A329" s="213"/>
      <c r="B329" s="214"/>
      <c r="C329" s="213"/>
      <c r="D329" s="215"/>
      <c r="E329" s="213"/>
      <c r="F329" s="213"/>
      <c r="G329" s="213"/>
      <c r="H329" s="213"/>
      <c r="I329" s="213"/>
      <c r="J329" s="213"/>
      <c r="K329" s="213"/>
      <c r="L329" s="213"/>
      <c r="M329" s="213"/>
      <c r="N329" s="213"/>
      <c r="O329" s="213"/>
      <c r="P329" s="213"/>
      <c r="Q329" s="213"/>
      <c r="R329" s="213"/>
      <c r="S329" s="213"/>
      <c r="T329" s="213"/>
      <c r="U329" s="213"/>
      <c r="V329" s="213"/>
      <c r="W329" s="213"/>
      <c r="X329" s="213"/>
      <c r="Y329" s="213"/>
      <c r="Z329" s="213"/>
    </row>
    <row r="330" spans="1:26" ht="15.75" customHeight="1">
      <c r="A330" s="213"/>
      <c r="B330" s="214"/>
      <c r="C330" s="213"/>
      <c r="D330" s="215"/>
      <c r="E330" s="213"/>
      <c r="F330" s="213"/>
      <c r="G330" s="213"/>
      <c r="H330" s="213"/>
      <c r="I330" s="213"/>
      <c r="J330" s="213"/>
      <c r="K330" s="213"/>
      <c r="L330" s="213"/>
      <c r="M330" s="213"/>
      <c r="N330" s="213"/>
      <c r="O330" s="213"/>
      <c r="P330" s="213"/>
      <c r="Q330" s="213"/>
      <c r="R330" s="213"/>
      <c r="S330" s="213"/>
      <c r="T330" s="213"/>
      <c r="U330" s="213"/>
      <c r="V330" s="213"/>
      <c r="W330" s="213"/>
      <c r="X330" s="213"/>
      <c r="Y330" s="213"/>
      <c r="Z330" s="213"/>
    </row>
    <row r="331" spans="1:26" ht="15.75" customHeight="1">
      <c r="A331" s="213"/>
      <c r="B331" s="214"/>
      <c r="C331" s="213"/>
      <c r="D331" s="215"/>
      <c r="E331" s="213"/>
      <c r="F331" s="213"/>
      <c r="G331" s="213"/>
      <c r="H331" s="213"/>
      <c r="I331" s="213"/>
      <c r="J331" s="213"/>
      <c r="K331" s="213"/>
      <c r="L331" s="213"/>
      <c r="M331" s="213"/>
      <c r="N331" s="213"/>
      <c r="O331" s="213"/>
      <c r="P331" s="213"/>
      <c r="Q331" s="213"/>
      <c r="R331" s="213"/>
      <c r="S331" s="213"/>
      <c r="T331" s="213"/>
      <c r="U331" s="213"/>
      <c r="V331" s="213"/>
      <c r="W331" s="213"/>
      <c r="X331" s="213"/>
      <c r="Y331" s="213"/>
      <c r="Z331" s="213"/>
    </row>
    <row r="332" spans="1:26" ht="15.75" customHeight="1">
      <c r="A332" s="213"/>
      <c r="B332" s="214"/>
      <c r="C332" s="213"/>
      <c r="D332" s="215"/>
      <c r="E332" s="213"/>
      <c r="F332" s="213"/>
      <c r="G332" s="213"/>
      <c r="H332" s="213"/>
      <c r="I332" s="213"/>
      <c r="J332" s="213"/>
      <c r="K332" s="213"/>
      <c r="L332" s="213"/>
      <c r="M332" s="213"/>
      <c r="N332" s="213"/>
      <c r="O332" s="213"/>
      <c r="P332" s="213"/>
      <c r="Q332" s="213"/>
      <c r="R332" s="213"/>
      <c r="S332" s="213"/>
      <c r="T332" s="213"/>
      <c r="U332" s="213"/>
      <c r="V332" s="213"/>
      <c r="W332" s="213"/>
      <c r="X332" s="213"/>
      <c r="Y332" s="213"/>
      <c r="Z332" s="213"/>
    </row>
    <row r="333" spans="1:26" ht="15.75" customHeight="1">
      <c r="A333" s="213"/>
      <c r="B333" s="214"/>
      <c r="C333" s="213"/>
      <c r="D333" s="215"/>
      <c r="E333" s="213"/>
      <c r="F333" s="213"/>
      <c r="G333" s="213"/>
      <c r="H333" s="213"/>
      <c r="I333" s="213"/>
      <c r="J333" s="213"/>
      <c r="K333" s="213"/>
      <c r="L333" s="213"/>
      <c r="M333" s="213"/>
      <c r="N333" s="213"/>
      <c r="O333" s="213"/>
      <c r="P333" s="213"/>
      <c r="Q333" s="213"/>
      <c r="R333" s="213"/>
      <c r="S333" s="213"/>
      <c r="T333" s="213"/>
      <c r="U333" s="213"/>
      <c r="V333" s="213"/>
      <c r="W333" s="213"/>
      <c r="X333" s="213"/>
      <c r="Y333" s="213"/>
      <c r="Z333" s="213"/>
    </row>
    <row r="334" spans="1:26" ht="15.75" customHeight="1">
      <c r="A334" s="213"/>
      <c r="B334" s="214"/>
      <c r="C334" s="213"/>
      <c r="D334" s="215"/>
      <c r="E334" s="213"/>
      <c r="F334" s="213"/>
      <c r="G334" s="213"/>
      <c r="H334" s="213"/>
      <c r="I334" s="213"/>
      <c r="J334" s="213"/>
      <c r="K334" s="213"/>
      <c r="L334" s="213"/>
      <c r="M334" s="213"/>
      <c r="N334" s="213"/>
      <c r="O334" s="213"/>
      <c r="P334" s="213"/>
      <c r="Q334" s="213"/>
      <c r="R334" s="213"/>
      <c r="S334" s="213"/>
      <c r="T334" s="213"/>
      <c r="U334" s="213"/>
      <c r="V334" s="213"/>
      <c r="W334" s="213"/>
      <c r="X334" s="213"/>
      <c r="Y334" s="213"/>
      <c r="Z334" s="213"/>
    </row>
    <row r="335" spans="1:26" ht="15.75" customHeight="1">
      <c r="A335" s="213"/>
      <c r="B335" s="214"/>
      <c r="C335" s="213"/>
      <c r="D335" s="215"/>
      <c r="E335" s="213"/>
      <c r="F335" s="213"/>
      <c r="G335" s="213"/>
      <c r="H335" s="213"/>
      <c r="I335" s="213"/>
      <c r="J335" s="213"/>
      <c r="K335" s="213"/>
      <c r="L335" s="213"/>
      <c r="M335" s="213"/>
      <c r="N335" s="213"/>
      <c r="O335" s="213"/>
      <c r="P335" s="213"/>
      <c r="Q335" s="213"/>
      <c r="R335" s="213"/>
      <c r="S335" s="213"/>
      <c r="T335" s="213"/>
      <c r="U335" s="213"/>
      <c r="V335" s="213"/>
      <c r="W335" s="213"/>
      <c r="X335" s="213"/>
      <c r="Y335" s="213"/>
      <c r="Z335" s="213"/>
    </row>
    <row r="336" spans="1:26" ht="15.75" customHeight="1">
      <c r="A336" s="213"/>
      <c r="B336" s="214"/>
      <c r="C336" s="213"/>
      <c r="D336" s="215"/>
      <c r="E336" s="213"/>
      <c r="F336" s="213"/>
      <c r="G336" s="213"/>
      <c r="H336" s="213"/>
      <c r="I336" s="213"/>
      <c r="J336" s="213"/>
      <c r="K336" s="213"/>
      <c r="L336" s="213"/>
      <c r="M336" s="213"/>
      <c r="N336" s="213"/>
      <c r="O336" s="213"/>
      <c r="P336" s="213"/>
      <c r="Q336" s="213"/>
      <c r="R336" s="213"/>
      <c r="S336" s="213"/>
      <c r="T336" s="213"/>
      <c r="U336" s="213"/>
      <c r="V336" s="213"/>
      <c r="W336" s="213"/>
      <c r="X336" s="213"/>
      <c r="Y336" s="213"/>
      <c r="Z336" s="213"/>
    </row>
    <row r="337" spans="1:26" ht="15.75" customHeight="1">
      <c r="A337" s="213"/>
      <c r="B337" s="214"/>
      <c r="C337" s="213"/>
      <c r="D337" s="215"/>
      <c r="E337" s="213"/>
      <c r="F337" s="213"/>
      <c r="G337" s="213"/>
      <c r="H337" s="213"/>
      <c r="I337" s="213"/>
      <c r="J337" s="213"/>
      <c r="K337" s="213"/>
      <c r="L337" s="213"/>
      <c r="M337" s="213"/>
      <c r="N337" s="213"/>
      <c r="O337" s="213"/>
      <c r="P337" s="213"/>
      <c r="Q337" s="213"/>
      <c r="R337" s="213"/>
      <c r="S337" s="213"/>
      <c r="T337" s="213"/>
      <c r="U337" s="213"/>
      <c r="V337" s="213"/>
      <c r="W337" s="213"/>
      <c r="X337" s="213"/>
      <c r="Y337" s="213"/>
      <c r="Z337" s="213"/>
    </row>
    <row r="338" spans="1:26" ht="15.75" customHeight="1">
      <c r="A338" s="213"/>
      <c r="B338" s="214"/>
      <c r="C338" s="213"/>
      <c r="D338" s="215"/>
      <c r="E338" s="213"/>
      <c r="F338" s="213"/>
      <c r="G338" s="213"/>
      <c r="H338" s="213"/>
      <c r="I338" s="213"/>
      <c r="J338" s="213"/>
      <c r="K338" s="213"/>
      <c r="L338" s="213"/>
      <c r="M338" s="213"/>
      <c r="N338" s="213"/>
      <c r="O338" s="213"/>
      <c r="P338" s="213"/>
      <c r="Q338" s="213"/>
      <c r="R338" s="213"/>
      <c r="S338" s="213"/>
      <c r="T338" s="213"/>
      <c r="U338" s="213"/>
      <c r="V338" s="213"/>
      <c r="W338" s="213"/>
      <c r="X338" s="213"/>
      <c r="Y338" s="213"/>
      <c r="Z338" s="213"/>
    </row>
    <row r="339" spans="1:26" ht="15.75" customHeight="1">
      <c r="A339" s="213"/>
      <c r="B339" s="214"/>
      <c r="C339" s="213"/>
      <c r="D339" s="215"/>
      <c r="E339" s="213"/>
      <c r="F339" s="213"/>
      <c r="G339" s="213"/>
      <c r="H339" s="213"/>
      <c r="I339" s="213"/>
      <c r="J339" s="213"/>
      <c r="K339" s="213"/>
      <c r="L339" s="213"/>
      <c r="M339" s="213"/>
      <c r="N339" s="213"/>
      <c r="O339" s="213"/>
      <c r="P339" s="213"/>
      <c r="Q339" s="213"/>
      <c r="R339" s="213"/>
      <c r="S339" s="213"/>
      <c r="T339" s="213"/>
      <c r="U339" s="213"/>
      <c r="V339" s="213"/>
      <c r="W339" s="213"/>
      <c r="X339" s="213"/>
      <c r="Y339" s="213"/>
      <c r="Z339" s="213"/>
    </row>
    <row r="340" spans="1:26" ht="15.75" customHeight="1">
      <c r="A340" s="213"/>
      <c r="B340" s="214"/>
      <c r="C340" s="213"/>
      <c r="D340" s="215"/>
      <c r="E340" s="213"/>
      <c r="F340" s="213"/>
      <c r="G340" s="213"/>
      <c r="H340" s="213"/>
      <c r="I340" s="213"/>
      <c r="J340" s="213"/>
      <c r="K340" s="213"/>
      <c r="L340" s="213"/>
      <c r="M340" s="213"/>
      <c r="N340" s="213"/>
      <c r="O340" s="213"/>
      <c r="P340" s="213"/>
      <c r="Q340" s="213"/>
      <c r="R340" s="213"/>
      <c r="S340" s="213"/>
      <c r="T340" s="213"/>
      <c r="U340" s="213"/>
      <c r="V340" s="213"/>
      <c r="W340" s="213"/>
      <c r="X340" s="213"/>
      <c r="Y340" s="213"/>
      <c r="Z340" s="213"/>
    </row>
    <row r="341" spans="1:26" ht="15.75" customHeight="1">
      <c r="A341" s="213"/>
      <c r="B341" s="214"/>
      <c r="C341" s="213"/>
      <c r="D341" s="215"/>
      <c r="E341" s="213"/>
      <c r="F341" s="213"/>
      <c r="G341" s="213"/>
      <c r="H341" s="213"/>
      <c r="I341" s="213"/>
      <c r="J341" s="213"/>
      <c r="K341" s="213"/>
      <c r="L341" s="213"/>
      <c r="M341" s="213"/>
      <c r="N341" s="213"/>
      <c r="O341" s="213"/>
      <c r="P341" s="213"/>
      <c r="Q341" s="213"/>
      <c r="R341" s="213"/>
      <c r="S341" s="213"/>
      <c r="T341" s="213"/>
      <c r="U341" s="213"/>
      <c r="V341" s="213"/>
      <c r="W341" s="213"/>
      <c r="X341" s="213"/>
      <c r="Y341" s="213"/>
      <c r="Z341" s="213"/>
    </row>
    <row r="342" spans="1:26" ht="15.75" customHeight="1">
      <c r="A342" s="213"/>
      <c r="B342" s="214"/>
      <c r="C342" s="213"/>
      <c r="D342" s="215"/>
      <c r="E342" s="213"/>
      <c r="F342" s="213"/>
      <c r="G342" s="213"/>
      <c r="H342" s="213"/>
      <c r="I342" s="213"/>
      <c r="J342" s="213"/>
      <c r="K342" s="213"/>
      <c r="L342" s="213"/>
      <c r="M342" s="213"/>
      <c r="N342" s="213"/>
      <c r="O342" s="213"/>
      <c r="P342" s="213"/>
      <c r="Q342" s="213"/>
      <c r="R342" s="213"/>
      <c r="S342" s="213"/>
      <c r="T342" s="213"/>
      <c r="U342" s="213"/>
      <c r="V342" s="213"/>
      <c r="W342" s="213"/>
      <c r="X342" s="213"/>
      <c r="Y342" s="213"/>
      <c r="Z342" s="213"/>
    </row>
    <row r="343" spans="1:26" ht="15.75" customHeight="1">
      <c r="A343" s="213"/>
      <c r="B343" s="214"/>
      <c r="C343" s="213"/>
      <c r="D343" s="215"/>
      <c r="E343" s="213"/>
      <c r="F343" s="213"/>
      <c r="G343" s="213"/>
      <c r="H343" s="213"/>
      <c r="I343" s="213"/>
      <c r="J343" s="213"/>
      <c r="K343" s="213"/>
      <c r="L343" s="213"/>
      <c r="M343" s="213"/>
      <c r="N343" s="213"/>
      <c r="O343" s="213"/>
      <c r="P343" s="213"/>
      <c r="Q343" s="213"/>
      <c r="R343" s="213"/>
      <c r="S343" s="213"/>
      <c r="T343" s="213"/>
      <c r="U343" s="213"/>
      <c r="V343" s="213"/>
      <c r="W343" s="213"/>
      <c r="X343" s="213"/>
      <c r="Y343" s="213"/>
      <c r="Z343" s="213"/>
    </row>
    <row r="344" spans="1:26" ht="15.75" customHeight="1">
      <c r="A344" s="213"/>
      <c r="B344" s="214"/>
      <c r="C344" s="213"/>
      <c r="D344" s="215"/>
      <c r="E344" s="213"/>
      <c r="F344" s="213"/>
      <c r="G344" s="213"/>
      <c r="H344" s="213"/>
      <c r="I344" s="213"/>
      <c r="J344" s="213"/>
      <c r="K344" s="213"/>
      <c r="L344" s="213"/>
      <c r="M344" s="213"/>
      <c r="N344" s="213"/>
      <c r="O344" s="213"/>
      <c r="P344" s="213"/>
      <c r="Q344" s="213"/>
      <c r="R344" s="213"/>
      <c r="S344" s="213"/>
      <c r="T344" s="213"/>
      <c r="U344" s="213"/>
      <c r="V344" s="213"/>
      <c r="W344" s="213"/>
      <c r="X344" s="213"/>
      <c r="Y344" s="213"/>
      <c r="Z344" s="213"/>
    </row>
    <row r="345" spans="1:26" ht="15.75" customHeight="1">
      <c r="A345" s="213"/>
      <c r="B345" s="214"/>
      <c r="C345" s="213"/>
      <c r="D345" s="215"/>
      <c r="E345" s="213"/>
      <c r="F345" s="213"/>
      <c r="G345" s="213"/>
      <c r="H345" s="213"/>
      <c r="I345" s="213"/>
      <c r="J345" s="213"/>
      <c r="K345" s="213"/>
      <c r="L345" s="213"/>
      <c r="M345" s="213"/>
      <c r="N345" s="213"/>
      <c r="O345" s="213"/>
      <c r="P345" s="213"/>
      <c r="Q345" s="213"/>
      <c r="R345" s="213"/>
      <c r="S345" s="213"/>
      <c r="T345" s="213"/>
      <c r="U345" s="213"/>
      <c r="V345" s="213"/>
      <c r="W345" s="213"/>
      <c r="X345" s="213"/>
      <c r="Y345" s="213"/>
      <c r="Z345" s="213"/>
    </row>
    <row r="346" spans="1:26" ht="15.75" customHeight="1">
      <c r="A346" s="213"/>
      <c r="B346" s="214"/>
      <c r="C346" s="213"/>
      <c r="D346" s="215"/>
      <c r="E346" s="213"/>
      <c r="F346" s="213"/>
      <c r="G346" s="213"/>
      <c r="H346" s="213"/>
      <c r="I346" s="213"/>
      <c r="J346" s="213"/>
      <c r="K346" s="213"/>
      <c r="L346" s="213"/>
      <c r="M346" s="213"/>
      <c r="N346" s="213"/>
      <c r="O346" s="213"/>
      <c r="P346" s="213"/>
      <c r="Q346" s="213"/>
      <c r="R346" s="213"/>
      <c r="S346" s="213"/>
      <c r="T346" s="213"/>
      <c r="U346" s="213"/>
      <c r="V346" s="213"/>
      <c r="W346" s="213"/>
      <c r="X346" s="213"/>
      <c r="Y346" s="213"/>
      <c r="Z346" s="213"/>
    </row>
    <row r="347" spans="1:26" ht="15.75" customHeight="1">
      <c r="A347" s="213"/>
      <c r="B347" s="214"/>
      <c r="C347" s="213"/>
      <c r="D347" s="215"/>
      <c r="E347" s="213"/>
      <c r="F347" s="213"/>
      <c r="G347" s="213"/>
      <c r="H347" s="213"/>
      <c r="I347" s="213"/>
      <c r="J347" s="213"/>
      <c r="K347" s="213"/>
      <c r="L347" s="213"/>
      <c r="M347" s="213"/>
      <c r="N347" s="213"/>
      <c r="O347" s="213"/>
      <c r="P347" s="213"/>
      <c r="Q347" s="213"/>
      <c r="R347" s="213"/>
      <c r="S347" s="213"/>
      <c r="T347" s="213"/>
      <c r="U347" s="213"/>
      <c r="V347" s="213"/>
      <c r="W347" s="213"/>
      <c r="X347" s="213"/>
      <c r="Y347" s="213"/>
      <c r="Z347" s="213"/>
    </row>
    <row r="348" spans="1:26" ht="15.75" customHeight="1">
      <c r="A348" s="213"/>
      <c r="B348" s="214"/>
      <c r="C348" s="213"/>
      <c r="D348" s="215"/>
      <c r="E348" s="213"/>
      <c r="F348" s="213"/>
      <c r="G348" s="213"/>
      <c r="H348" s="213"/>
      <c r="I348" s="213"/>
      <c r="J348" s="213"/>
      <c r="K348" s="213"/>
      <c r="L348" s="213"/>
      <c r="M348" s="213"/>
      <c r="N348" s="213"/>
      <c r="O348" s="213"/>
      <c r="P348" s="213"/>
      <c r="Q348" s="213"/>
      <c r="R348" s="213"/>
      <c r="S348" s="213"/>
      <c r="T348" s="213"/>
      <c r="U348" s="213"/>
      <c r="V348" s="213"/>
      <c r="W348" s="213"/>
      <c r="X348" s="213"/>
      <c r="Y348" s="213"/>
      <c r="Z348" s="213"/>
    </row>
    <row r="349" spans="1:26" ht="15.75" customHeight="1">
      <c r="A349" s="213"/>
      <c r="B349" s="214"/>
      <c r="C349" s="213"/>
      <c r="D349" s="215"/>
      <c r="E349" s="213"/>
      <c r="F349" s="213"/>
      <c r="G349" s="213"/>
      <c r="H349" s="213"/>
      <c r="I349" s="213"/>
      <c r="J349" s="213"/>
      <c r="K349" s="213"/>
      <c r="L349" s="213"/>
      <c r="M349" s="213"/>
      <c r="N349" s="213"/>
      <c r="O349" s="213"/>
      <c r="P349" s="213"/>
      <c r="Q349" s="213"/>
      <c r="R349" s="213"/>
      <c r="S349" s="213"/>
      <c r="T349" s="213"/>
      <c r="U349" s="213"/>
      <c r="V349" s="213"/>
      <c r="W349" s="213"/>
      <c r="X349" s="213"/>
      <c r="Y349" s="213"/>
      <c r="Z349" s="213"/>
    </row>
    <row r="350" spans="1:26" ht="15.75" customHeight="1">
      <c r="A350" s="213"/>
      <c r="B350" s="214"/>
      <c r="C350" s="213"/>
      <c r="D350" s="215"/>
      <c r="E350" s="213"/>
      <c r="F350" s="213"/>
      <c r="G350" s="213"/>
      <c r="H350" s="213"/>
      <c r="I350" s="213"/>
      <c r="J350" s="213"/>
      <c r="K350" s="213"/>
      <c r="L350" s="213"/>
      <c r="M350" s="213"/>
      <c r="N350" s="213"/>
      <c r="O350" s="213"/>
      <c r="P350" s="213"/>
      <c r="Q350" s="213"/>
      <c r="R350" s="213"/>
      <c r="S350" s="213"/>
      <c r="T350" s="213"/>
      <c r="U350" s="213"/>
      <c r="V350" s="213"/>
      <c r="W350" s="213"/>
      <c r="X350" s="213"/>
      <c r="Y350" s="213"/>
      <c r="Z350" s="213"/>
    </row>
    <row r="351" spans="1:26" ht="15.75" customHeight="1">
      <c r="A351" s="213"/>
      <c r="B351" s="214"/>
      <c r="C351" s="213"/>
      <c r="D351" s="215"/>
      <c r="E351" s="213"/>
      <c r="F351" s="213"/>
      <c r="G351" s="213"/>
      <c r="H351" s="213"/>
      <c r="I351" s="213"/>
      <c r="J351" s="213"/>
      <c r="K351" s="213"/>
      <c r="L351" s="213"/>
      <c r="M351" s="213"/>
      <c r="N351" s="213"/>
      <c r="O351" s="213"/>
      <c r="P351" s="213"/>
      <c r="Q351" s="213"/>
      <c r="R351" s="213"/>
      <c r="S351" s="213"/>
      <c r="T351" s="213"/>
      <c r="U351" s="213"/>
      <c r="V351" s="213"/>
      <c r="W351" s="213"/>
      <c r="X351" s="213"/>
      <c r="Y351" s="213"/>
      <c r="Z351" s="213"/>
    </row>
    <row r="352" spans="1:26" ht="15.75" customHeight="1">
      <c r="A352" s="213"/>
      <c r="B352" s="214"/>
      <c r="C352" s="213"/>
      <c r="D352" s="215"/>
      <c r="E352" s="213"/>
      <c r="F352" s="213"/>
      <c r="G352" s="213"/>
      <c r="H352" s="213"/>
      <c r="I352" s="213"/>
      <c r="J352" s="213"/>
      <c r="K352" s="213"/>
      <c r="L352" s="213"/>
      <c r="M352" s="213"/>
      <c r="N352" s="213"/>
      <c r="O352" s="213"/>
      <c r="P352" s="213"/>
      <c r="Q352" s="213"/>
      <c r="R352" s="213"/>
      <c r="S352" s="213"/>
      <c r="T352" s="213"/>
      <c r="U352" s="213"/>
      <c r="V352" s="213"/>
      <c r="W352" s="213"/>
      <c r="X352" s="213"/>
      <c r="Y352" s="213"/>
      <c r="Z352" s="213"/>
    </row>
    <row r="353" spans="1:26" ht="15.75" customHeight="1">
      <c r="A353" s="213"/>
      <c r="B353" s="214"/>
      <c r="C353" s="213"/>
      <c r="D353" s="215"/>
      <c r="E353" s="213"/>
      <c r="F353" s="213"/>
      <c r="G353" s="213"/>
      <c r="H353" s="213"/>
      <c r="I353" s="213"/>
      <c r="J353" s="213"/>
      <c r="K353" s="213"/>
      <c r="L353" s="213"/>
      <c r="M353" s="213"/>
      <c r="N353" s="213"/>
      <c r="O353" s="213"/>
      <c r="P353" s="213"/>
      <c r="Q353" s="213"/>
      <c r="R353" s="213"/>
      <c r="S353" s="213"/>
      <c r="T353" s="213"/>
      <c r="U353" s="213"/>
      <c r="V353" s="213"/>
      <c r="W353" s="213"/>
      <c r="X353" s="213"/>
      <c r="Y353" s="213"/>
      <c r="Z353" s="213"/>
    </row>
    <row r="354" spans="1:26" ht="15.75" customHeight="1">
      <c r="A354" s="213"/>
      <c r="B354" s="214"/>
      <c r="C354" s="213"/>
      <c r="D354" s="215"/>
      <c r="E354" s="213"/>
      <c r="F354" s="213"/>
      <c r="G354" s="213"/>
      <c r="H354" s="213"/>
      <c r="I354" s="213"/>
      <c r="J354" s="213"/>
      <c r="K354" s="213"/>
      <c r="L354" s="213"/>
      <c r="M354" s="213"/>
      <c r="N354" s="213"/>
      <c r="O354" s="213"/>
      <c r="P354" s="213"/>
      <c r="Q354" s="213"/>
      <c r="R354" s="213"/>
      <c r="S354" s="213"/>
      <c r="T354" s="213"/>
      <c r="U354" s="213"/>
      <c r="V354" s="213"/>
      <c r="W354" s="213"/>
      <c r="X354" s="213"/>
      <c r="Y354" s="213"/>
      <c r="Z354" s="213"/>
    </row>
    <row r="355" spans="1:26" ht="15.75" customHeight="1">
      <c r="A355" s="213"/>
      <c r="B355" s="214"/>
      <c r="C355" s="213"/>
      <c r="D355" s="215"/>
      <c r="E355" s="213"/>
      <c r="F355" s="213"/>
      <c r="G355" s="213"/>
      <c r="H355" s="213"/>
      <c r="I355" s="213"/>
      <c r="J355" s="213"/>
      <c r="K355" s="213"/>
      <c r="L355" s="213"/>
      <c r="M355" s="213"/>
      <c r="N355" s="213"/>
      <c r="O355" s="213"/>
      <c r="P355" s="213"/>
      <c r="Q355" s="213"/>
      <c r="R355" s="213"/>
      <c r="S355" s="213"/>
      <c r="T355" s="213"/>
      <c r="U355" s="213"/>
      <c r="V355" s="213"/>
      <c r="W355" s="213"/>
      <c r="X355" s="213"/>
      <c r="Y355" s="213"/>
      <c r="Z355" s="213"/>
    </row>
    <row r="356" spans="1:26" ht="15.75" customHeight="1">
      <c r="A356" s="213"/>
      <c r="B356" s="214"/>
      <c r="C356" s="213"/>
      <c r="D356" s="215"/>
      <c r="E356" s="213"/>
      <c r="F356" s="213"/>
      <c r="G356" s="213"/>
      <c r="H356" s="213"/>
      <c r="I356" s="213"/>
      <c r="J356" s="213"/>
      <c r="K356" s="213"/>
      <c r="L356" s="213"/>
      <c r="M356" s="213"/>
      <c r="N356" s="213"/>
      <c r="O356" s="213"/>
      <c r="P356" s="213"/>
      <c r="Q356" s="213"/>
      <c r="R356" s="213"/>
      <c r="S356" s="213"/>
      <c r="T356" s="213"/>
      <c r="U356" s="213"/>
      <c r="V356" s="213"/>
      <c r="W356" s="213"/>
      <c r="X356" s="213"/>
      <c r="Y356" s="213"/>
      <c r="Z356" s="213"/>
    </row>
    <row r="357" spans="1:26" ht="15.75" customHeight="1">
      <c r="A357" s="213"/>
      <c r="B357" s="214"/>
      <c r="C357" s="213"/>
      <c r="D357" s="215"/>
      <c r="E357" s="213"/>
      <c r="F357" s="213"/>
      <c r="G357" s="213"/>
      <c r="H357" s="213"/>
      <c r="I357" s="213"/>
      <c r="J357" s="213"/>
      <c r="K357" s="213"/>
      <c r="L357" s="213"/>
      <c r="M357" s="213"/>
      <c r="N357" s="213"/>
      <c r="O357" s="213"/>
      <c r="P357" s="213"/>
      <c r="Q357" s="213"/>
      <c r="R357" s="213"/>
      <c r="S357" s="213"/>
      <c r="T357" s="213"/>
      <c r="U357" s="213"/>
      <c r="V357" s="213"/>
      <c r="W357" s="213"/>
      <c r="X357" s="213"/>
      <c r="Y357" s="213"/>
      <c r="Z357" s="213"/>
    </row>
    <row r="358" spans="1:26" ht="15.75" customHeight="1">
      <c r="A358" s="213"/>
      <c r="B358" s="214"/>
      <c r="C358" s="213"/>
      <c r="D358" s="215"/>
      <c r="E358" s="213"/>
      <c r="F358" s="213"/>
      <c r="G358" s="213"/>
      <c r="H358" s="213"/>
      <c r="I358" s="213"/>
      <c r="J358" s="213"/>
      <c r="K358" s="213"/>
      <c r="L358" s="213"/>
      <c r="M358" s="213"/>
      <c r="N358" s="213"/>
      <c r="O358" s="213"/>
      <c r="P358" s="213"/>
      <c r="Q358" s="213"/>
      <c r="R358" s="213"/>
      <c r="S358" s="213"/>
      <c r="T358" s="213"/>
      <c r="U358" s="213"/>
      <c r="V358" s="213"/>
      <c r="W358" s="213"/>
      <c r="X358" s="213"/>
      <c r="Y358" s="213"/>
      <c r="Z358" s="213"/>
    </row>
    <row r="359" spans="1:26" ht="15.75" customHeight="1">
      <c r="A359" s="213"/>
      <c r="B359" s="214"/>
      <c r="C359" s="213"/>
      <c r="D359" s="215"/>
      <c r="E359" s="213"/>
      <c r="F359" s="213"/>
      <c r="G359" s="213"/>
      <c r="H359" s="213"/>
      <c r="I359" s="213"/>
      <c r="J359" s="213"/>
      <c r="K359" s="213"/>
      <c r="L359" s="213"/>
      <c r="M359" s="213"/>
      <c r="N359" s="213"/>
      <c r="O359" s="213"/>
      <c r="P359" s="213"/>
      <c r="Q359" s="213"/>
      <c r="R359" s="213"/>
      <c r="S359" s="213"/>
      <c r="T359" s="213"/>
      <c r="U359" s="213"/>
      <c r="V359" s="213"/>
      <c r="W359" s="213"/>
      <c r="X359" s="213"/>
      <c r="Y359" s="213"/>
      <c r="Z359" s="213"/>
    </row>
    <row r="360" spans="1:26" ht="15.75" customHeight="1">
      <c r="A360" s="213"/>
      <c r="B360" s="214"/>
      <c r="C360" s="213"/>
      <c r="D360" s="215"/>
      <c r="E360" s="213"/>
      <c r="F360" s="213"/>
      <c r="G360" s="213"/>
      <c r="H360" s="213"/>
      <c r="I360" s="213"/>
      <c r="J360" s="213"/>
      <c r="K360" s="213"/>
      <c r="L360" s="213"/>
      <c r="M360" s="213"/>
      <c r="N360" s="213"/>
      <c r="O360" s="213"/>
      <c r="P360" s="213"/>
      <c r="Q360" s="213"/>
      <c r="R360" s="213"/>
      <c r="S360" s="213"/>
      <c r="T360" s="213"/>
      <c r="U360" s="213"/>
      <c r="V360" s="213"/>
      <c r="W360" s="213"/>
      <c r="X360" s="213"/>
      <c r="Y360" s="213"/>
      <c r="Z360" s="213"/>
    </row>
    <row r="361" spans="1:26" ht="15.75" customHeight="1">
      <c r="A361" s="213"/>
      <c r="B361" s="214"/>
      <c r="C361" s="213"/>
      <c r="D361" s="215"/>
      <c r="E361" s="213"/>
      <c r="F361" s="213"/>
      <c r="G361" s="213"/>
      <c r="H361" s="213"/>
      <c r="I361" s="213"/>
      <c r="J361" s="213"/>
      <c r="K361" s="213"/>
      <c r="L361" s="213"/>
      <c r="M361" s="213"/>
      <c r="N361" s="213"/>
      <c r="O361" s="213"/>
      <c r="P361" s="213"/>
      <c r="Q361" s="213"/>
      <c r="R361" s="213"/>
      <c r="S361" s="213"/>
      <c r="T361" s="213"/>
      <c r="U361" s="213"/>
      <c r="V361" s="213"/>
      <c r="W361" s="213"/>
      <c r="X361" s="213"/>
      <c r="Y361" s="213"/>
      <c r="Z361" s="213"/>
    </row>
    <row r="362" spans="1:26" ht="15.75" customHeight="1">
      <c r="A362" s="213"/>
      <c r="B362" s="214"/>
      <c r="C362" s="213"/>
      <c r="D362" s="215"/>
      <c r="E362" s="213"/>
      <c r="F362" s="213"/>
      <c r="G362" s="213"/>
      <c r="H362" s="213"/>
      <c r="I362" s="213"/>
      <c r="J362" s="213"/>
      <c r="K362" s="213"/>
      <c r="L362" s="213"/>
      <c r="M362" s="213"/>
      <c r="N362" s="213"/>
      <c r="O362" s="213"/>
      <c r="P362" s="213"/>
      <c r="Q362" s="213"/>
      <c r="R362" s="213"/>
      <c r="S362" s="213"/>
      <c r="T362" s="213"/>
      <c r="U362" s="213"/>
      <c r="V362" s="213"/>
      <c r="W362" s="213"/>
      <c r="X362" s="213"/>
      <c r="Y362" s="213"/>
      <c r="Z362" s="213"/>
    </row>
    <row r="363" spans="1:26" ht="15.75" customHeight="1">
      <c r="A363" s="213"/>
      <c r="B363" s="214"/>
      <c r="C363" s="213"/>
      <c r="D363" s="215"/>
      <c r="E363" s="213"/>
      <c r="F363" s="213"/>
      <c r="G363" s="213"/>
      <c r="H363" s="213"/>
      <c r="I363" s="213"/>
      <c r="J363" s="213"/>
      <c r="K363" s="213"/>
      <c r="L363" s="213"/>
      <c r="M363" s="213"/>
      <c r="N363" s="213"/>
      <c r="O363" s="213"/>
      <c r="P363" s="213"/>
      <c r="Q363" s="213"/>
      <c r="R363" s="213"/>
      <c r="S363" s="213"/>
      <c r="T363" s="213"/>
      <c r="U363" s="213"/>
      <c r="V363" s="213"/>
      <c r="W363" s="213"/>
      <c r="X363" s="213"/>
      <c r="Y363" s="213"/>
      <c r="Z363" s="213"/>
    </row>
    <row r="364" spans="1:26" ht="15.75" customHeight="1">
      <c r="A364" s="213"/>
      <c r="B364" s="214"/>
      <c r="C364" s="213"/>
      <c r="D364" s="215"/>
      <c r="E364" s="213"/>
      <c r="F364" s="213"/>
      <c r="G364" s="213"/>
      <c r="H364" s="213"/>
      <c r="I364" s="213"/>
      <c r="J364" s="213"/>
      <c r="K364" s="213"/>
      <c r="L364" s="213"/>
      <c r="M364" s="213"/>
      <c r="N364" s="213"/>
      <c r="O364" s="213"/>
      <c r="P364" s="213"/>
      <c r="Q364" s="213"/>
      <c r="R364" s="213"/>
      <c r="S364" s="213"/>
      <c r="T364" s="213"/>
      <c r="U364" s="213"/>
      <c r="V364" s="213"/>
      <c r="W364" s="213"/>
      <c r="X364" s="213"/>
      <c r="Y364" s="213"/>
      <c r="Z364" s="213"/>
    </row>
    <row r="365" spans="1:26" ht="15.75" customHeight="1">
      <c r="A365" s="213"/>
      <c r="B365" s="214"/>
      <c r="C365" s="213"/>
      <c r="D365" s="215"/>
      <c r="E365" s="213"/>
      <c r="F365" s="213"/>
      <c r="G365" s="213"/>
      <c r="H365" s="213"/>
      <c r="I365" s="213"/>
      <c r="J365" s="213"/>
      <c r="K365" s="213"/>
      <c r="L365" s="213"/>
      <c r="M365" s="213"/>
      <c r="N365" s="213"/>
      <c r="O365" s="213"/>
      <c r="P365" s="213"/>
      <c r="Q365" s="213"/>
      <c r="R365" s="213"/>
      <c r="S365" s="213"/>
      <c r="T365" s="213"/>
      <c r="U365" s="213"/>
      <c r="V365" s="213"/>
      <c r="W365" s="213"/>
      <c r="X365" s="213"/>
      <c r="Y365" s="213"/>
      <c r="Z365" s="213"/>
    </row>
    <row r="366" spans="1:26" ht="15.75" customHeight="1">
      <c r="A366" s="213"/>
      <c r="B366" s="214"/>
      <c r="C366" s="213"/>
      <c r="D366" s="215"/>
      <c r="E366" s="213"/>
      <c r="F366" s="213"/>
      <c r="G366" s="213"/>
      <c r="H366" s="213"/>
      <c r="I366" s="213"/>
      <c r="J366" s="213"/>
      <c r="K366" s="213"/>
      <c r="L366" s="213"/>
      <c r="M366" s="213"/>
      <c r="N366" s="213"/>
      <c r="O366" s="213"/>
      <c r="P366" s="213"/>
      <c r="Q366" s="213"/>
      <c r="R366" s="213"/>
      <c r="S366" s="213"/>
      <c r="T366" s="213"/>
      <c r="U366" s="213"/>
      <c r="V366" s="213"/>
      <c r="W366" s="213"/>
      <c r="X366" s="213"/>
      <c r="Y366" s="213"/>
      <c r="Z366" s="213"/>
    </row>
    <row r="367" spans="1:26" ht="15.75" customHeight="1">
      <c r="A367" s="213"/>
      <c r="B367" s="214"/>
      <c r="C367" s="213"/>
      <c r="D367" s="215"/>
      <c r="E367" s="213"/>
      <c r="F367" s="213"/>
      <c r="G367" s="213"/>
      <c r="H367" s="213"/>
      <c r="I367" s="213"/>
      <c r="J367" s="213"/>
      <c r="K367" s="213"/>
      <c r="L367" s="213"/>
      <c r="M367" s="213"/>
      <c r="N367" s="213"/>
      <c r="O367" s="213"/>
      <c r="P367" s="213"/>
      <c r="Q367" s="213"/>
      <c r="R367" s="213"/>
      <c r="S367" s="213"/>
      <c r="T367" s="213"/>
      <c r="U367" s="213"/>
      <c r="V367" s="213"/>
      <c r="W367" s="213"/>
      <c r="X367" s="213"/>
      <c r="Y367" s="213"/>
      <c r="Z367" s="213"/>
    </row>
    <row r="368" spans="1:26" ht="15.75" customHeight="1">
      <c r="A368" s="213"/>
      <c r="B368" s="214"/>
      <c r="C368" s="213"/>
      <c r="D368" s="215"/>
      <c r="E368" s="213"/>
      <c r="F368" s="213"/>
      <c r="G368" s="213"/>
      <c r="H368" s="213"/>
      <c r="I368" s="213"/>
      <c r="J368" s="213"/>
      <c r="K368" s="213"/>
      <c r="L368" s="213"/>
      <c r="M368" s="213"/>
      <c r="N368" s="213"/>
      <c r="O368" s="213"/>
      <c r="P368" s="213"/>
      <c r="Q368" s="213"/>
      <c r="R368" s="213"/>
      <c r="S368" s="213"/>
      <c r="T368" s="213"/>
      <c r="U368" s="213"/>
      <c r="V368" s="213"/>
      <c r="W368" s="213"/>
      <c r="X368" s="213"/>
      <c r="Y368" s="213"/>
      <c r="Z368" s="213"/>
    </row>
    <row r="369" spans="1:26" ht="15.75" customHeight="1">
      <c r="A369" s="213"/>
      <c r="B369" s="214"/>
      <c r="C369" s="213"/>
      <c r="D369" s="215"/>
      <c r="E369" s="213"/>
      <c r="F369" s="213"/>
      <c r="G369" s="213"/>
      <c r="H369" s="213"/>
      <c r="I369" s="213"/>
      <c r="J369" s="213"/>
      <c r="K369" s="213"/>
      <c r="L369" s="213"/>
      <c r="M369" s="213"/>
      <c r="N369" s="213"/>
      <c r="O369" s="213"/>
      <c r="P369" s="213"/>
      <c r="Q369" s="213"/>
      <c r="R369" s="213"/>
      <c r="S369" s="213"/>
      <c r="T369" s="213"/>
      <c r="U369" s="213"/>
      <c r="V369" s="213"/>
      <c r="W369" s="213"/>
      <c r="X369" s="213"/>
      <c r="Y369" s="213"/>
      <c r="Z369" s="213"/>
    </row>
    <row r="370" spans="1:26" ht="15.75" customHeight="1">
      <c r="A370" s="213"/>
      <c r="B370" s="214"/>
      <c r="C370" s="213"/>
      <c r="D370" s="215"/>
      <c r="E370" s="213"/>
      <c r="F370" s="213"/>
      <c r="G370" s="213"/>
      <c r="H370" s="213"/>
      <c r="I370" s="213"/>
      <c r="J370" s="213"/>
      <c r="K370" s="213"/>
      <c r="L370" s="213"/>
      <c r="M370" s="213"/>
      <c r="N370" s="213"/>
      <c r="O370" s="213"/>
      <c r="P370" s="213"/>
      <c r="Q370" s="213"/>
      <c r="R370" s="213"/>
      <c r="S370" s="213"/>
      <c r="T370" s="213"/>
      <c r="U370" s="213"/>
      <c r="V370" s="213"/>
      <c r="W370" s="213"/>
      <c r="X370" s="213"/>
      <c r="Y370" s="213"/>
      <c r="Z370" s="213"/>
    </row>
    <row r="371" spans="1:26" ht="15.75" customHeight="1">
      <c r="A371" s="213"/>
      <c r="B371" s="214"/>
      <c r="C371" s="213"/>
      <c r="D371" s="215"/>
      <c r="E371" s="213"/>
      <c r="F371" s="213"/>
      <c r="G371" s="213"/>
      <c r="H371" s="213"/>
      <c r="I371" s="213"/>
      <c r="J371" s="213"/>
      <c r="K371" s="213"/>
      <c r="L371" s="213"/>
      <c r="M371" s="213"/>
      <c r="N371" s="213"/>
      <c r="O371" s="213"/>
      <c r="P371" s="213"/>
      <c r="Q371" s="213"/>
      <c r="R371" s="213"/>
      <c r="S371" s="213"/>
      <c r="T371" s="213"/>
      <c r="U371" s="213"/>
      <c r="V371" s="213"/>
      <c r="W371" s="213"/>
      <c r="X371" s="213"/>
      <c r="Y371" s="213"/>
      <c r="Z371" s="213"/>
    </row>
    <row r="372" spans="1:26" ht="15.75" customHeight="1">
      <c r="A372" s="213"/>
      <c r="B372" s="214"/>
      <c r="C372" s="213"/>
      <c r="D372" s="215"/>
      <c r="E372" s="213"/>
      <c r="F372" s="213"/>
      <c r="G372" s="213"/>
      <c r="H372" s="213"/>
      <c r="I372" s="213"/>
      <c r="J372" s="213"/>
      <c r="K372" s="213"/>
      <c r="L372" s="213"/>
      <c r="M372" s="213"/>
      <c r="N372" s="213"/>
      <c r="O372" s="213"/>
      <c r="P372" s="213"/>
      <c r="Q372" s="213"/>
      <c r="R372" s="213"/>
      <c r="S372" s="213"/>
      <c r="T372" s="213"/>
      <c r="U372" s="213"/>
      <c r="V372" s="213"/>
      <c r="W372" s="213"/>
      <c r="X372" s="213"/>
      <c r="Y372" s="213"/>
      <c r="Z372" s="213"/>
    </row>
    <row r="373" spans="1:26" ht="15.75" customHeight="1">
      <c r="A373" s="213"/>
      <c r="B373" s="214"/>
      <c r="C373" s="213"/>
      <c r="D373" s="215"/>
      <c r="E373" s="213"/>
      <c r="F373" s="213"/>
      <c r="G373" s="213"/>
      <c r="H373" s="213"/>
      <c r="I373" s="213"/>
      <c r="J373" s="213"/>
      <c r="K373" s="213"/>
      <c r="L373" s="213"/>
      <c r="M373" s="213"/>
      <c r="N373" s="213"/>
      <c r="O373" s="213"/>
      <c r="P373" s="213"/>
      <c r="Q373" s="213"/>
      <c r="R373" s="213"/>
      <c r="S373" s="213"/>
      <c r="T373" s="213"/>
      <c r="U373" s="213"/>
      <c r="V373" s="213"/>
      <c r="W373" s="213"/>
      <c r="X373" s="213"/>
      <c r="Y373" s="213"/>
      <c r="Z373" s="213"/>
    </row>
    <row r="374" spans="1:26" ht="15.75" customHeight="1">
      <c r="A374" s="213"/>
      <c r="B374" s="214"/>
      <c r="C374" s="213"/>
      <c r="D374" s="215"/>
      <c r="E374" s="213"/>
      <c r="F374" s="213"/>
      <c r="G374" s="213"/>
      <c r="H374" s="213"/>
      <c r="I374" s="213"/>
      <c r="J374" s="213"/>
      <c r="K374" s="213"/>
      <c r="L374" s="213"/>
      <c r="M374" s="213"/>
      <c r="N374" s="213"/>
      <c r="O374" s="213"/>
      <c r="P374" s="213"/>
      <c r="Q374" s="213"/>
      <c r="R374" s="213"/>
      <c r="S374" s="213"/>
      <c r="T374" s="213"/>
      <c r="U374" s="213"/>
      <c r="V374" s="213"/>
      <c r="W374" s="213"/>
      <c r="X374" s="213"/>
      <c r="Y374" s="213"/>
      <c r="Z374" s="213"/>
    </row>
    <row r="375" spans="1:26" ht="15.75" customHeight="1">
      <c r="A375" s="213"/>
      <c r="B375" s="214"/>
      <c r="C375" s="213"/>
      <c r="D375" s="215"/>
      <c r="E375" s="213"/>
      <c r="F375" s="213"/>
      <c r="G375" s="213"/>
      <c r="H375" s="213"/>
      <c r="I375" s="213"/>
      <c r="J375" s="213"/>
      <c r="K375" s="213"/>
      <c r="L375" s="213"/>
      <c r="M375" s="213"/>
      <c r="N375" s="213"/>
      <c r="O375" s="213"/>
      <c r="P375" s="213"/>
      <c r="Q375" s="213"/>
      <c r="R375" s="213"/>
      <c r="S375" s="213"/>
      <c r="T375" s="213"/>
      <c r="U375" s="213"/>
      <c r="V375" s="213"/>
      <c r="W375" s="213"/>
      <c r="X375" s="213"/>
      <c r="Y375" s="213"/>
      <c r="Z375" s="213"/>
    </row>
    <row r="376" spans="1:26" ht="15.75" customHeight="1">
      <c r="A376" s="213"/>
      <c r="B376" s="214"/>
      <c r="C376" s="213"/>
      <c r="D376" s="215"/>
      <c r="E376" s="213"/>
      <c r="F376" s="213"/>
      <c r="G376" s="213"/>
      <c r="H376" s="213"/>
      <c r="I376" s="213"/>
      <c r="J376" s="213"/>
      <c r="K376" s="213"/>
      <c r="L376" s="213"/>
      <c r="M376" s="213"/>
      <c r="N376" s="213"/>
      <c r="O376" s="213"/>
      <c r="P376" s="213"/>
      <c r="Q376" s="213"/>
      <c r="R376" s="213"/>
      <c r="S376" s="213"/>
      <c r="T376" s="213"/>
      <c r="U376" s="213"/>
      <c r="V376" s="213"/>
      <c r="W376" s="213"/>
      <c r="X376" s="213"/>
      <c r="Y376" s="213"/>
      <c r="Z376" s="213"/>
    </row>
    <row r="377" spans="1:26" ht="15.75" customHeight="1">
      <c r="A377" s="213"/>
      <c r="B377" s="214"/>
      <c r="C377" s="213"/>
      <c r="D377" s="215"/>
      <c r="E377" s="213"/>
      <c r="F377" s="213"/>
      <c r="G377" s="213"/>
      <c r="H377" s="213"/>
      <c r="I377" s="213"/>
      <c r="J377" s="213"/>
      <c r="K377" s="213"/>
      <c r="L377" s="213"/>
      <c r="M377" s="213"/>
      <c r="N377" s="213"/>
      <c r="O377" s="213"/>
      <c r="P377" s="213"/>
      <c r="Q377" s="213"/>
      <c r="R377" s="213"/>
      <c r="S377" s="213"/>
      <c r="T377" s="213"/>
      <c r="U377" s="213"/>
      <c r="V377" s="213"/>
      <c r="W377" s="213"/>
      <c r="X377" s="213"/>
      <c r="Y377" s="213"/>
      <c r="Z377" s="213"/>
    </row>
    <row r="378" spans="1:26" ht="15.75" customHeight="1">
      <c r="A378" s="213"/>
      <c r="B378" s="214"/>
      <c r="C378" s="213"/>
      <c r="D378" s="215"/>
      <c r="E378" s="213"/>
      <c r="F378" s="213"/>
      <c r="G378" s="213"/>
      <c r="H378" s="213"/>
      <c r="I378" s="213"/>
      <c r="J378" s="213"/>
      <c r="K378" s="213"/>
      <c r="L378" s="213"/>
      <c r="M378" s="213"/>
      <c r="N378" s="213"/>
      <c r="O378" s="213"/>
      <c r="P378" s="213"/>
      <c r="Q378" s="213"/>
      <c r="R378" s="213"/>
      <c r="S378" s="213"/>
      <c r="T378" s="213"/>
      <c r="U378" s="213"/>
      <c r="V378" s="213"/>
      <c r="W378" s="213"/>
      <c r="X378" s="213"/>
      <c r="Y378" s="213"/>
      <c r="Z378" s="213"/>
    </row>
    <row r="379" spans="1:26" ht="15.75" customHeight="1">
      <c r="A379" s="213"/>
      <c r="B379" s="214"/>
      <c r="C379" s="213"/>
      <c r="D379" s="215"/>
      <c r="E379" s="213"/>
      <c r="F379" s="213"/>
      <c r="G379" s="213"/>
      <c r="H379" s="213"/>
      <c r="I379" s="213"/>
      <c r="J379" s="213"/>
      <c r="K379" s="213"/>
      <c r="L379" s="213"/>
      <c r="M379" s="213"/>
      <c r="N379" s="213"/>
      <c r="O379" s="213"/>
      <c r="P379" s="213"/>
      <c r="Q379" s="213"/>
      <c r="R379" s="213"/>
      <c r="S379" s="213"/>
      <c r="T379" s="213"/>
      <c r="U379" s="213"/>
      <c r="V379" s="213"/>
      <c r="W379" s="213"/>
      <c r="X379" s="213"/>
      <c r="Y379" s="213"/>
      <c r="Z379" s="213"/>
    </row>
    <row r="380" spans="1:26" ht="15.75" customHeight="1">
      <c r="A380" s="213"/>
      <c r="B380" s="214"/>
      <c r="C380" s="213"/>
      <c r="D380" s="215"/>
      <c r="E380" s="213"/>
      <c r="F380" s="213"/>
      <c r="G380" s="213"/>
      <c r="H380" s="213"/>
      <c r="I380" s="213"/>
      <c r="J380" s="213"/>
      <c r="K380" s="213"/>
      <c r="L380" s="213"/>
      <c r="M380" s="213"/>
      <c r="N380" s="213"/>
      <c r="O380" s="213"/>
      <c r="P380" s="213"/>
      <c r="Q380" s="213"/>
      <c r="R380" s="213"/>
      <c r="S380" s="213"/>
      <c r="T380" s="213"/>
      <c r="U380" s="213"/>
      <c r="V380" s="213"/>
      <c r="W380" s="213"/>
      <c r="X380" s="213"/>
      <c r="Y380" s="213"/>
      <c r="Z380" s="213"/>
    </row>
    <row r="381" spans="1:26" ht="15.75" customHeight="1">
      <c r="A381" s="213"/>
      <c r="B381" s="214"/>
      <c r="C381" s="213"/>
      <c r="D381" s="215"/>
      <c r="E381" s="213"/>
      <c r="F381" s="213"/>
      <c r="G381" s="213"/>
      <c r="H381" s="213"/>
      <c r="I381" s="213"/>
      <c r="J381" s="213"/>
      <c r="K381" s="213"/>
      <c r="L381" s="213"/>
      <c r="M381" s="213"/>
      <c r="N381" s="213"/>
      <c r="O381" s="213"/>
      <c r="P381" s="213"/>
      <c r="Q381" s="213"/>
      <c r="R381" s="213"/>
      <c r="S381" s="213"/>
      <c r="T381" s="213"/>
      <c r="U381" s="213"/>
      <c r="V381" s="213"/>
      <c r="W381" s="213"/>
      <c r="X381" s="213"/>
      <c r="Y381" s="213"/>
      <c r="Z381" s="213"/>
    </row>
    <row r="382" spans="1:26" ht="15.75" customHeight="1">
      <c r="A382" s="213"/>
      <c r="B382" s="214"/>
      <c r="C382" s="213"/>
      <c r="D382" s="215"/>
      <c r="E382" s="213"/>
      <c r="F382" s="213"/>
      <c r="G382" s="213"/>
      <c r="H382" s="213"/>
      <c r="I382" s="213"/>
      <c r="J382" s="213"/>
      <c r="K382" s="213"/>
      <c r="L382" s="213"/>
      <c r="M382" s="213"/>
      <c r="N382" s="213"/>
      <c r="O382" s="213"/>
      <c r="P382" s="213"/>
      <c r="Q382" s="213"/>
      <c r="R382" s="213"/>
      <c r="S382" s="213"/>
      <c r="T382" s="213"/>
      <c r="U382" s="213"/>
      <c r="V382" s="213"/>
      <c r="W382" s="213"/>
      <c r="X382" s="213"/>
      <c r="Y382" s="213"/>
      <c r="Z382" s="213"/>
    </row>
    <row r="383" spans="1:26" ht="15.75" customHeight="1">
      <c r="A383" s="213"/>
      <c r="B383" s="214"/>
      <c r="C383" s="213"/>
      <c r="D383" s="215"/>
      <c r="E383" s="213"/>
      <c r="F383" s="213"/>
      <c r="G383" s="213"/>
      <c r="H383" s="213"/>
      <c r="I383" s="213"/>
      <c r="J383" s="213"/>
      <c r="K383" s="213"/>
      <c r="L383" s="213"/>
      <c r="M383" s="213"/>
      <c r="N383" s="213"/>
      <c r="O383" s="213"/>
      <c r="P383" s="213"/>
      <c r="Q383" s="213"/>
      <c r="R383" s="213"/>
      <c r="S383" s="213"/>
      <c r="T383" s="213"/>
      <c r="U383" s="213"/>
      <c r="V383" s="213"/>
      <c r="W383" s="213"/>
      <c r="X383" s="213"/>
      <c r="Y383" s="213"/>
      <c r="Z383" s="213"/>
    </row>
    <row r="384" spans="1:26" ht="15.75" customHeight="1">
      <c r="A384" s="213"/>
      <c r="B384" s="214"/>
      <c r="C384" s="213"/>
      <c r="D384" s="215"/>
      <c r="E384" s="213"/>
      <c r="F384" s="213"/>
      <c r="G384" s="213"/>
      <c r="H384" s="213"/>
      <c r="I384" s="213"/>
      <c r="J384" s="213"/>
      <c r="K384" s="213"/>
      <c r="L384" s="213"/>
      <c r="M384" s="213"/>
      <c r="N384" s="213"/>
      <c r="O384" s="213"/>
      <c r="P384" s="213"/>
      <c r="Q384" s="213"/>
      <c r="R384" s="213"/>
      <c r="S384" s="213"/>
      <c r="T384" s="213"/>
      <c r="U384" s="213"/>
      <c r="V384" s="213"/>
      <c r="W384" s="213"/>
      <c r="X384" s="213"/>
      <c r="Y384" s="213"/>
      <c r="Z384" s="213"/>
    </row>
    <row r="385" spans="1:26" ht="15.75" customHeight="1">
      <c r="A385" s="213"/>
      <c r="B385" s="214"/>
      <c r="C385" s="213"/>
      <c r="D385" s="215"/>
      <c r="E385" s="213"/>
      <c r="F385" s="213"/>
      <c r="G385" s="213"/>
      <c r="H385" s="213"/>
      <c r="I385" s="213"/>
      <c r="J385" s="213"/>
      <c r="K385" s="213"/>
      <c r="L385" s="213"/>
      <c r="M385" s="213"/>
      <c r="N385" s="213"/>
      <c r="O385" s="213"/>
      <c r="P385" s="213"/>
      <c r="Q385" s="213"/>
      <c r="R385" s="213"/>
      <c r="S385" s="213"/>
      <c r="T385" s="213"/>
      <c r="U385" s="213"/>
      <c r="V385" s="213"/>
      <c r="W385" s="213"/>
      <c r="X385" s="213"/>
      <c r="Y385" s="213"/>
      <c r="Z385" s="213"/>
    </row>
    <row r="386" spans="1:26" ht="15.75" customHeight="1">
      <c r="A386" s="213"/>
      <c r="B386" s="214"/>
      <c r="C386" s="213"/>
      <c r="D386" s="215"/>
      <c r="E386" s="213"/>
      <c r="F386" s="213"/>
      <c r="G386" s="213"/>
      <c r="H386" s="213"/>
      <c r="I386" s="213"/>
      <c r="J386" s="213"/>
      <c r="K386" s="213"/>
      <c r="L386" s="213"/>
      <c r="M386" s="213"/>
      <c r="N386" s="213"/>
      <c r="O386" s="213"/>
      <c r="P386" s="213"/>
      <c r="Q386" s="213"/>
      <c r="R386" s="213"/>
      <c r="S386" s="213"/>
      <c r="T386" s="213"/>
      <c r="U386" s="213"/>
      <c r="V386" s="213"/>
      <c r="W386" s="213"/>
      <c r="X386" s="213"/>
      <c r="Y386" s="213"/>
      <c r="Z386" s="213"/>
    </row>
    <row r="387" spans="1:26" ht="15.75" customHeight="1">
      <c r="A387" s="213"/>
      <c r="B387" s="214"/>
      <c r="C387" s="213"/>
      <c r="D387" s="215"/>
      <c r="E387" s="213"/>
      <c r="F387" s="213"/>
      <c r="G387" s="213"/>
      <c r="H387" s="213"/>
      <c r="I387" s="213"/>
      <c r="J387" s="213"/>
      <c r="K387" s="213"/>
      <c r="L387" s="213"/>
      <c r="M387" s="213"/>
      <c r="N387" s="213"/>
      <c r="O387" s="213"/>
      <c r="P387" s="213"/>
      <c r="Q387" s="213"/>
      <c r="R387" s="213"/>
      <c r="S387" s="213"/>
      <c r="T387" s="213"/>
      <c r="U387" s="213"/>
      <c r="V387" s="213"/>
      <c r="W387" s="213"/>
      <c r="X387" s="213"/>
      <c r="Y387" s="213"/>
      <c r="Z387" s="213"/>
    </row>
    <row r="388" spans="1:26" ht="15.75" customHeight="1">
      <c r="A388" s="213"/>
      <c r="B388" s="214"/>
      <c r="C388" s="213"/>
      <c r="D388" s="215"/>
      <c r="E388" s="213"/>
      <c r="F388" s="213"/>
      <c r="G388" s="213"/>
      <c r="H388" s="213"/>
      <c r="I388" s="213"/>
      <c r="J388" s="213"/>
      <c r="K388" s="213"/>
      <c r="L388" s="213"/>
      <c r="M388" s="213"/>
      <c r="N388" s="213"/>
      <c r="O388" s="213"/>
      <c r="P388" s="213"/>
      <c r="Q388" s="213"/>
      <c r="R388" s="213"/>
      <c r="S388" s="213"/>
      <c r="T388" s="213"/>
      <c r="U388" s="213"/>
      <c r="V388" s="213"/>
      <c r="W388" s="213"/>
      <c r="X388" s="213"/>
      <c r="Y388" s="213"/>
      <c r="Z388" s="213"/>
    </row>
    <row r="389" spans="1:26" ht="15.75" customHeight="1">
      <c r="A389" s="213"/>
      <c r="B389" s="214"/>
      <c r="C389" s="213"/>
      <c r="D389" s="215"/>
      <c r="E389" s="213"/>
      <c r="F389" s="213"/>
      <c r="G389" s="213"/>
      <c r="H389" s="213"/>
      <c r="I389" s="213"/>
      <c r="J389" s="213"/>
      <c r="K389" s="213"/>
      <c r="L389" s="213"/>
      <c r="M389" s="213"/>
      <c r="N389" s="213"/>
      <c r="O389" s="213"/>
      <c r="P389" s="213"/>
      <c r="Q389" s="213"/>
      <c r="R389" s="213"/>
      <c r="S389" s="213"/>
      <c r="T389" s="213"/>
      <c r="U389" s="213"/>
      <c r="V389" s="213"/>
      <c r="W389" s="213"/>
      <c r="X389" s="213"/>
      <c r="Y389" s="213"/>
      <c r="Z389" s="213"/>
    </row>
    <row r="390" spans="1:26" ht="15.75" customHeight="1">
      <c r="A390" s="213"/>
      <c r="B390" s="214"/>
      <c r="C390" s="213"/>
      <c r="D390" s="215"/>
      <c r="E390" s="213"/>
      <c r="F390" s="213"/>
      <c r="G390" s="213"/>
      <c r="H390" s="213"/>
      <c r="I390" s="213"/>
      <c r="J390" s="213"/>
      <c r="K390" s="213"/>
      <c r="L390" s="213"/>
      <c r="M390" s="213"/>
      <c r="N390" s="213"/>
      <c r="O390" s="213"/>
      <c r="P390" s="213"/>
      <c r="Q390" s="213"/>
      <c r="R390" s="213"/>
      <c r="S390" s="213"/>
      <c r="T390" s="213"/>
      <c r="U390" s="213"/>
      <c r="V390" s="213"/>
      <c r="W390" s="213"/>
      <c r="X390" s="213"/>
      <c r="Y390" s="213"/>
      <c r="Z390" s="213"/>
    </row>
    <row r="391" spans="1:26" ht="15.75" customHeight="1">
      <c r="A391" s="213"/>
      <c r="B391" s="214"/>
      <c r="C391" s="213"/>
      <c r="D391" s="215"/>
      <c r="E391" s="213"/>
      <c r="F391" s="213"/>
      <c r="G391" s="213"/>
      <c r="H391" s="213"/>
      <c r="I391" s="213"/>
      <c r="J391" s="213"/>
      <c r="K391" s="213"/>
      <c r="L391" s="213"/>
      <c r="M391" s="213"/>
      <c r="N391" s="213"/>
      <c r="O391" s="213"/>
      <c r="P391" s="213"/>
      <c r="Q391" s="213"/>
      <c r="R391" s="213"/>
      <c r="S391" s="213"/>
      <c r="T391" s="213"/>
      <c r="U391" s="213"/>
      <c r="V391" s="213"/>
      <c r="W391" s="213"/>
      <c r="X391" s="213"/>
      <c r="Y391" s="213"/>
      <c r="Z391" s="213"/>
    </row>
    <row r="392" spans="1:26" ht="15.75" customHeight="1">
      <c r="A392" s="213"/>
      <c r="B392" s="214"/>
      <c r="C392" s="213"/>
      <c r="D392" s="215"/>
      <c r="E392" s="213"/>
      <c r="F392" s="213"/>
      <c r="G392" s="213"/>
      <c r="H392" s="213"/>
      <c r="I392" s="213"/>
      <c r="J392" s="213"/>
      <c r="K392" s="213"/>
      <c r="L392" s="213"/>
      <c r="M392" s="213"/>
      <c r="N392" s="213"/>
      <c r="O392" s="213"/>
      <c r="P392" s="213"/>
      <c r="Q392" s="213"/>
      <c r="R392" s="213"/>
      <c r="S392" s="213"/>
      <c r="T392" s="213"/>
      <c r="U392" s="213"/>
      <c r="V392" s="213"/>
      <c r="W392" s="213"/>
      <c r="X392" s="213"/>
      <c r="Y392" s="213"/>
      <c r="Z392" s="213"/>
    </row>
    <row r="393" spans="1:26" ht="15.75" customHeight="1">
      <c r="A393" s="213"/>
      <c r="B393" s="214"/>
      <c r="C393" s="213"/>
      <c r="D393" s="215"/>
      <c r="E393" s="213"/>
      <c r="F393" s="213"/>
      <c r="G393" s="213"/>
      <c r="H393" s="213"/>
      <c r="I393" s="213"/>
      <c r="J393" s="213"/>
      <c r="K393" s="213"/>
      <c r="L393" s="213"/>
      <c r="M393" s="213"/>
      <c r="N393" s="213"/>
      <c r="O393" s="213"/>
      <c r="P393" s="213"/>
      <c r="Q393" s="213"/>
      <c r="R393" s="213"/>
      <c r="S393" s="213"/>
      <c r="T393" s="213"/>
      <c r="U393" s="213"/>
      <c r="V393" s="213"/>
      <c r="W393" s="213"/>
      <c r="X393" s="213"/>
      <c r="Y393" s="213"/>
      <c r="Z393" s="213"/>
    </row>
    <row r="394" spans="1:26" ht="15.75" customHeight="1">
      <c r="A394" s="213"/>
      <c r="B394" s="214"/>
      <c r="C394" s="213"/>
      <c r="D394" s="215"/>
      <c r="E394" s="213"/>
      <c r="F394" s="213"/>
      <c r="G394" s="213"/>
      <c r="H394" s="213"/>
      <c r="I394" s="213"/>
      <c r="J394" s="213"/>
      <c r="K394" s="213"/>
      <c r="L394" s="213"/>
      <c r="M394" s="213"/>
      <c r="N394" s="213"/>
      <c r="O394" s="213"/>
      <c r="P394" s="213"/>
      <c r="Q394" s="213"/>
      <c r="R394" s="213"/>
      <c r="S394" s="213"/>
      <c r="T394" s="213"/>
      <c r="U394" s="213"/>
      <c r="V394" s="213"/>
      <c r="W394" s="213"/>
      <c r="X394" s="213"/>
      <c r="Y394" s="213"/>
      <c r="Z394" s="213"/>
    </row>
    <row r="395" spans="1:26" ht="15.75" customHeight="1">
      <c r="A395" s="213"/>
      <c r="B395" s="214"/>
      <c r="C395" s="213"/>
      <c r="D395" s="215"/>
      <c r="E395" s="213"/>
      <c r="F395" s="213"/>
      <c r="G395" s="213"/>
      <c r="H395" s="213"/>
      <c r="I395" s="213"/>
      <c r="J395" s="213"/>
      <c r="K395" s="213"/>
      <c r="L395" s="213"/>
      <c r="M395" s="213"/>
      <c r="N395" s="213"/>
      <c r="O395" s="213"/>
      <c r="P395" s="213"/>
      <c r="Q395" s="213"/>
      <c r="R395" s="213"/>
      <c r="S395" s="213"/>
      <c r="T395" s="213"/>
      <c r="U395" s="213"/>
      <c r="V395" s="213"/>
      <c r="W395" s="213"/>
      <c r="X395" s="213"/>
      <c r="Y395" s="213"/>
      <c r="Z395" s="213"/>
    </row>
    <row r="396" spans="1:26" ht="15.75" customHeight="1">
      <c r="A396" s="213"/>
      <c r="B396" s="214"/>
      <c r="C396" s="213"/>
      <c r="D396" s="215"/>
      <c r="E396" s="213"/>
      <c r="F396" s="213"/>
      <c r="G396" s="213"/>
      <c r="H396" s="213"/>
      <c r="I396" s="213"/>
      <c r="J396" s="213"/>
      <c r="K396" s="213"/>
      <c r="L396" s="213"/>
      <c r="M396" s="213"/>
      <c r="N396" s="213"/>
      <c r="O396" s="213"/>
      <c r="P396" s="213"/>
      <c r="Q396" s="213"/>
      <c r="R396" s="213"/>
      <c r="S396" s="213"/>
      <c r="T396" s="213"/>
      <c r="U396" s="213"/>
      <c r="V396" s="213"/>
      <c r="W396" s="213"/>
      <c r="X396" s="213"/>
      <c r="Y396" s="213"/>
      <c r="Z396" s="213"/>
    </row>
    <row r="397" spans="1:26" ht="15.75" customHeight="1">
      <c r="A397" s="213"/>
      <c r="B397" s="214"/>
      <c r="C397" s="213"/>
      <c r="D397" s="215"/>
      <c r="E397" s="213"/>
      <c r="F397" s="213"/>
      <c r="G397" s="213"/>
      <c r="H397" s="213"/>
      <c r="I397" s="213"/>
      <c r="J397" s="213"/>
      <c r="K397" s="213"/>
      <c r="L397" s="213"/>
      <c r="M397" s="213"/>
      <c r="N397" s="213"/>
      <c r="O397" s="213"/>
      <c r="P397" s="213"/>
      <c r="Q397" s="213"/>
      <c r="R397" s="213"/>
      <c r="S397" s="213"/>
      <c r="T397" s="213"/>
      <c r="U397" s="213"/>
      <c r="V397" s="213"/>
      <c r="W397" s="213"/>
      <c r="X397" s="213"/>
      <c r="Y397" s="213"/>
      <c r="Z397" s="213"/>
    </row>
    <row r="398" spans="1:26" ht="15.75" customHeight="1">
      <c r="A398" s="213"/>
      <c r="B398" s="214"/>
      <c r="C398" s="213"/>
      <c r="D398" s="215"/>
      <c r="E398" s="213"/>
      <c r="F398" s="213"/>
      <c r="G398" s="213"/>
      <c r="H398" s="213"/>
      <c r="I398" s="213"/>
      <c r="J398" s="213"/>
      <c r="K398" s="213"/>
      <c r="L398" s="213"/>
      <c r="M398" s="213"/>
      <c r="N398" s="213"/>
      <c r="O398" s="213"/>
      <c r="P398" s="213"/>
      <c r="Q398" s="213"/>
      <c r="R398" s="213"/>
      <c r="S398" s="213"/>
      <c r="T398" s="213"/>
      <c r="U398" s="213"/>
      <c r="V398" s="213"/>
      <c r="W398" s="213"/>
      <c r="X398" s="213"/>
      <c r="Y398" s="213"/>
      <c r="Z398" s="213"/>
    </row>
    <row r="399" spans="1:26" ht="15.75" customHeight="1">
      <c r="A399" s="213"/>
      <c r="B399" s="214"/>
      <c r="C399" s="213"/>
      <c r="D399" s="215"/>
      <c r="E399" s="213"/>
      <c r="F399" s="213"/>
      <c r="G399" s="213"/>
      <c r="H399" s="213"/>
      <c r="I399" s="213"/>
      <c r="J399" s="213"/>
      <c r="K399" s="213"/>
      <c r="L399" s="213"/>
      <c r="M399" s="213"/>
      <c r="N399" s="213"/>
      <c r="O399" s="213"/>
      <c r="P399" s="213"/>
      <c r="Q399" s="213"/>
      <c r="R399" s="213"/>
      <c r="S399" s="213"/>
      <c r="T399" s="213"/>
      <c r="U399" s="213"/>
      <c r="V399" s="213"/>
      <c r="W399" s="213"/>
      <c r="X399" s="213"/>
      <c r="Y399" s="213"/>
      <c r="Z399" s="213"/>
    </row>
    <row r="400" spans="1:26" ht="15.75" customHeight="1">
      <c r="A400" s="213"/>
      <c r="B400" s="214"/>
      <c r="C400" s="213"/>
      <c r="D400" s="215"/>
      <c r="E400" s="213"/>
      <c r="F400" s="213"/>
      <c r="G400" s="213"/>
      <c r="H400" s="213"/>
      <c r="I400" s="213"/>
      <c r="J400" s="213"/>
      <c r="K400" s="213"/>
      <c r="L400" s="213"/>
      <c r="M400" s="213"/>
      <c r="N400" s="213"/>
      <c r="O400" s="213"/>
      <c r="P400" s="213"/>
      <c r="Q400" s="213"/>
      <c r="R400" s="213"/>
      <c r="S400" s="213"/>
      <c r="T400" s="213"/>
      <c r="U400" s="213"/>
      <c r="V400" s="213"/>
      <c r="W400" s="213"/>
      <c r="X400" s="213"/>
      <c r="Y400" s="213"/>
      <c r="Z400" s="213"/>
    </row>
    <row r="401" spans="1:26" ht="15.75" customHeight="1">
      <c r="A401" s="213"/>
      <c r="B401" s="214"/>
      <c r="C401" s="213"/>
      <c r="D401" s="215"/>
      <c r="E401" s="213"/>
      <c r="F401" s="213"/>
      <c r="G401" s="213"/>
      <c r="H401" s="213"/>
      <c r="I401" s="213"/>
      <c r="J401" s="213"/>
      <c r="K401" s="213"/>
      <c r="L401" s="213"/>
      <c r="M401" s="213"/>
      <c r="N401" s="213"/>
      <c r="O401" s="213"/>
      <c r="P401" s="213"/>
      <c r="Q401" s="213"/>
      <c r="R401" s="213"/>
      <c r="S401" s="213"/>
      <c r="T401" s="213"/>
      <c r="U401" s="213"/>
      <c r="V401" s="213"/>
      <c r="W401" s="213"/>
      <c r="X401" s="213"/>
      <c r="Y401" s="213"/>
      <c r="Z401" s="213"/>
    </row>
    <row r="402" spans="1:26" ht="15.75" customHeight="1">
      <c r="A402" s="213"/>
      <c r="B402" s="214"/>
      <c r="C402" s="213"/>
      <c r="D402" s="215"/>
      <c r="E402" s="213"/>
      <c r="F402" s="213"/>
      <c r="G402" s="213"/>
      <c r="H402" s="213"/>
      <c r="I402" s="213"/>
      <c r="J402" s="213"/>
      <c r="K402" s="213"/>
      <c r="L402" s="213"/>
      <c r="M402" s="213"/>
      <c r="N402" s="213"/>
      <c r="O402" s="213"/>
      <c r="P402" s="213"/>
      <c r="Q402" s="213"/>
      <c r="R402" s="213"/>
      <c r="S402" s="213"/>
      <c r="T402" s="213"/>
      <c r="U402" s="213"/>
      <c r="V402" s="213"/>
      <c r="W402" s="213"/>
      <c r="X402" s="213"/>
      <c r="Y402" s="213"/>
      <c r="Z402" s="213"/>
    </row>
    <row r="403" spans="1:26" ht="15.75" customHeight="1">
      <c r="A403" s="213"/>
      <c r="B403" s="214"/>
      <c r="C403" s="213"/>
      <c r="D403" s="215"/>
      <c r="E403" s="213"/>
      <c r="F403" s="213"/>
      <c r="G403" s="213"/>
      <c r="H403" s="213"/>
      <c r="I403" s="213"/>
      <c r="J403" s="213"/>
      <c r="K403" s="213"/>
      <c r="L403" s="213"/>
      <c r="M403" s="213"/>
      <c r="N403" s="213"/>
      <c r="O403" s="213"/>
      <c r="P403" s="213"/>
      <c r="Q403" s="213"/>
      <c r="R403" s="213"/>
      <c r="S403" s="213"/>
      <c r="T403" s="213"/>
      <c r="U403" s="213"/>
      <c r="V403" s="213"/>
      <c r="W403" s="213"/>
      <c r="X403" s="213"/>
      <c r="Y403" s="213"/>
      <c r="Z403" s="213"/>
    </row>
    <row r="404" spans="1:26" ht="15.75" customHeight="1">
      <c r="A404" s="213"/>
      <c r="B404" s="214"/>
      <c r="C404" s="213"/>
      <c r="D404" s="215"/>
      <c r="E404" s="213"/>
      <c r="F404" s="213"/>
      <c r="G404" s="213"/>
      <c r="H404" s="213"/>
      <c r="I404" s="213"/>
      <c r="J404" s="213"/>
      <c r="K404" s="213"/>
      <c r="L404" s="213"/>
      <c r="M404" s="213"/>
      <c r="N404" s="213"/>
      <c r="O404" s="213"/>
      <c r="P404" s="213"/>
      <c r="Q404" s="213"/>
      <c r="R404" s="213"/>
      <c r="S404" s="213"/>
      <c r="T404" s="213"/>
      <c r="U404" s="213"/>
      <c r="V404" s="213"/>
      <c r="W404" s="213"/>
      <c r="X404" s="213"/>
      <c r="Y404" s="213"/>
      <c r="Z404" s="213"/>
    </row>
    <row r="405" spans="1:26" ht="15.75" customHeight="1">
      <c r="A405" s="213"/>
      <c r="B405" s="214"/>
      <c r="C405" s="213"/>
      <c r="D405" s="215"/>
      <c r="E405" s="213"/>
      <c r="F405" s="213"/>
      <c r="G405" s="213"/>
      <c r="H405" s="213"/>
      <c r="I405" s="213"/>
      <c r="J405" s="213"/>
      <c r="K405" s="213"/>
      <c r="L405" s="213"/>
      <c r="M405" s="213"/>
      <c r="N405" s="213"/>
      <c r="O405" s="213"/>
      <c r="P405" s="213"/>
      <c r="Q405" s="213"/>
      <c r="R405" s="213"/>
      <c r="S405" s="213"/>
      <c r="T405" s="213"/>
      <c r="U405" s="213"/>
      <c r="V405" s="213"/>
      <c r="W405" s="213"/>
      <c r="X405" s="213"/>
      <c r="Y405" s="213"/>
      <c r="Z405" s="213"/>
    </row>
    <row r="406" spans="1:26" ht="15.75" customHeight="1">
      <c r="A406" s="213"/>
      <c r="B406" s="214"/>
      <c r="C406" s="213"/>
      <c r="D406" s="215"/>
      <c r="E406" s="213"/>
      <c r="F406" s="213"/>
      <c r="G406" s="213"/>
      <c r="H406" s="213"/>
      <c r="I406" s="213"/>
      <c r="J406" s="213"/>
      <c r="K406" s="213"/>
      <c r="L406" s="213"/>
      <c r="M406" s="213"/>
      <c r="N406" s="213"/>
      <c r="O406" s="213"/>
      <c r="P406" s="213"/>
      <c r="Q406" s="213"/>
      <c r="R406" s="213"/>
      <c r="S406" s="213"/>
      <c r="T406" s="213"/>
      <c r="U406" s="213"/>
      <c r="V406" s="213"/>
      <c r="W406" s="213"/>
      <c r="X406" s="213"/>
      <c r="Y406" s="213"/>
      <c r="Z406" s="213"/>
    </row>
    <row r="407" spans="1:26" ht="15.75" customHeight="1">
      <c r="A407" s="213"/>
      <c r="B407" s="214"/>
      <c r="C407" s="213"/>
      <c r="D407" s="215"/>
      <c r="E407" s="213"/>
      <c r="F407" s="213"/>
      <c r="G407" s="213"/>
      <c r="H407" s="213"/>
      <c r="I407" s="213"/>
      <c r="J407" s="213"/>
      <c r="K407" s="213"/>
      <c r="L407" s="213"/>
      <c r="M407" s="213"/>
      <c r="N407" s="213"/>
      <c r="O407" s="213"/>
      <c r="P407" s="213"/>
      <c r="Q407" s="213"/>
      <c r="R407" s="213"/>
      <c r="S407" s="213"/>
      <c r="T407" s="213"/>
      <c r="U407" s="213"/>
      <c r="V407" s="213"/>
      <c r="W407" s="213"/>
      <c r="X407" s="213"/>
      <c r="Y407" s="213"/>
      <c r="Z407" s="213"/>
    </row>
    <row r="408" spans="1:26" ht="15.75" customHeight="1">
      <c r="A408" s="213"/>
      <c r="B408" s="214"/>
      <c r="C408" s="213"/>
      <c r="D408" s="215"/>
      <c r="E408" s="213"/>
      <c r="F408" s="213"/>
      <c r="G408" s="213"/>
      <c r="H408" s="213"/>
      <c r="I408" s="213"/>
      <c r="J408" s="213"/>
      <c r="K408" s="213"/>
      <c r="L408" s="213"/>
      <c r="M408" s="213"/>
      <c r="N408" s="213"/>
      <c r="O408" s="213"/>
      <c r="P408" s="213"/>
      <c r="Q408" s="213"/>
      <c r="R408" s="213"/>
      <c r="S408" s="213"/>
      <c r="T408" s="213"/>
      <c r="U408" s="213"/>
      <c r="V408" s="213"/>
      <c r="W408" s="213"/>
      <c r="X408" s="213"/>
      <c r="Y408" s="213"/>
      <c r="Z408" s="213"/>
    </row>
    <row r="409" spans="1:26" ht="15.75" customHeight="1">
      <c r="A409" s="213"/>
      <c r="B409" s="214"/>
      <c r="C409" s="213"/>
      <c r="D409" s="215"/>
      <c r="E409" s="213"/>
      <c r="F409" s="213"/>
      <c r="G409" s="213"/>
      <c r="H409" s="213"/>
      <c r="I409" s="213"/>
      <c r="J409" s="213"/>
      <c r="K409" s="213"/>
      <c r="L409" s="213"/>
      <c r="M409" s="213"/>
      <c r="N409" s="213"/>
      <c r="O409" s="213"/>
      <c r="P409" s="213"/>
      <c r="Q409" s="213"/>
      <c r="R409" s="213"/>
      <c r="S409" s="213"/>
      <c r="T409" s="213"/>
      <c r="U409" s="213"/>
      <c r="V409" s="213"/>
      <c r="W409" s="213"/>
      <c r="X409" s="213"/>
      <c r="Y409" s="213"/>
      <c r="Z409" s="213"/>
    </row>
    <row r="410" spans="1:26" ht="15.75" customHeight="1">
      <c r="A410" s="213"/>
      <c r="B410" s="214"/>
      <c r="C410" s="213"/>
      <c r="D410" s="215"/>
      <c r="E410" s="213"/>
      <c r="F410" s="213"/>
      <c r="G410" s="213"/>
      <c r="H410" s="213"/>
      <c r="I410" s="213"/>
      <c r="J410" s="213"/>
      <c r="K410" s="213"/>
      <c r="L410" s="213"/>
      <c r="M410" s="213"/>
      <c r="N410" s="213"/>
      <c r="O410" s="213"/>
      <c r="P410" s="213"/>
      <c r="Q410" s="213"/>
      <c r="R410" s="213"/>
      <c r="S410" s="213"/>
      <c r="T410" s="213"/>
      <c r="U410" s="213"/>
      <c r="V410" s="213"/>
      <c r="W410" s="213"/>
      <c r="X410" s="213"/>
      <c r="Y410" s="213"/>
      <c r="Z410" s="213"/>
    </row>
    <row r="411" spans="1:26" ht="15.75" customHeight="1">
      <c r="A411" s="213"/>
      <c r="B411" s="214"/>
      <c r="C411" s="213"/>
      <c r="D411" s="215"/>
      <c r="E411" s="213"/>
      <c r="F411" s="213"/>
      <c r="G411" s="213"/>
      <c r="H411" s="213"/>
      <c r="I411" s="213"/>
      <c r="J411" s="213"/>
      <c r="K411" s="213"/>
      <c r="L411" s="213"/>
      <c r="M411" s="213"/>
      <c r="N411" s="213"/>
      <c r="O411" s="213"/>
      <c r="P411" s="213"/>
      <c r="Q411" s="213"/>
      <c r="R411" s="213"/>
      <c r="S411" s="213"/>
      <c r="T411" s="213"/>
      <c r="U411" s="213"/>
      <c r="V411" s="213"/>
      <c r="W411" s="213"/>
      <c r="X411" s="213"/>
      <c r="Y411" s="213"/>
      <c r="Z411" s="213"/>
    </row>
    <row r="412" spans="1:26" ht="15.75" customHeight="1">
      <c r="A412" s="213"/>
      <c r="B412" s="214"/>
      <c r="C412" s="213"/>
      <c r="D412" s="215"/>
      <c r="E412" s="213"/>
      <c r="F412" s="213"/>
      <c r="G412" s="213"/>
      <c r="H412" s="213"/>
      <c r="I412" s="213"/>
      <c r="J412" s="213"/>
      <c r="K412" s="213"/>
      <c r="L412" s="213"/>
      <c r="M412" s="213"/>
      <c r="N412" s="213"/>
      <c r="O412" s="213"/>
      <c r="P412" s="213"/>
      <c r="Q412" s="213"/>
      <c r="R412" s="213"/>
      <c r="S412" s="213"/>
      <c r="T412" s="213"/>
      <c r="U412" s="213"/>
      <c r="V412" s="213"/>
      <c r="W412" s="213"/>
      <c r="X412" s="213"/>
      <c r="Y412" s="213"/>
      <c r="Z412" s="213"/>
    </row>
    <row r="413" spans="1:26" ht="15.75" customHeight="1">
      <c r="A413" s="213"/>
      <c r="B413" s="214"/>
      <c r="C413" s="213"/>
      <c r="D413" s="215"/>
      <c r="E413" s="213"/>
      <c r="F413" s="213"/>
      <c r="G413" s="213"/>
      <c r="H413" s="213"/>
      <c r="I413" s="213"/>
      <c r="J413" s="213"/>
      <c r="K413" s="213"/>
      <c r="L413" s="213"/>
      <c r="M413" s="213"/>
      <c r="N413" s="213"/>
      <c r="O413" s="213"/>
      <c r="P413" s="213"/>
      <c r="Q413" s="213"/>
      <c r="R413" s="213"/>
      <c r="S413" s="213"/>
      <c r="T413" s="213"/>
      <c r="U413" s="213"/>
      <c r="V413" s="213"/>
      <c r="W413" s="213"/>
      <c r="X413" s="213"/>
      <c r="Y413" s="213"/>
      <c r="Z413" s="213"/>
    </row>
    <row r="414" spans="1:26" ht="15.75" customHeight="1">
      <c r="A414" s="213"/>
      <c r="B414" s="214"/>
      <c r="C414" s="213"/>
      <c r="D414" s="215"/>
      <c r="E414" s="213"/>
      <c r="F414" s="213"/>
      <c r="G414" s="213"/>
      <c r="H414" s="213"/>
      <c r="I414" s="213"/>
      <c r="J414" s="213"/>
      <c r="K414" s="213"/>
      <c r="L414" s="213"/>
      <c r="M414" s="213"/>
      <c r="N414" s="213"/>
      <c r="O414" s="213"/>
      <c r="P414" s="213"/>
      <c r="Q414" s="213"/>
      <c r="R414" s="213"/>
      <c r="S414" s="213"/>
      <c r="T414" s="213"/>
      <c r="U414" s="213"/>
      <c r="V414" s="213"/>
      <c r="W414" s="213"/>
      <c r="X414" s="213"/>
      <c r="Y414" s="213"/>
      <c r="Z414" s="213"/>
    </row>
    <row r="415" spans="1:26" ht="15.75" customHeight="1">
      <c r="A415" s="213"/>
      <c r="B415" s="214"/>
      <c r="C415" s="213"/>
      <c r="D415" s="215"/>
      <c r="E415" s="213"/>
      <c r="F415" s="213"/>
      <c r="G415" s="213"/>
      <c r="H415" s="213"/>
      <c r="I415" s="213"/>
      <c r="J415" s="213"/>
      <c r="K415" s="213"/>
      <c r="L415" s="213"/>
      <c r="M415" s="213"/>
      <c r="N415" s="213"/>
      <c r="O415" s="213"/>
      <c r="P415" s="213"/>
      <c r="Q415" s="213"/>
      <c r="R415" s="213"/>
      <c r="S415" s="213"/>
      <c r="T415" s="213"/>
      <c r="U415" s="213"/>
      <c r="V415" s="213"/>
      <c r="W415" s="213"/>
      <c r="X415" s="213"/>
      <c r="Y415" s="213"/>
      <c r="Z415" s="213"/>
    </row>
    <row r="416" spans="1:26" ht="15.75" customHeight="1">
      <c r="A416" s="213"/>
      <c r="B416" s="214"/>
      <c r="C416" s="213"/>
      <c r="D416" s="215"/>
      <c r="E416" s="213"/>
      <c r="F416" s="213"/>
      <c r="G416" s="213"/>
      <c r="H416" s="213"/>
      <c r="I416" s="213"/>
      <c r="J416" s="213"/>
      <c r="K416" s="213"/>
      <c r="L416" s="213"/>
      <c r="M416" s="213"/>
      <c r="N416" s="213"/>
      <c r="O416" s="213"/>
      <c r="P416" s="213"/>
      <c r="Q416" s="213"/>
      <c r="R416" s="213"/>
      <c r="S416" s="213"/>
      <c r="T416" s="213"/>
      <c r="U416" s="213"/>
      <c r="V416" s="213"/>
      <c r="W416" s="213"/>
      <c r="X416" s="213"/>
      <c r="Y416" s="213"/>
      <c r="Z416" s="213"/>
    </row>
    <row r="417" spans="1:26" ht="15.75" customHeight="1">
      <c r="A417" s="213"/>
      <c r="B417" s="214"/>
      <c r="C417" s="213"/>
      <c r="D417" s="215"/>
      <c r="E417" s="213"/>
      <c r="F417" s="213"/>
      <c r="G417" s="213"/>
      <c r="H417" s="213"/>
      <c r="I417" s="213"/>
      <c r="J417" s="213"/>
      <c r="K417" s="213"/>
      <c r="L417" s="213"/>
      <c r="M417" s="213"/>
      <c r="N417" s="213"/>
      <c r="O417" s="213"/>
      <c r="P417" s="213"/>
      <c r="Q417" s="213"/>
      <c r="R417" s="213"/>
      <c r="S417" s="213"/>
      <c r="T417" s="213"/>
      <c r="U417" s="213"/>
      <c r="V417" s="213"/>
      <c r="W417" s="213"/>
      <c r="X417" s="213"/>
      <c r="Y417" s="213"/>
      <c r="Z417" s="213"/>
    </row>
    <row r="418" spans="1:26" ht="15.75" customHeight="1">
      <c r="A418" s="213"/>
      <c r="B418" s="214"/>
      <c r="C418" s="213"/>
      <c r="D418" s="215"/>
      <c r="E418" s="213"/>
      <c r="F418" s="213"/>
      <c r="G418" s="213"/>
      <c r="H418" s="213"/>
      <c r="I418" s="213"/>
      <c r="J418" s="213"/>
      <c r="K418" s="213"/>
      <c r="L418" s="213"/>
      <c r="M418" s="213"/>
      <c r="N418" s="213"/>
      <c r="O418" s="213"/>
      <c r="P418" s="213"/>
      <c r="Q418" s="213"/>
      <c r="R418" s="213"/>
      <c r="S418" s="213"/>
      <c r="T418" s="213"/>
      <c r="U418" s="213"/>
      <c r="V418" s="213"/>
      <c r="W418" s="213"/>
      <c r="X418" s="213"/>
      <c r="Y418" s="213"/>
      <c r="Z418" s="213"/>
    </row>
    <row r="419" spans="1:26" ht="15.75" customHeight="1">
      <c r="A419" s="213"/>
      <c r="B419" s="214"/>
      <c r="C419" s="213"/>
      <c r="D419" s="215"/>
      <c r="E419" s="213"/>
      <c r="F419" s="213"/>
      <c r="G419" s="213"/>
      <c r="H419" s="213"/>
      <c r="I419" s="213"/>
      <c r="J419" s="213"/>
      <c r="K419" s="213"/>
      <c r="L419" s="213"/>
      <c r="M419" s="213"/>
      <c r="N419" s="213"/>
      <c r="O419" s="213"/>
      <c r="P419" s="213"/>
      <c r="Q419" s="213"/>
      <c r="R419" s="213"/>
      <c r="S419" s="213"/>
      <c r="T419" s="213"/>
      <c r="U419" s="213"/>
      <c r="V419" s="213"/>
      <c r="W419" s="213"/>
      <c r="X419" s="213"/>
      <c r="Y419" s="213"/>
      <c r="Z419" s="213"/>
    </row>
    <row r="420" spans="1:26" ht="15.75" customHeight="1">
      <c r="A420" s="213"/>
      <c r="B420" s="214"/>
      <c r="C420" s="213"/>
      <c r="D420" s="215"/>
      <c r="E420" s="213"/>
      <c r="F420" s="213"/>
      <c r="G420" s="213"/>
      <c r="H420" s="213"/>
      <c r="I420" s="213"/>
      <c r="J420" s="213"/>
      <c r="K420" s="213"/>
      <c r="L420" s="213"/>
      <c r="M420" s="213"/>
      <c r="N420" s="213"/>
      <c r="O420" s="213"/>
      <c r="P420" s="213"/>
      <c r="Q420" s="213"/>
      <c r="R420" s="213"/>
      <c r="S420" s="213"/>
      <c r="T420" s="213"/>
      <c r="U420" s="213"/>
      <c r="V420" s="213"/>
      <c r="W420" s="213"/>
      <c r="X420" s="213"/>
      <c r="Y420" s="213"/>
      <c r="Z420" s="213"/>
    </row>
    <row r="421" spans="1:26" ht="15.75" customHeight="1">
      <c r="A421" s="213"/>
      <c r="B421" s="214"/>
      <c r="C421" s="213"/>
      <c r="D421" s="215"/>
      <c r="E421" s="213"/>
      <c r="F421" s="213"/>
      <c r="G421" s="213"/>
      <c r="H421" s="213"/>
      <c r="I421" s="213"/>
      <c r="J421" s="213"/>
      <c r="K421" s="213"/>
      <c r="L421" s="213"/>
      <c r="M421" s="213"/>
      <c r="N421" s="213"/>
      <c r="O421" s="213"/>
      <c r="P421" s="213"/>
      <c r="Q421" s="213"/>
      <c r="R421" s="213"/>
      <c r="S421" s="213"/>
      <c r="T421" s="213"/>
      <c r="U421" s="213"/>
      <c r="V421" s="213"/>
      <c r="W421" s="213"/>
      <c r="X421" s="213"/>
      <c r="Y421" s="213"/>
      <c r="Z421" s="213"/>
    </row>
    <row r="422" spans="1:26" ht="15.75" customHeight="1">
      <c r="A422" s="213"/>
      <c r="B422" s="214"/>
      <c r="C422" s="213"/>
      <c r="D422" s="215"/>
      <c r="E422" s="213"/>
      <c r="F422" s="213"/>
      <c r="G422" s="213"/>
      <c r="H422" s="213"/>
      <c r="I422" s="213"/>
      <c r="J422" s="213"/>
      <c r="K422" s="213"/>
      <c r="L422" s="213"/>
      <c r="M422" s="213"/>
      <c r="N422" s="213"/>
      <c r="O422" s="213"/>
      <c r="P422" s="213"/>
      <c r="Q422" s="213"/>
      <c r="R422" s="213"/>
      <c r="S422" s="213"/>
      <c r="T422" s="213"/>
      <c r="U422" s="213"/>
      <c r="V422" s="213"/>
      <c r="W422" s="213"/>
      <c r="X422" s="213"/>
      <c r="Y422" s="213"/>
      <c r="Z422" s="213"/>
    </row>
    <row r="423" spans="1:26" ht="15.75" customHeight="1">
      <c r="A423" s="213"/>
      <c r="B423" s="214"/>
      <c r="C423" s="213"/>
      <c r="D423" s="215"/>
      <c r="E423" s="213"/>
      <c r="F423" s="213"/>
      <c r="G423" s="213"/>
      <c r="H423" s="213"/>
      <c r="I423" s="213"/>
      <c r="J423" s="213"/>
      <c r="K423" s="213"/>
      <c r="L423" s="213"/>
      <c r="M423" s="213"/>
      <c r="N423" s="213"/>
      <c r="O423" s="213"/>
      <c r="P423" s="213"/>
      <c r="Q423" s="213"/>
      <c r="R423" s="213"/>
      <c r="S423" s="213"/>
      <c r="T423" s="213"/>
      <c r="U423" s="213"/>
      <c r="V423" s="213"/>
      <c r="W423" s="213"/>
      <c r="X423" s="213"/>
      <c r="Y423" s="213"/>
      <c r="Z423" s="213"/>
    </row>
    <row r="424" spans="1:26" ht="15.75" customHeight="1">
      <c r="A424" s="213"/>
      <c r="B424" s="214"/>
      <c r="C424" s="213"/>
      <c r="D424" s="215"/>
      <c r="E424" s="213"/>
      <c r="F424" s="213"/>
      <c r="G424" s="213"/>
      <c r="H424" s="213"/>
      <c r="I424" s="213"/>
      <c r="J424" s="213"/>
      <c r="K424" s="213"/>
      <c r="L424" s="213"/>
      <c r="M424" s="213"/>
      <c r="N424" s="213"/>
      <c r="O424" s="213"/>
      <c r="P424" s="213"/>
      <c r="Q424" s="213"/>
      <c r="R424" s="213"/>
      <c r="S424" s="213"/>
      <c r="T424" s="213"/>
      <c r="U424" s="213"/>
      <c r="V424" s="213"/>
      <c r="W424" s="213"/>
      <c r="X424" s="213"/>
      <c r="Y424" s="213"/>
      <c r="Z424" s="213"/>
    </row>
    <row r="425" spans="1:26" ht="15.75" customHeight="1">
      <c r="A425" s="213"/>
      <c r="B425" s="214"/>
      <c r="C425" s="213"/>
      <c r="D425" s="215"/>
      <c r="E425" s="213"/>
      <c r="F425" s="213"/>
      <c r="G425" s="213"/>
      <c r="H425" s="213"/>
      <c r="I425" s="213"/>
      <c r="J425" s="213"/>
      <c r="K425" s="213"/>
      <c r="L425" s="213"/>
      <c r="M425" s="213"/>
      <c r="N425" s="213"/>
      <c r="O425" s="213"/>
      <c r="P425" s="213"/>
      <c r="Q425" s="213"/>
      <c r="R425" s="213"/>
      <c r="S425" s="213"/>
      <c r="T425" s="213"/>
      <c r="U425" s="213"/>
      <c r="V425" s="213"/>
      <c r="W425" s="213"/>
      <c r="X425" s="213"/>
      <c r="Y425" s="213"/>
      <c r="Z425" s="213"/>
    </row>
    <row r="426" spans="1:26" ht="15.75" customHeight="1">
      <c r="A426" s="213"/>
      <c r="B426" s="214"/>
      <c r="C426" s="213"/>
      <c r="D426" s="215"/>
      <c r="E426" s="213"/>
      <c r="F426" s="213"/>
      <c r="G426" s="213"/>
      <c r="H426" s="213"/>
      <c r="I426" s="213"/>
      <c r="J426" s="213"/>
      <c r="K426" s="213"/>
      <c r="L426" s="213"/>
      <c r="M426" s="213"/>
      <c r="N426" s="213"/>
      <c r="O426" s="213"/>
      <c r="P426" s="213"/>
      <c r="Q426" s="213"/>
      <c r="R426" s="213"/>
      <c r="S426" s="213"/>
      <c r="T426" s="213"/>
      <c r="U426" s="213"/>
      <c r="V426" s="213"/>
      <c r="W426" s="213"/>
      <c r="X426" s="213"/>
      <c r="Y426" s="213"/>
      <c r="Z426" s="213"/>
    </row>
    <row r="427" spans="1:26" ht="15.75" customHeight="1">
      <c r="A427" s="213"/>
      <c r="B427" s="214"/>
      <c r="C427" s="213"/>
      <c r="D427" s="215"/>
      <c r="E427" s="213"/>
      <c r="F427" s="213"/>
      <c r="G427" s="213"/>
      <c r="H427" s="213"/>
      <c r="I427" s="213"/>
      <c r="J427" s="213"/>
      <c r="K427" s="213"/>
      <c r="L427" s="213"/>
      <c r="M427" s="213"/>
      <c r="N427" s="213"/>
      <c r="O427" s="213"/>
      <c r="P427" s="213"/>
      <c r="Q427" s="213"/>
      <c r="R427" s="213"/>
      <c r="S427" s="213"/>
      <c r="T427" s="213"/>
      <c r="U427" s="213"/>
      <c r="V427" s="213"/>
      <c r="W427" s="213"/>
      <c r="X427" s="213"/>
      <c r="Y427" s="213"/>
      <c r="Z427" s="213"/>
    </row>
    <row r="428" spans="1:26" ht="15.75" customHeight="1">
      <c r="A428" s="213"/>
      <c r="B428" s="214"/>
      <c r="C428" s="213"/>
      <c r="D428" s="215"/>
      <c r="E428" s="213"/>
      <c r="F428" s="213"/>
      <c r="G428" s="213"/>
      <c r="H428" s="213"/>
      <c r="I428" s="213"/>
      <c r="J428" s="213"/>
      <c r="K428" s="213"/>
      <c r="L428" s="213"/>
      <c r="M428" s="213"/>
      <c r="N428" s="213"/>
      <c r="O428" s="213"/>
      <c r="P428" s="213"/>
      <c r="Q428" s="213"/>
      <c r="R428" s="213"/>
      <c r="S428" s="213"/>
      <c r="T428" s="213"/>
      <c r="U428" s="213"/>
      <c r="V428" s="213"/>
      <c r="W428" s="213"/>
      <c r="X428" s="213"/>
      <c r="Y428" s="213"/>
      <c r="Z428" s="213"/>
    </row>
    <row r="429" spans="1:26" ht="15.75" customHeight="1">
      <c r="A429" s="213"/>
      <c r="B429" s="214"/>
      <c r="C429" s="213"/>
      <c r="D429" s="215"/>
      <c r="E429" s="213"/>
      <c r="F429" s="213"/>
      <c r="G429" s="213"/>
      <c r="H429" s="213"/>
      <c r="I429" s="213"/>
      <c r="J429" s="213"/>
      <c r="K429" s="213"/>
      <c r="L429" s="213"/>
      <c r="M429" s="213"/>
      <c r="N429" s="213"/>
      <c r="O429" s="213"/>
      <c r="P429" s="213"/>
      <c r="Q429" s="213"/>
      <c r="R429" s="213"/>
      <c r="S429" s="213"/>
      <c r="T429" s="213"/>
      <c r="U429" s="213"/>
      <c r="V429" s="213"/>
      <c r="W429" s="213"/>
      <c r="X429" s="213"/>
      <c r="Y429" s="213"/>
      <c r="Z429" s="213"/>
    </row>
    <row r="430" spans="1:26" ht="15.75" customHeight="1">
      <c r="A430" s="213"/>
      <c r="B430" s="214"/>
      <c r="C430" s="213"/>
      <c r="D430" s="215"/>
      <c r="E430" s="213"/>
      <c r="F430" s="213"/>
      <c r="G430" s="213"/>
      <c r="H430" s="213"/>
      <c r="I430" s="213"/>
      <c r="J430" s="213"/>
      <c r="K430" s="213"/>
      <c r="L430" s="213"/>
      <c r="M430" s="213"/>
      <c r="N430" s="213"/>
      <c r="O430" s="213"/>
      <c r="P430" s="213"/>
      <c r="Q430" s="213"/>
      <c r="R430" s="213"/>
      <c r="S430" s="213"/>
      <c r="T430" s="213"/>
      <c r="U430" s="213"/>
      <c r="V430" s="213"/>
      <c r="W430" s="213"/>
      <c r="X430" s="213"/>
      <c r="Y430" s="213"/>
      <c r="Z430" s="213"/>
    </row>
    <row r="431" spans="1:26" ht="15.75" customHeight="1">
      <c r="A431" s="213"/>
      <c r="B431" s="214"/>
      <c r="C431" s="213"/>
      <c r="D431" s="215"/>
      <c r="E431" s="213"/>
      <c r="F431" s="213"/>
      <c r="G431" s="213"/>
      <c r="H431" s="213"/>
      <c r="I431" s="213"/>
      <c r="J431" s="213"/>
      <c r="K431" s="213"/>
      <c r="L431" s="213"/>
      <c r="M431" s="213"/>
      <c r="N431" s="213"/>
      <c r="O431" s="213"/>
      <c r="P431" s="213"/>
      <c r="Q431" s="213"/>
      <c r="R431" s="213"/>
      <c r="S431" s="213"/>
      <c r="T431" s="213"/>
      <c r="U431" s="213"/>
      <c r="V431" s="213"/>
      <c r="W431" s="213"/>
      <c r="X431" s="213"/>
      <c r="Y431" s="213"/>
      <c r="Z431" s="213"/>
    </row>
    <row r="432" spans="1:26" ht="15.75" customHeight="1">
      <c r="A432" s="213"/>
      <c r="B432" s="214"/>
      <c r="C432" s="213"/>
      <c r="D432" s="215"/>
      <c r="E432" s="213"/>
      <c r="F432" s="213"/>
      <c r="G432" s="213"/>
      <c r="H432" s="213"/>
      <c r="I432" s="213"/>
      <c r="J432" s="213"/>
      <c r="K432" s="213"/>
      <c r="L432" s="213"/>
      <c r="M432" s="213"/>
      <c r="N432" s="213"/>
      <c r="O432" s="213"/>
      <c r="P432" s="213"/>
      <c r="Q432" s="213"/>
      <c r="R432" s="213"/>
      <c r="S432" s="213"/>
      <c r="T432" s="213"/>
      <c r="U432" s="213"/>
      <c r="V432" s="213"/>
      <c r="W432" s="213"/>
      <c r="X432" s="213"/>
      <c r="Y432" s="213"/>
      <c r="Z432" s="213"/>
    </row>
    <row r="433" spans="1:26" ht="15.75" customHeight="1">
      <c r="A433" s="213"/>
      <c r="B433" s="214"/>
      <c r="C433" s="213"/>
      <c r="D433" s="215"/>
      <c r="E433" s="213"/>
      <c r="F433" s="213"/>
      <c r="G433" s="213"/>
      <c r="H433" s="213"/>
      <c r="I433" s="213"/>
      <c r="J433" s="213"/>
      <c r="K433" s="213"/>
      <c r="L433" s="213"/>
      <c r="M433" s="213"/>
      <c r="N433" s="213"/>
      <c r="O433" s="213"/>
      <c r="P433" s="213"/>
      <c r="Q433" s="213"/>
      <c r="R433" s="213"/>
      <c r="S433" s="213"/>
      <c r="T433" s="213"/>
      <c r="U433" s="213"/>
      <c r="V433" s="213"/>
      <c r="W433" s="213"/>
      <c r="X433" s="213"/>
      <c r="Y433" s="213"/>
      <c r="Z433" s="213"/>
    </row>
    <row r="434" spans="1:26" ht="15.75" customHeight="1">
      <c r="A434" s="213"/>
      <c r="B434" s="214"/>
      <c r="C434" s="213"/>
      <c r="D434" s="215"/>
      <c r="E434" s="213"/>
      <c r="F434" s="213"/>
      <c r="G434" s="213"/>
      <c r="H434" s="213"/>
      <c r="I434" s="213"/>
      <c r="J434" s="213"/>
      <c r="K434" s="213"/>
      <c r="L434" s="213"/>
      <c r="M434" s="213"/>
      <c r="N434" s="213"/>
      <c r="O434" s="213"/>
      <c r="P434" s="213"/>
      <c r="Q434" s="213"/>
      <c r="R434" s="213"/>
      <c r="S434" s="213"/>
      <c r="T434" s="213"/>
      <c r="U434" s="213"/>
      <c r="V434" s="213"/>
      <c r="W434" s="213"/>
      <c r="X434" s="213"/>
      <c r="Y434" s="213"/>
      <c r="Z434" s="213"/>
    </row>
    <row r="435" spans="1:26" ht="15.75" customHeight="1">
      <c r="A435" s="213"/>
      <c r="B435" s="214"/>
      <c r="C435" s="213"/>
      <c r="D435" s="215"/>
      <c r="E435" s="213"/>
      <c r="F435" s="213"/>
      <c r="G435" s="213"/>
      <c r="H435" s="213"/>
      <c r="I435" s="213"/>
      <c r="J435" s="213"/>
      <c r="K435" s="213"/>
      <c r="L435" s="213"/>
      <c r="M435" s="213"/>
      <c r="N435" s="213"/>
      <c r="O435" s="213"/>
      <c r="P435" s="213"/>
      <c r="Q435" s="213"/>
      <c r="R435" s="213"/>
      <c r="S435" s="213"/>
      <c r="T435" s="213"/>
      <c r="U435" s="213"/>
      <c r="V435" s="213"/>
      <c r="W435" s="213"/>
      <c r="X435" s="213"/>
      <c r="Y435" s="213"/>
      <c r="Z435" s="213"/>
    </row>
    <row r="436" spans="1:26" ht="15.75" customHeight="1">
      <c r="A436" s="213"/>
      <c r="B436" s="214"/>
      <c r="C436" s="213"/>
      <c r="D436" s="215"/>
      <c r="E436" s="213"/>
      <c r="F436" s="213"/>
      <c r="G436" s="213"/>
      <c r="H436" s="213"/>
      <c r="I436" s="213"/>
      <c r="J436" s="213"/>
      <c r="K436" s="213"/>
      <c r="L436" s="213"/>
      <c r="M436" s="213"/>
      <c r="N436" s="213"/>
      <c r="O436" s="213"/>
      <c r="P436" s="213"/>
      <c r="Q436" s="213"/>
      <c r="R436" s="213"/>
      <c r="S436" s="213"/>
      <c r="T436" s="213"/>
      <c r="U436" s="213"/>
      <c r="V436" s="213"/>
      <c r="W436" s="213"/>
      <c r="X436" s="213"/>
      <c r="Y436" s="213"/>
      <c r="Z436" s="213"/>
    </row>
    <row r="437" spans="1:26" ht="15.75" customHeight="1">
      <c r="A437" s="213"/>
      <c r="B437" s="214"/>
      <c r="C437" s="213"/>
      <c r="D437" s="215"/>
      <c r="E437" s="213"/>
      <c r="F437" s="213"/>
      <c r="G437" s="213"/>
      <c r="H437" s="213"/>
      <c r="I437" s="213"/>
      <c r="J437" s="213"/>
      <c r="K437" s="213"/>
      <c r="L437" s="213"/>
      <c r="M437" s="213"/>
      <c r="N437" s="213"/>
      <c r="O437" s="213"/>
      <c r="P437" s="213"/>
      <c r="Q437" s="213"/>
      <c r="R437" s="213"/>
      <c r="S437" s="213"/>
      <c r="T437" s="213"/>
      <c r="U437" s="213"/>
      <c r="V437" s="213"/>
      <c r="W437" s="213"/>
      <c r="X437" s="213"/>
      <c r="Y437" s="213"/>
      <c r="Z437" s="213"/>
    </row>
    <row r="438" spans="1:26" ht="15.75" customHeight="1">
      <c r="A438" s="213"/>
      <c r="B438" s="214"/>
      <c r="C438" s="213"/>
      <c r="D438" s="215"/>
      <c r="E438" s="213"/>
      <c r="F438" s="213"/>
      <c r="G438" s="213"/>
      <c r="H438" s="213"/>
      <c r="I438" s="213"/>
      <c r="J438" s="213"/>
      <c r="K438" s="213"/>
      <c r="L438" s="213"/>
      <c r="M438" s="213"/>
      <c r="N438" s="213"/>
      <c r="O438" s="213"/>
      <c r="P438" s="213"/>
      <c r="Q438" s="213"/>
      <c r="R438" s="213"/>
      <c r="S438" s="213"/>
      <c r="T438" s="213"/>
      <c r="U438" s="213"/>
      <c r="V438" s="213"/>
      <c r="W438" s="213"/>
      <c r="X438" s="213"/>
      <c r="Y438" s="213"/>
      <c r="Z438" s="213"/>
    </row>
    <row r="439" spans="1:26" ht="15.75" customHeight="1">
      <c r="A439" s="213"/>
      <c r="B439" s="214"/>
      <c r="C439" s="213"/>
      <c r="D439" s="215"/>
      <c r="E439" s="213"/>
      <c r="F439" s="213"/>
      <c r="G439" s="213"/>
      <c r="H439" s="213"/>
      <c r="I439" s="213"/>
      <c r="J439" s="213"/>
      <c r="K439" s="213"/>
      <c r="L439" s="213"/>
      <c r="M439" s="213"/>
      <c r="N439" s="213"/>
      <c r="O439" s="213"/>
      <c r="P439" s="213"/>
      <c r="Q439" s="213"/>
      <c r="R439" s="213"/>
      <c r="S439" s="213"/>
      <c r="T439" s="213"/>
      <c r="U439" s="213"/>
      <c r="V439" s="213"/>
      <c r="W439" s="213"/>
      <c r="X439" s="213"/>
      <c r="Y439" s="213"/>
      <c r="Z439" s="213"/>
    </row>
    <row r="440" spans="1:26" ht="15.75" customHeight="1">
      <c r="A440" s="213"/>
      <c r="B440" s="214"/>
      <c r="C440" s="213"/>
      <c r="D440" s="215"/>
      <c r="E440" s="213"/>
      <c r="F440" s="213"/>
      <c r="G440" s="213"/>
      <c r="H440" s="213"/>
      <c r="I440" s="213"/>
      <c r="J440" s="213"/>
      <c r="K440" s="213"/>
      <c r="L440" s="213"/>
      <c r="M440" s="213"/>
      <c r="N440" s="213"/>
      <c r="O440" s="213"/>
      <c r="P440" s="213"/>
      <c r="Q440" s="213"/>
      <c r="R440" s="213"/>
      <c r="S440" s="213"/>
      <c r="T440" s="213"/>
      <c r="U440" s="213"/>
      <c r="V440" s="213"/>
      <c r="W440" s="213"/>
      <c r="X440" s="213"/>
      <c r="Y440" s="213"/>
      <c r="Z440" s="213"/>
    </row>
    <row r="441" spans="1:26" ht="15.75" customHeight="1">
      <c r="A441" s="213"/>
      <c r="B441" s="214"/>
      <c r="C441" s="213"/>
      <c r="D441" s="215"/>
      <c r="E441" s="213"/>
      <c r="F441" s="213"/>
      <c r="G441" s="213"/>
      <c r="H441" s="213"/>
      <c r="I441" s="213"/>
      <c r="J441" s="213"/>
      <c r="K441" s="213"/>
      <c r="L441" s="213"/>
      <c r="M441" s="213"/>
      <c r="N441" s="213"/>
      <c r="O441" s="213"/>
      <c r="P441" s="213"/>
      <c r="Q441" s="213"/>
      <c r="R441" s="213"/>
      <c r="S441" s="213"/>
      <c r="T441" s="213"/>
      <c r="U441" s="213"/>
      <c r="V441" s="213"/>
      <c r="W441" s="213"/>
      <c r="X441" s="213"/>
      <c r="Y441" s="213"/>
      <c r="Z441" s="213"/>
    </row>
    <row r="442" spans="1:26" ht="15.75" customHeight="1">
      <c r="A442" s="213"/>
      <c r="B442" s="214"/>
      <c r="C442" s="213"/>
      <c r="D442" s="215"/>
      <c r="E442" s="213"/>
      <c r="F442" s="213"/>
      <c r="G442" s="213"/>
      <c r="H442" s="213"/>
      <c r="I442" s="213"/>
      <c r="J442" s="213"/>
      <c r="K442" s="213"/>
      <c r="L442" s="213"/>
      <c r="M442" s="213"/>
      <c r="N442" s="213"/>
      <c r="O442" s="213"/>
      <c r="P442" s="213"/>
      <c r="Q442" s="213"/>
      <c r="R442" s="213"/>
      <c r="S442" s="213"/>
      <c r="T442" s="213"/>
      <c r="U442" s="213"/>
      <c r="V442" s="213"/>
      <c r="W442" s="213"/>
      <c r="X442" s="213"/>
      <c r="Y442" s="213"/>
      <c r="Z442" s="213"/>
    </row>
    <row r="443" spans="1:26" ht="15.75" customHeight="1">
      <c r="A443" s="213"/>
      <c r="B443" s="214"/>
      <c r="C443" s="213"/>
      <c r="D443" s="215"/>
      <c r="E443" s="213"/>
      <c r="F443" s="213"/>
      <c r="G443" s="213"/>
      <c r="H443" s="213"/>
      <c r="I443" s="213"/>
      <c r="J443" s="213"/>
      <c r="K443" s="213"/>
      <c r="L443" s="213"/>
      <c r="M443" s="213"/>
      <c r="N443" s="213"/>
      <c r="O443" s="213"/>
      <c r="P443" s="213"/>
      <c r="Q443" s="213"/>
      <c r="R443" s="213"/>
      <c r="S443" s="213"/>
      <c r="T443" s="213"/>
      <c r="U443" s="213"/>
      <c r="V443" s="213"/>
      <c r="W443" s="213"/>
      <c r="X443" s="213"/>
      <c r="Y443" s="213"/>
      <c r="Z443" s="213"/>
    </row>
    <row r="444" spans="1:26" ht="15.75" customHeight="1">
      <c r="A444" s="213"/>
      <c r="B444" s="214"/>
      <c r="C444" s="213"/>
      <c r="D444" s="215"/>
      <c r="E444" s="213"/>
      <c r="F444" s="213"/>
      <c r="G444" s="213"/>
      <c r="H444" s="213"/>
      <c r="I444" s="213"/>
      <c r="J444" s="213"/>
      <c r="K444" s="213"/>
      <c r="L444" s="213"/>
      <c r="M444" s="213"/>
      <c r="N444" s="213"/>
      <c r="O444" s="213"/>
      <c r="P444" s="213"/>
      <c r="Q444" s="213"/>
      <c r="R444" s="213"/>
      <c r="S444" s="213"/>
      <c r="T444" s="213"/>
      <c r="U444" s="213"/>
      <c r="V444" s="213"/>
      <c r="W444" s="213"/>
      <c r="X444" s="213"/>
      <c r="Y444" s="213"/>
      <c r="Z444" s="213"/>
    </row>
    <row r="445" spans="1:26" ht="15.75" customHeight="1">
      <c r="A445" s="213"/>
      <c r="B445" s="214"/>
      <c r="C445" s="213"/>
      <c r="D445" s="215"/>
      <c r="E445" s="213"/>
      <c r="F445" s="213"/>
      <c r="G445" s="213"/>
      <c r="H445" s="213"/>
      <c r="I445" s="213"/>
      <c r="J445" s="213"/>
      <c r="K445" s="213"/>
      <c r="L445" s="213"/>
      <c r="M445" s="213"/>
      <c r="N445" s="213"/>
      <c r="O445" s="213"/>
      <c r="P445" s="213"/>
      <c r="Q445" s="213"/>
      <c r="R445" s="213"/>
      <c r="S445" s="213"/>
      <c r="T445" s="213"/>
      <c r="U445" s="213"/>
      <c r="V445" s="213"/>
      <c r="W445" s="213"/>
      <c r="X445" s="213"/>
      <c r="Y445" s="213"/>
      <c r="Z445" s="213"/>
    </row>
    <row r="446" spans="1:26" ht="15.75" customHeight="1">
      <c r="A446" s="213"/>
      <c r="B446" s="214"/>
      <c r="C446" s="213"/>
      <c r="D446" s="215"/>
      <c r="E446" s="213"/>
      <c r="F446" s="213"/>
      <c r="G446" s="213"/>
      <c r="H446" s="213"/>
      <c r="I446" s="213"/>
      <c r="J446" s="213"/>
      <c r="K446" s="213"/>
      <c r="L446" s="213"/>
      <c r="M446" s="213"/>
      <c r="N446" s="213"/>
      <c r="O446" s="213"/>
      <c r="P446" s="213"/>
      <c r="Q446" s="213"/>
      <c r="R446" s="213"/>
      <c r="S446" s="213"/>
      <c r="T446" s="213"/>
      <c r="U446" s="213"/>
      <c r="V446" s="213"/>
      <c r="W446" s="213"/>
      <c r="X446" s="213"/>
      <c r="Y446" s="213"/>
      <c r="Z446" s="213"/>
    </row>
    <row r="447" spans="1:26" ht="15.75" customHeight="1">
      <c r="A447" s="213"/>
      <c r="B447" s="214"/>
      <c r="C447" s="213"/>
      <c r="D447" s="215"/>
      <c r="E447" s="213"/>
      <c r="F447" s="213"/>
      <c r="G447" s="213"/>
      <c r="H447" s="213"/>
      <c r="I447" s="213"/>
      <c r="J447" s="213"/>
      <c r="K447" s="213"/>
      <c r="L447" s="213"/>
      <c r="M447" s="213"/>
      <c r="N447" s="213"/>
      <c r="O447" s="213"/>
      <c r="P447" s="213"/>
      <c r="Q447" s="213"/>
      <c r="R447" s="213"/>
      <c r="S447" s="213"/>
      <c r="T447" s="213"/>
      <c r="U447" s="213"/>
      <c r="V447" s="213"/>
      <c r="W447" s="213"/>
      <c r="X447" s="213"/>
      <c r="Y447" s="213"/>
      <c r="Z447" s="213"/>
    </row>
    <row r="448" spans="1:26" ht="15.75" customHeight="1">
      <c r="A448" s="213"/>
      <c r="B448" s="214"/>
      <c r="C448" s="213"/>
      <c r="D448" s="215"/>
      <c r="E448" s="213"/>
      <c r="F448" s="213"/>
      <c r="G448" s="213"/>
      <c r="H448" s="213"/>
      <c r="I448" s="213"/>
      <c r="J448" s="213"/>
      <c r="K448" s="213"/>
      <c r="L448" s="213"/>
      <c r="M448" s="213"/>
      <c r="N448" s="213"/>
      <c r="O448" s="213"/>
      <c r="P448" s="213"/>
      <c r="Q448" s="213"/>
      <c r="R448" s="213"/>
      <c r="S448" s="213"/>
      <c r="T448" s="213"/>
      <c r="U448" s="213"/>
      <c r="V448" s="213"/>
      <c r="W448" s="213"/>
      <c r="X448" s="213"/>
      <c r="Y448" s="213"/>
      <c r="Z448" s="213"/>
    </row>
    <row r="449" spans="1:26" ht="15.75" customHeight="1">
      <c r="A449" s="213"/>
      <c r="B449" s="214"/>
      <c r="C449" s="213"/>
      <c r="D449" s="215"/>
      <c r="E449" s="213"/>
      <c r="F449" s="213"/>
      <c r="G449" s="213"/>
      <c r="H449" s="213"/>
      <c r="I449" s="213"/>
      <c r="J449" s="213"/>
      <c r="K449" s="213"/>
      <c r="L449" s="213"/>
      <c r="M449" s="213"/>
      <c r="N449" s="213"/>
      <c r="O449" s="213"/>
      <c r="P449" s="213"/>
      <c r="Q449" s="213"/>
      <c r="R449" s="213"/>
      <c r="S449" s="213"/>
      <c r="T449" s="213"/>
      <c r="U449" s="213"/>
      <c r="V449" s="213"/>
      <c r="W449" s="213"/>
      <c r="X449" s="213"/>
      <c r="Y449" s="213"/>
      <c r="Z449" s="213"/>
    </row>
    <row r="450" spans="1:26" ht="15.75" customHeight="1">
      <c r="A450" s="213"/>
      <c r="B450" s="214"/>
      <c r="C450" s="213"/>
      <c r="D450" s="215"/>
      <c r="E450" s="213"/>
      <c r="F450" s="213"/>
      <c r="G450" s="213"/>
      <c r="H450" s="213"/>
      <c r="I450" s="213"/>
      <c r="J450" s="213"/>
      <c r="K450" s="213"/>
      <c r="L450" s="213"/>
      <c r="M450" s="213"/>
      <c r="N450" s="213"/>
      <c r="O450" s="213"/>
      <c r="P450" s="213"/>
      <c r="Q450" s="213"/>
      <c r="R450" s="213"/>
      <c r="S450" s="213"/>
      <c r="T450" s="213"/>
      <c r="U450" s="213"/>
      <c r="V450" s="213"/>
      <c r="W450" s="213"/>
      <c r="X450" s="213"/>
      <c r="Y450" s="213"/>
      <c r="Z450" s="213"/>
    </row>
    <row r="451" spans="1:26" ht="15.75" customHeight="1">
      <c r="A451" s="213"/>
      <c r="B451" s="214"/>
      <c r="C451" s="213"/>
      <c r="D451" s="215"/>
      <c r="E451" s="213"/>
      <c r="F451" s="213"/>
      <c r="G451" s="213"/>
      <c r="H451" s="213"/>
      <c r="I451" s="213"/>
      <c r="J451" s="213"/>
      <c r="K451" s="213"/>
      <c r="L451" s="213"/>
      <c r="M451" s="213"/>
      <c r="N451" s="213"/>
      <c r="O451" s="213"/>
      <c r="P451" s="213"/>
      <c r="Q451" s="213"/>
      <c r="R451" s="213"/>
      <c r="S451" s="213"/>
      <c r="T451" s="213"/>
      <c r="U451" s="213"/>
      <c r="V451" s="213"/>
      <c r="W451" s="213"/>
      <c r="X451" s="213"/>
      <c r="Y451" s="213"/>
      <c r="Z451" s="213"/>
    </row>
    <row r="452" spans="1:26" ht="15.75" customHeight="1">
      <c r="A452" s="213"/>
      <c r="B452" s="214"/>
      <c r="C452" s="213"/>
      <c r="D452" s="215"/>
      <c r="E452" s="213"/>
      <c r="F452" s="213"/>
      <c r="G452" s="213"/>
      <c r="H452" s="213"/>
      <c r="I452" s="213"/>
      <c r="J452" s="213"/>
      <c r="K452" s="213"/>
      <c r="L452" s="213"/>
      <c r="M452" s="213"/>
      <c r="N452" s="213"/>
      <c r="O452" s="213"/>
      <c r="P452" s="213"/>
      <c r="Q452" s="213"/>
      <c r="R452" s="213"/>
      <c r="S452" s="213"/>
      <c r="T452" s="213"/>
      <c r="U452" s="213"/>
      <c r="V452" s="213"/>
      <c r="W452" s="213"/>
      <c r="X452" s="213"/>
      <c r="Y452" s="213"/>
      <c r="Z452" s="213"/>
    </row>
    <row r="453" spans="1:26" ht="15.75" customHeight="1">
      <c r="A453" s="213"/>
      <c r="B453" s="214"/>
      <c r="C453" s="213"/>
      <c r="D453" s="215"/>
      <c r="E453" s="213"/>
      <c r="F453" s="213"/>
      <c r="G453" s="213"/>
      <c r="H453" s="213"/>
      <c r="I453" s="213"/>
      <c r="J453" s="213"/>
      <c r="K453" s="213"/>
      <c r="L453" s="213"/>
      <c r="M453" s="213"/>
      <c r="N453" s="213"/>
      <c r="O453" s="213"/>
      <c r="P453" s="213"/>
      <c r="Q453" s="213"/>
      <c r="R453" s="213"/>
      <c r="S453" s="213"/>
      <c r="T453" s="213"/>
      <c r="U453" s="213"/>
      <c r="V453" s="213"/>
      <c r="W453" s="213"/>
      <c r="X453" s="213"/>
      <c r="Y453" s="213"/>
      <c r="Z453" s="213"/>
    </row>
    <row r="454" spans="1:26" ht="15.75" customHeight="1">
      <c r="A454" s="213"/>
      <c r="B454" s="214"/>
      <c r="C454" s="213"/>
      <c r="D454" s="215"/>
      <c r="E454" s="213"/>
      <c r="F454" s="213"/>
      <c r="G454" s="213"/>
      <c r="H454" s="213"/>
      <c r="I454" s="213"/>
      <c r="J454" s="213"/>
      <c r="K454" s="213"/>
      <c r="L454" s="213"/>
      <c r="M454" s="213"/>
      <c r="N454" s="213"/>
      <c r="O454" s="213"/>
      <c r="P454" s="213"/>
      <c r="Q454" s="213"/>
      <c r="R454" s="213"/>
      <c r="S454" s="213"/>
      <c r="T454" s="213"/>
      <c r="U454" s="213"/>
      <c r="V454" s="213"/>
      <c r="W454" s="213"/>
      <c r="X454" s="213"/>
      <c r="Y454" s="213"/>
      <c r="Z454" s="213"/>
    </row>
    <row r="455" spans="1:26" ht="15.75" customHeight="1">
      <c r="A455" s="213"/>
      <c r="B455" s="214"/>
      <c r="C455" s="213"/>
      <c r="D455" s="215"/>
      <c r="E455" s="213"/>
      <c r="F455" s="213"/>
      <c r="G455" s="213"/>
      <c r="H455" s="213"/>
      <c r="I455" s="213"/>
      <c r="J455" s="213"/>
      <c r="K455" s="213"/>
      <c r="L455" s="213"/>
      <c r="M455" s="213"/>
      <c r="N455" s="213"/>
      <c r="O455" s="213"/>
      <c r="P455" s="213"/>
      <c r="Q455" s="213"/>
      <c r="R455" s="213"/>
      <c r="S455" s="213"/>
      <c r="T455" s="213"/>
      <c r="U455" s="213"/>
      <c r="V455" s="213"/>
      <c r="W455" s="213"/>
      <c r="X455" s="213"/>
      <c r="Y455" s="213"/>
      <c r="Z455" s="213"/>
    </row>
    <row r="456" spans="1:26" ht="15.75" customHeight="1">
      <c r="A456" s="213"/>
      <c r="B456" s="214"/>
      <c r="C456" s="213"/>
      <c r="D456" s="215"/>
      <c r="E456" s="213"/>
      <c r="F456" s="213"/>
      <c r="G456" s="213"/>
      <c r="H456" s="213"/>
      <c r="I456" s="213"/>
      <c r="J456" s="213"/>
      <c r="K456" s="213"/>
      <c r="L456" s="213"/>
      <c r="M456" s="213"/>
      <c r="N456" s="213"/>
      <c r="O456" s="213"/>
      <c r="P456" s="213"/>
      <c r="Q456" s="213"/>
      <c r="R456" s="213"/>
      <c r="S456" s="213"/>
      <c r="T456" s="213"/>
      <c r="U456" s="213"/>
      <c r="V456" s="213"/>
      <c r="W456" s="213"/>
      <c r="X456" s="213"/>
      <c r="Y456" s="213"/>
      <c r="Z456" s="213"/>
    </row>
    <row r="457" spans="1:26" ht="15.75" customHeight="1">
      <c r="A457" s="213"/>
      <c r="B457" s="214"/>
      <c r="C457" s="213"/>
      <c r="D457" s="215"/>
      <c r="E457" s="213"/>
      <c r="F457" s="213"/>
      <c r="G457" s="213"/>
      <c r="H457" s="213"/>
      <c r="I457" s="213"/>
      <c r="J457" s="213"/>
      <c r="K457" s="213"/>
      <c r="L457" s="213"/>
      <c r="M457" s="213"/>
      <c r="N457" s="213"/>
      <c r="O457" s="213"/>
      <c r="P457" s="213"/>
      <c r="Q457" s="213"/>
      <c r="R457" s="213"/>
      <c r="S457" s="213"/>
      <c r="T457" s="213"/>
      <c r="U457" s="213"/>
      <c r="V457" s="213"/>
      <c r="W457" s="213"/>
      <c r="X457" s="213"/>
      <c r="Y457" s="213"/>
      <c r="Z457" s="213"/>
    </row>
    <row r="458" spans="1:26" ht="15.75" customHeight="1">
      <c r="A458" s="213"/>
      <c r="B458" s="214"/>
      <c r="C458" s="213"/>
      <c r="D458" s="215"/>
      <c r="E458" s="213"/>
      <c r="F458" s="213"/>
      <c r="G458" s="213"/>
      <c r="H458" s="213"/>
      <c r="I458" s="213"/>
      <c r="J458" s="213"/>
      <c r="K458" s="213"/>
      <c r="L458" s="213"/>
      <c r="M458" s="213"/>
      <c r="N458" s="213"/>
      <c r="O458" s="213"/>
      <c r="P458" s="213"/>
      <c r="Q458" s="213"/>
      <c r="R458" s="213"/>
      <c r="S458" s="213"/>
      <c r="T458" s="213"/>
      <c r="U458" s="213"/>
      <c r="V458" s="213"/>
      <c r="W458" s="213"/>
      <c r="X458" s="213"/>
      <c r="Y458" s="213"/>
      <c r="Z458" s="213"/>
    </row>
    <row r="459" spans="1:26" ht="15.75" customHeight="1">
      <c r="A459" s="213"/>
      <c r="B459" s="214"/>
      <c r="C459" s="213"/>
      <c r="D459" s="215"/>
      <c r="E459" s="213"/>
      <c r="F459" s="213"/>
      <c r="G459" s="213"/>
      <c r="H459" s="213"/>
      <c r="I459" s="213"/>
      <c r="J459" s="213"/>
      <c r="K459" s="213"/>
      <c r="L459" s="213"/>
      <c r="M459" s="213"/>
      <c r="N459" s="213"/>
      <c r="O459" s="213"/>
      <c r="P459" s="213"/>
      <c r="Q459" s="213"/>
      <c r="R459" s="213"/>
      <c r="S459" s="213"/>
      <c r="T459" s="213"/>
      <c r="U459" s="213"/>
      <c r="V459" s="213"/>
      <c r="W459" s="213"/>
      <c r="X459" s="213"/>
      <c r="Y459" s="213"/>
      <c r="Z459" s="213"/>
    </row>
    <row r="460" spans="1:26" ht="15.75" customHeight="1">
      <c r="A460" s="213"/>
      <c r="B460" s="214"/>
      <c r="C460" s="213"/>
      <c r="D460" s="215"/>
      <c r="E460" s="213"/>
      <c r="F460" s="213"/>
      <c r="G460" s="213"/>
      <c r="H460" s="213"/>
      <c r="I460" s="213"/>
      <c r="J460" s="213"/>
      <c r="K460" s="213"/>
      <c r="L460" s="213"/>
      <c r="M460" s="213"/>
      <c r="N460" s="213"/>
      <c r="O460" s="213"/>
      <c r="P460" s="213"/>
      <c r="Q460" s="213"/>
      <c r="R460" s="213"/>
      <c r="S460" s="213"/>
      <c r="T460" s="213"/>
      <c r="U460" s="213"/>
      <c r="V460" s="213"/>
      <c r="W460" s="213"/>
      <c r="X460" s="213"/>
      <c r="Y460" s="213"/>
      <c r="Z460" s="213"/>
    </row>
    <row r="461" spans="1:26" ht="15.75" customHeight="1">
      <c r="A461" s="213"/>
      <c r="B461" s="214"/>
      <c r="C461" s="213"/>
      <c r="D461" s="215"/>
      <c r="E461" s="213"/>
      <c r="F461" s="213"/>
      <c r="G461" s="213"/>
      <c r="H461" s="213"/>
      <c r="I461" s="213"/>
      <c r="J461" s="213"/>
      <c r="K461" s="213"/>
      <c r="L461" s="213"/>
      <c r="M461" s="213"/>
      <c r="N461" s="213"/>
      <c r="O461" s="213"/>
      <c r="P461" s="213"/>
      <c r="Q461" s="213"/>
      <c r="R461" s="213"/>
      <c r="S461" s="213"/>
      <c r="T461" s="213"/>
      <c r="U461" s="213"/>
      <c r="V461" s="213"/>
      <c r="W461" s="213"/>
      <c r="X461" s="213"/>
      <c r="Y461" s="213"/>
      <c r="Z461" s="213"/>
    </row>
    <row r="462" spans="1:26" ht="15.75" customHeight="1">
      <c r="A462" s="213"/>
      <c r="B462" s="214"/>
      <c r="C462" s="213"/>
      <c r="D462" s="215"/>
      <c r="E462" s="213"/>
      <c r="F462" s="213"/>
      <c r="G462" s="213"/>
      <c r="H462" s="213"/>
      <c r="I462" s="213"/>
      <c r="J462" s="213"/>
      <c r="K462" s="213"/>
      <c r="L462" s="213"/>
      <c r="M462" s="213"/>
      <c r="N462" s="213"/>
      <c r="O462" s="213"/>
      <c r="P462" s="213"/>
      <c r="Q462" s="213"/>
      <c r="R462" s="213"/>
      <c r="S462" s="213"/>
      <c r="T462" s="213"/>
      <c r="U462" s="213"/>
      <c r="V462" s="213"/>
      <c r="W462" s="213"/>
      <c r="X462" s="213"/>
      <c r="Y462" s="213"/>
      <c r="Z462" s="213"/>
    </row>
    <row r="463" spans="1:26" ht="15.75" customHeight="1">
      <c r="A463" s="213"/>
      <c r="B463" s="214"/>
      <c r="C463" s="213"/>
      <c r="D463" s="215"/>
      <c r="E463" s="213"/>
      <c r="F463" s="213"/>
      <c r="G463" s="213"/>
      <c r="H463" s="213"/>
      <c r="I463" s="213"/>
      <c r="J463" s="213"/>
      <c r="K463" s="213"/>
      <c r="L463" s="213"/>
      <c r="M463" s="213"/>
      <c r="N463" s="213"/>
      <c r="O463" s="213"/>
      <c r="P463" s="213"/>
      <c r="Q463" s="213"/>
      <c r="R463" s="213"/>
      <c r="S463" s="213"/>
      <c r="T463" s="213"/>
      <c r="U463" s="213"/>
      <c r="V463" s="213"/>
      <c r="W463" s="213"/>
      <c r="X463" s="213"/>
      <c r="Y463" s="213"/>
      <c r="Z463" s="213"/>
    </row>
    <row r="464" spans="1:26" ht="15.75" customHeight="1">
      <c r="A464" s="213"/>
      <c r="B464" s="214"/>
      <c r="C464" s="213"/>
      <c r="D464" s="215"/>
      <c r="E464" s="213"/>
      <c r="F464" s="213"/>
      <c r="G464" s="213"/>
      <c r="H464" s="213"/>
      <c r="I464" s="213"/>
      <c r="J464" s="213"/>
      <c r="K464" s="213"/>
      <c r="L464" s="213"/>
      <c r="M464" s="213"/>
      <c r="N464" s="213"/>
      <c r="O464" s="213"/>
      <c r="P464" s="213"/>
      <c r="Q464" s="213"/>
      <c r="R464" s="213"/>
      <c r="S464" s="213"/>
      <c r="T464" s="213"/>
      <c r="U464" s="213"/>
      <c r="V464" s="213"/>
      <c r="W464" s="213"/>
      <c r="X464" s="213"/>
      <c r="Y464" s="213"/>
      <c r="Z464" s="213"/>
    </row>
    <row r="465" spans="1:26" ht="15.75" customHeight="1">
      <c r="A465" s="213"/>
      <c r="B465" s="214"/>
      <c r="C465" s="213"/>
      <c r="D465" s="215"/>
      <c r="E465" s="213"/>
      <c r="F465" s="213"/>
      <c r="G465" s="213"/>
      <c r="H465" s="213"/>
      <c r="I465" s="213"/>
      <c r="J465" s="213"/>
      <c r="K465" s="213"/>
      <c r="L465" s="213"/>
      <c r="M465" s="213"/>
      <c r="N465" s="213"/>
      <c r="O465" s="213"/>
      <c r="P465" s="213"/>
      <c r="Q465" s="213"/>
      <c r="R465" s="213"/>
      <c r="S465" s="213"/>
      <c r="T465" s="213"/>
      <c r="U465" s="213"/>
      <c r="V465" s="213"/>
      <c r="W465" s="213"/>
      <c r="X465" s="213"/>
      <c r="Y465" s="213"/>
      <c r="Z465" s="213"/>
    </row>
    <row r="466" spans="1:26" ht="15.75" customHeight="1">
      <c r="A466" s="213"/>
      <c r="B466" s="214"/>
      <c r="C466" s="213"/>
      <c r="D466" s="215"/>
      <c r="E466" s="213"/>
      <c r="F466" s="213"/>
      <c r="G466" s="213"/>
      <c r="H466" s="213"/>
      <c r="I466" s="213"/>
      <c r="J466" s="213"/>
      <c r="K466" s="213"/>
      <c r="L466" s="213"/>
      <c r="M466" s="213"/>
      <c r="N466" s="213"/>
      <c r="O466" s="213"/>
      <c r="P466" s="213"/>
      <c r="Q466" s="213"/>
      <c r="R466" s="213"/>
      <c r="S466" s="213"/>
      <c r="T466" s="213"/>
      <c r="U466" s="213"/>
      <c r="V466" s="213"/>
      <c r="W466" s="213"/>
      <c r="X466" s="213"/>
      <c r="Y466" s="213"/>
      <c r="Z466" s="213"/>
    </row>
    <row r="467" spans="1:26" ht="15.75" customHeight="1">
      <c r="A467" s="213"/>
      <c r="B467" s="214"/>
      <c r="C467" s="213"/>
      <c r="D467" s="215"/>
      <c r="E467" s="213"/>
      <c r="F467" s="213"/>
      <c r="G467" s="213"/>
      <c r="H467" s="213"/>
      <c r="I467" s="213"/>
      <c r="J467" s="213"/>
      <c r="K467" s="213"/>
      <c r="L467" s="213"/>
      <c r="M467" s="213"/>
      <c r="N467" s="213"/>
      <c r="O467" s="213"/>
      <c r="P467" s="213"/>
      <c r="Q467" s="213"/>
      <c r="R467" s="213"/>
      <c r="S467" s="213"/>
      <c r="T467" s="213"/>
      <c r="U467" s="213"/>
      <c r="V467" s="213"/>
      <c r="W467" s="213"/>
      <c r="X467" s="213"/>
      <c r="Y467" s="213"/>
      <c r="Z467" s="213"/>
    </row>
    <row r="468" spans="1:26" ht="15.75" customHeight="1">
      <c r="A468" s="213"/>
      <c r="B468" s="214"/>
      <c r="C468" s="213"/>
      <c r="D468" s="215"/>
      <c r="E468" s="213"/>
      <c r="F468" s="213"/>
      <c r="G468" s="213"/>
      <c r="H468" s="213"/>
      <c r="I468" s="213"/>
      <c r="J468" s="213"/>
      <c r="K468" s="213"/>
      <c r="L468" s="213"/>
      <c r="M468" s="213"/>
      <c r="N468" s="213"/>
      <c r="O468" s="213"/>
      <c r="P468" s="213"/>
      <c r="Q468" s="213"/>
      <c r="R468" s="213"/>
      <c r="S468" s="213"/>
      <c r="T468" s="213"/>
      <c r="U468" s="213"/>
      <c r="V468" s="213"/>
      <c r="W468" s="213"/>
      <c r="X468" s="213"/>
      <c r="Y468" s="213"/>
      <c r="Z468" s="213"/>
    </row>
    <row r="469" spans="1:26" ht="15.75" customHeight="1">
      <c r="A469" s="213"/>
      <c r="B469" s="214"/>
      <c r="C469" s="213"/>
      <c r="D469" s="215"/>
      <c r="E469" s="213"/>
      <c r="F469" s="213"/>
      <c r="G469" s="213"/>
      <c r="H469" s="213"/>
      <c r="I469" s="213"/>
      <c r="J469" s="213"/>
      <c r="K469" s="213"/>
      <c r="L469" s="213"/>
      <c r="M469" s="213"/>
      <c r="N469" s="213"/>
      <c r="O469" s="213"/>
      <c r="P469" s="213"/>
      <c r="Q469" s="213"/>
      <c r="R469" s="213"/>
      <c r="S469" s="213"/>
      <c r="T469" s="213"/>
      <c r="U469" s="213"/>
      <c r="V469" s="213"/>
      <c r="W469" s="213"/>
      <c r="X469" s="213"/>
      <c r="Y469" s="213"/>
      <c r="Z469" s="213"/>
    </row>
    <row r="470" spans="1:26" ht="15.75" customHeight="1">
      <c r="A470" s="213"/>
      <c r="B470" s="214"/>
      <c r="C470" s="213"/>
      <c r="D470" s="215"/>
      <c r="E470" s="213"/>
      <c r="F470" s="213"/>
      <c r="G470" s="213"/>
      <c r="H470" s="213"/>
      <c r="I470" s="213"/>
      <c r="J470" s="213"/>
      <c r="K470" s="213"/>
      <c r="L470" s="213"/>
      <c r="M470" s="213"/>
      <c r="N470" s="213"/>
      <c r="O470" s="213"/>
      <c r="P470" s="213"/>
      <c r="Q470" s="213"/>
      <c r="R470" s="213"/>
      <c r="S470" s="213"/>
      <c r="T470" s="213"/>
      <c r="U470" s="213"/>
      <c r="V470" s="213"/>
      <c r="W470" s="213"/>
      <c r="X470" s="213"/>
      <c r="Y470" s="213"/>
      <c r="Z470" s="213"/>
    </row>
    <row r="471" spans="1:26" ht="15.75" customHeight="1">
      <c r="A471" s="213"/>
      <c r="B471" s="214"/>
      <c r="C471" s="213"/>
      <c r="D471" s="215"/>
      <c r="E471" s="213"/>
      <c r="F471" s="213"/>
      <c r="G471" s="213"/>
      <c r="H471" s="213"/>
      <c r="I471" s="213"/>
      <c r="J471" s="213"/>
      <c r="K471" s="213"/>
      <c r="L471" s="213"/>
      <c r="M471" s="213"/>
      <c r="N471" s="213"/>
      <c r="O471" s="213"/>
      <c r="P471" s="213"/>
      <c r="Q471" s="213"/>
      <c r="R471" s="213"/>
      <c r="S471" s="213"/>
      <c r="T471" s="213"/>
      <c r="U471" s="213"/>
      <c r="V471" s="213"/>
      <c r="W471" s="213"/>
      <c r="X471" s="213"/>
      <c r="Y471" s="213"/>
      <c r="Z471" s="213"/>
    </row>
    <row r="472" spans="1:26" ht="15.75" customHeight="1">
      <c r="A472" s="213"/>
      <c r="B472" s="214"/>
      <c r="C472" s="213"/>
      <c r="D472" s="215"/>
      <c r="E472" s="213"/>
      <c r="F472" s="213"/>
      <c r="G472" s="213"/>
      <c r="H472" s="213"/>
      <c r="I472" s="213"/>
      <c r="J472" s="213"/>
      <c r="K472" s="213"/>
      <c r="L472" s="213"/>
      <c r="M472" s="213"/>
      <c r="N472" s="213"/>
      <c r="O472" s="213"/>
      <c r="P472" s="213"/>
      <c r="Q472" s="213"/>
      <c r="R472" s="213"/>
      <c r="S472" s="213"/>
      <c r="T472" s="213"/>
      <c r="U472" s="213"/>
      <c r="V472" s="213"/>
      <c r="W472" s="213"/>
      <c r="X472" s="213"/>
      <c r="Y472" s="213"/>
      <c r="Z472" s="213"/>
    </row>
    <row r="473" spans="1:26" ht="15.75" customHeight="1">
      <c r="A473" s="213"/>
      <c r="B473" s="214"/>
      <c r="C473" s="213"/>
      <c r="D473" s="215"/>
      <c r="E473" s="213"/>
      <c r="F473" s="213"/>
      <c r="G473" s="213"/>
      <c r="H473" s="213"/>
      <c r="I473" s="213"/>
      <c r="J473" s="213"/>
      <c r="K473" s="213"/>
      <c r="L473" s="213"/>
      <c r="M473" s="213"/>
      <c r="N473" s="213"/>
      <c r="O473" s="213"/>
      <c r="P473" s="213"/>
      <c r="Q473" s="213"/>
      <c r="R473" s="213"/>
      <c r="S473" s="213"/>
      <c r="T473" s="213"/>
      <c r="U473" s="213"/>
      <c r="V473" s="213"/>
      <c r="W473" s="213"/>
      <c r="X473" s="213"/>
      <c r="Y473" s="213"/>
      <c r="Z473" s="213"/>
    </row>
    <row r="474" spans="1:26" ht="15.75" customHeight="1">
      <c r="A474" s="213"/>
      <c r="B474" s="214"/>
      <c r="C474" s="213"/>
      <c r="D474" s="215"/>
      <c r="E474" s="213"/>
      <c r="F474" s="213"/>
      <c r="G474" s="213"/>
      <c r="H474" s="213"/>
      <c r="I474" s="213"/>
      <c r="J474" s="213"/>
      <c r="K474" s="213"/>
      <c r="L474" s="213"/>
      <c r="M474" s="213"/>
      <c r="N474" s="213"/>
      <c r="O474" s="213"/>
      <c r="P474" s="213"/>
      <c r="Q474" s="213"/>
      <c r="R474" s="213"/>
      <c r="S474" s="213"/>
      <c r="T474" s="213"/>
      <c r="U474" s="213"/>
      <c r="V474" s="213"/>
      <c r="W474" s="213"/>
      <c r="X474" s="213"/>
      <c r="Y474" s="213"/>
      <c r="Z474" s="213"/>
    </row>
    <row r="475" spans="1:26" ht="15.75" customHeight="1">
      <c r="A475" s="213"/>
      <c r="B475" s="214"/>
      <c r="C475" s="213"/>
      <c r="D475" s="215"/>
      <c r="E475" s="213"/>
      <c r="F475" s="213"/>
      <c r="G475" s="213"/>
      <c r="H475" s="213"/>
      <c r="I475" s="213"/>
      <c r="J475" s="213"/>
      <c r="K475" s="213"/>
      <c r="L475" s="213"/>
      <c r="M475" s="213"/>
      <c r="N475" s="213"/>
      <c r="O475" s="213"/>
      <c r="P475" s="213"/>
      <c r="Q475" s="213"/>
      <c r="R475" s="213"/>
      <c r="S475" s="213"/>
      <c r="T475" s="213"/>
      <c r="U475" s="213"/>
      <c r="V475" s="213"/>
      <c r="W475" s="213"/>
      <c r="X475" s="213"/>
      <c r="Y475" s="213"/>
      <c r="Z475" s="213"/>
    </row>
    <row r="476" spans="1:26" ht="15.75" customHeight="1">
      <c r="A476" s="213"/>
      <c r="B476" s="214"/>
      <c r="C476" s="213"/>
      <c r="D476" s="215"/>
      <c r="E476" s="213"/>
      <c r="F476" s="213"/>
      <c r="G476" s="213"/>
      <c r="H476" s="213"/>
      <c r="I476" s="213"/>
      <c r="J476" s="213"/>
      <c r="K476" s="213"/>
      <c r="L476" s="213"/>
      <c r="M476" s="213"/>
      <c r="N476" s="213"/>
      <c r="O476" s="213"/>
      <c r="P476" s="213"/>
      <c r="Q476" s="213"/>
      <c r="R476" s="213"/>
      <c r="S476" s="213"/>
      <c r="T476" s="213"/>
      <c r="U476" s="213"/>
      <c r="V476" s="213"/>
      <c r="W476" s="213"/>
      <c r="X476" s="213"/>
      <c r="Y476" s="213"/>
      <c r="Z476" s="213"/>
    </row>
    <row r="477" spans="1:26" ht="15.75" customHeight="1">
      <c r="A477" s="213"/>
      <c r="B477" s="214"/>
      <c r="C477" s="213"/>
      <c r="D477" s="215"/>
      <c r="E477" s="213"/>
      <c r="F477" s="213"/>
      <c r="G477" s="213"/>
      <c r="H477" s="213"/>
      <c r="I477" s="213"/>
      <c r="J477" s="213"/>
      <c r="K477" s="213"/>
      <c r="L477" s="213"/>
      <c r="M477" s="213"/>
      <c r="N477" s="213"/>
      <c r="O477" s="213"/>
      <c r="P477" s="213"/>
      <c r="Q477" s="213"/>
      <c r="R477" s="213"/>
      <c r="S477" s="213"/>
      <c r="T477" s="213"/>
      <c r="U477" s="213"/>
      <c r="V477" s="213"/>
      <c r="W477" s="213"/>
      <c r="X477" s="213"/>
      <c r="Y477" s="213"/>
      <c r="Z477" s="213"/>
    </row>
    <row r="478" spans="1:26" ht="15.75" customHeight="1">
      <c r="A478" s="213"/>
      <c r="B478" s="214"/>
      <c r="C478" s="213"/>
      <c r="D478" s="215"/>
      <c r="E478" s="213"/>
      <c r="F478" s="213"/>
      <c r="G478" s="213"/>
      <c r="H478" s="213"/>
      <c r="I478" s="213"/>
      <c r="J478" s="213"/>
      <c r="K478" s="213"/>
      <c r="L478" s="213"/>
      <c r="M478" s="213"/>
      <c r="N478" s="213"/>
      <c r="O478" s="213"/>
      <c r="P478" s="213"/>
      <c r="Q478" s="213"/>
      <c r="R478" s="213"/>
      <c r="S478" s="213"/>
      <c r="T478" s="213"/>
      <c r="U478" s="213"/>
      <c r="V478" s="213"/>
      <c r="W478" s="213"/>
      <c r="X478" s="213"/>
      <c r="Y478" s="213"/>
      <c r="Z478" s="213"/>
    </row>
    <row r="479" spans="1:26" ht="15.75" customHeight="1">
      <c r="A479" s="213"/>
      <c r="B479" s="214"/>
      <c r="C479" s="213"/>
      <c r="D479" s="215"/>
      <c r="E479" s="213"/>
      <c r="F479" s="213"/>
      <c r="G479" s="213"/>
      <c r="H479" s="213"/>
      <c r="I479" s="213"/>
      <c r="J479" s="213"/>
      <c r="K479" s="213"/>
      <c r="L479" s="213"/>
      <c r="M479" s="213"/>
      <c r="N479" s="213"/>
      <c r="O479" s="213"/>
      <c r="P479" s="213"/>
      <c r="Q479" s="213"/>
      <c r="R479" s="213"/>
      <c r="S479" s="213"/>
      <c r="T479" s="213"/>
      <c r="U479" s="213"/>
      <c r="V479" s="213"/>
      <c r="W479" s="213"/>
      <c r="X479" s="213"/>
      <c r="Y479" s="213"/>
      <c r="Z479" s="213"/>
    </row>
    <row r="480" spans="1:26" ht="15.75" customHeight="1">
      <c r="A480" s="213"/>
      <c r="B480" s="214"/>
      <c r="C480" s="213"/>
      <c r="D480" s="215"/>
      <c r="E480" s="213"/>
      <c r="F480" s="213"/>
      <c r="G480" s="213"/>
      <c r="H480" s="213"/>
      <c r="I480" s="213"/>
      <c r="J480" s="213"/>
      <c r="K480" s="213"/>
      <c r="L480" s="213"/>
      <c r="M480" s="213"/>
      <c r="N480" s="213"/>
      <c r="O480" s="213"/>
      <c r="P480" s="213"/>
      <c r="Q480" s="213"/>
      <c r="R480" s="213"/>
      <c r="S480" s="213"/>
      <c r="T480" s="213"/>
      <c r="U480" s="213"/>
      <c r="V480" s="213"/>
      <c r="W480" s="213"/>
      <c r="X480" s="213"/>
      <c r="Y480" s="213"/>
      <c r="Z480" s="213"/>
    </row>
    <row r="481" spans="1:26" ht="15.75" customHeight="1">
      <c r="A481" s="213"/>
      <c r="B481" s="214"/>
      <c r="C481" s="213"/>
      <c r="D481" s="215"/>
      <c r="E481" s="213"/>
      <c r="F481" s="213"/>
      <c r="G481" s="213"/>
      <c r="H481" s="213"/>
      <c r="I481" s="213"/>
      <c r="J481" s="213"/>
      <c r="K481" s="213"/>
      <c r="L481" s="213"/>
      <c r="M481" s="213"/>
      <c r="N481" s="213"/>
      <c r="O481" s="213"/>
      <c r="P481" s="213"/>
      <c r="Q481" s="213"/>
      <c r="R481" s="213"/>
      <c r="S481" s="213"/>
      <c r="T481" s="213"/>
      <c r="U481" s="213"/>
      <c r="V481" s="213"/>
      <c r="W481" s="213"/>
      <c r="X481" s="213"/>
      <c r="Y481" s="213"/>
      <c r="Z481" s="213"/>
    </row>
    <row r="482" spans="1:26" ht="15.75" customHeight="1">
      <c r="A482" s="213"/>
      <c r="B482" s="214"/>
      <c r="C482" s="213"/>
      <c r="D482" s="215"/>
      <c r="E482" s="213"/>
      <c r="F482" s="213"/>
      <c r="G482" s="213"/>
      <c r="H482" s="213"/>
      <c r="I482" s="213"/>
      <c r="J482" s="213"/>
      <c r="K482" s="213"/>
      <c r="L482" s="213"/>
      <c r="M482" s="213"/>
      <c r="N482" s="213"/>
      <c r="O482" s="213"/>
      <c r="P482" s="213"/>
      <c r="Q482" s="213"/>
      <c r="R482" s="213"/>
      <c r="S482" s="213"/>
      <c r="T482" s="213"/>
      <c r="U482" s="213"/>
      <c r="V482" s="213"/>
      <c r="W482" s="213"/>
      <c r="X482" s="213"/>
      <c r="Y482" s="213"/>
      <c r="Z482" s="213"/>
    </row>
    <row r="483" spans="1:26" ht="15.75" customHeight="1">
      <c r="A483" s="213"/>
      <c r="B483" s="214"/>
      <c r="C483" s="213"/>
      <c r="D483" s="215"/>
      <c r="E483" s="213"/>
      <c r="F483" s="213"/>
      <c r="G483" s="213"/>
      <c r="H483" s="213"/>
      <c r="I483" s="213"/>
      <c r="J483" s="213"/>
      <c r="K483" s="213"/>
      <c r="L483" s="213"/>
      <c r="M483" s="213"/>
      <c r="N483" s="213"/>
      <c r="O483" s="213"/>
      <c r="P483" s="213"/>
      <c r="Q483" s="213"/>
      <c r="R483" s="213"/>
      <c r="S483" s="213"/>
      <c r="T483" s="213"/>
      <c r="U483" s="213"/>
      <c r="V483" s="213"/>
      <c r="W483" s="213"/>
      <c r="X483" s="213"/>
      <c r="Y483" s="213"/>
      <c r="Z483" s="213"/>
    </row>
    <row r="484" spans="1:26" ht="15.75" customHeight="1">
      <c r="A484" s="213"/>
      <c r="B484" s="214"/>
      <c r="C484" s="213"/>
      <c r="D484" s="215"/>
      <c r="E484" s="213"/>
      <c r="F484" s="213"/>
      <c r="G484" s="213"/>
      <c r="H484" s="213"/>
      <c r="I484" s="213"/>
      <c r="J484" s="213"/>
      <c r="K484" s="213"/>
      <c r="L484" s="213"/>
      <c r="M484" s="213"/>
      <c r="N484" s="213"/>
      <c r="O484" s="213"/>
      <c r="P484" s="213"/>
      <c r="Q484" s="213"/>
      <c r="R484" s="213"/>
      <c r="S484" s="213"/>
      <c r="T484" s="213"/>
      <c r="U484" s="213"/>
      <c r="V484" s="213"/>
      <c r="W484" s="213"/>
      <c r="X484" s="213"/>
      <c r="Y484" s="213"/>
      <c r="Z484" s="213"/>
    </row>
    <row r="485" spans="1:26" ht="15.75" customHeight="1">
      <c r="A485" s="213"/>
      <c r="B485" s="214"/>
      <c r="C485" s="213"/>
      <c r="D485" s="215"/>
      <c r="E485" s="213"/>
      <c r="F485" s="213"/>
      <c r="G485" s="213"/>
      <c r="H485" s="213"/>
      <c r="I485" s="213"/>
      <c r="J485" s="213"/>
      <c r="K485" s="213"/>
      <c r="L485" s="213"/>
      <c r="M485" s="213"/>
      <c r="N485" s="213"/>
      <c r="O485" s="213"/>
      <c r="P485" s="213"/>
      <c r="Q485" s="213"/>
      <c r="R485" s="213"/>
      <c r="S485" s="213"/>
      <c r="T485" s="213"/>
      <c r="U485" s="213"/>
      <c r="V485" s="213"/>
      <c r="W485" s="213"/>
      <c r="X485" s="213"/>
      <c r="Y485" s="213"/>
      <c r="Z485" s="213"/>
    </row>
    <row r="486" spans="1:26" ht="15.75" customHeight="1">
      <c r="A486" s="213"/>
      <c r="B486" s="214"/>
      <c r="C486" s="213"/>
      <c r="D486" s="215"/>
      <c r="E486" s="213"/>
      <c r="F486" s="213"/>
      <c r="G486" s="213"/>
      <c r="H486" s="213"/>
      <c r="I486" s="213"/>
      <c r="J486" s="213"/>
      <c r="K486" s="213"/>
      <c r="L486" s="213"/>
      <c r="M486" s="213"/>
      <c r="N486" s="213"/>
      <c r="O486" s="213"/>
      <c r="P486" s="213"/>
      <c r="Q486" s="213"/>
      <c r="R486" s="213"/>
      <c r="S486" s="213"/>
      <c r="T486" s="213"/>
      <c r="U486" s="213"/>
      <c r="V486" s="213"/>
      <c r="W486" s="213"/>
      <c r="X486" s="213"/>
      <c r="Y486" s="213"/>
      <c r="Z486" s="213"/>
    </row>
    <row r="487" spans="1:26" ht="15.75" customHeight="1">
      <c r="A487" s="213"/>
      <c r="B487" s="214"/>
      <c r="C487" s="213"/>
      <c r="D487" s="215"/>
      <c r="E487" s="213"/>
      <c r="F487" s="213"/>
      <c r="G487" s="213"/>
      <c r="H487" s="213"/>
      <c r="I487" s="213"/>
      <c r="J487" s="213"/>
      <c r="K487" s="213"/>
      <c r="L487" s="213"/>
      <c r="M487" s="213"/>
      <c r="N487" s="213"/>
      <c r="O487" s="213"/>
      <c r="P487" s="213"/>
      <c r="Q487" s="213"/>
      <c r="R487" s="213"/>
      <c r="S487" s="213"/>
      <c r="T487" s="213"/>
      <c r="U487" s="213"/>
      <c r="V487" s="213"/>
      <c r="W487" s="213"/>
      <c r="X487" s="213"/>
      <c r="Y487" s="213"/>
      <c r="Z487" s="213"/>
    </row>
    <row r="488" spans="1:26" ht="15.75" customHeight="1">
      <c r="A488" s="213"/>
      <c r="B488" s="214"/>
      <c r="C488" s="213"/>
      <c r="D488" s="215"/>
      <c r="E488" s="213"/>
      <c r="F488" s="213"/>
      <c r="G488" s="213"/>
      <c r="H488" s="213"/>
      <c r="I488" s="213"/>
      <c r="J488" s="213"/>
      <c r="K488" s="213"/>
      <c r="L488" s="213"/>
      <c r="M488" s="213"/>
      <c r="N488" s="213"/>
      <c r="O488" s="213"/>
      <c r="P488" s="213"/>
      <c r="Q488" s="213"/>
      <c r="R488" s="213"/>
      <c r="S488" s="213"/>
      <c r="T488" s="213"/>
      <c r="U488" s="213"/>
      <c r="V488" s="213"/>
      <c r="W488" s="213"/>
      <c r="X488" s="213"/>
      <c r="Y488" s="213"/>
      <c r="Z488" s="213"/>
    </row>
    <row r="489" spans="1:26" ht="15.75" customHeight="1">
      <c r="A489" s="213"/>
      <c r="B489" s="214"/>
      <c r="C489" s="213"/>
      <c r="D489" s="215"/>
      <c r="E489" s="213"/>
      <c r="F489" s="213"/>
      <c r="G489" s="213"/>
      <c r="H489" s="213"/>
      <c r="I489" s="213"/>
      <c r="J489" s="213"/>
      <c r="K489" s="213"/>
      <c r="L489" s="213"/>
      <c r="M489" s="213"/>
      <c r="N489" s="213"/>
      <c r="O489" s="213"/>
      <c r="P489" s="213"/>
      <c r="Q489" s="213"/>
      <c r="R489" s="213"/>
      <c r="S489" s="213"/>
      <c r="T489" s="213"/>
      <c r="U489" s="213"/>
      <c r="V489" s="213"/>
      <c r="W489" s="213"/>
      <c r="X489" s="213"/>
      <c r="Y489" s="213"/>
      <c r="Z489" s="213"/>
    </row>
    <row r="490" spans="1:26" ht="15.75" customHeight="1">
      <c r="A490" s="213"/>
      <c r="B490" s="214"/>
      <c r="C490" s="213"/>
      <c r="D490" s="215"/>
      <c r="E490" s="213"/>
      <c r="F490" s="213"/>
      <c r="G490" s="213"/>
      <c r="H490" s="213"/>
      <c r="I490" s="213"/>
      <c r="J490" s="213"/>
      <c r="K490" s="213"/>
      <c r="L490" s="213"/>
      <c r="M490" s="213"/>
      <c r="N490" s="213"/>
      <c r="O490" s="213"/>
      <c r="P490" s="213"/>
      <c r="Q490" s="213"/>
      <c r="R490" s="213"/>
      <c r="S490" s="213"/>
      <c r="T490" s="213"/>
      <c r="U490" s="213"/>
      <c r="V490" s="213"/>
      <c r="W490" s="213"/>
      <c r="X490" s="213"/>
      <c r="Y490" s="213"/>
      <c r="Z490" s="213"/>
    </row>
    <row r="491" spans="1:26" ht="15.75" customHeight="1">
      <c r="A491" s="213"/>
      <c r="B491" s="214"/>
      <c r="C491" s="213"/>
      <c r="D491" s="215"/>
      <c r="E491" s="213"/>
      <c r="F491" s="213"/>
      <c r="G491" s="213"/>
      <c r="H491" s="213"/>
      <c r="I491" s="213"/>
      <c r="J491" s="213"/>
      <c r="K491" s="213"/>
      <c r="L491" s="213"/>
      <c r="M491" s="213"/>
      <c r="N491" s="213"/>
      <c r="O491" s="213"/>
      <c r="P491" s="213"/>
      <c r="Q491" s="213"/>
      <c r="R491" s="213"/>
      <c r="S491" s="213"/>
      <c r="T491" s="213"/>
      <c r="U491" s="213"/>
      <c r="V491" s="213"/>
      <c r="W491" s="213"/>
      <c r="X491" s="213"/>
      <c r="Y491" s="213"/>
      <c r="Z491" s="213"/>
    </row>
    <row r="492" spans="1:26" ht="15.75" customHeight="1">
      <c r="A492" s="213"/>
      <c r="B492" s="214"/>
      <c r="C492" s="213"/>
      <c r="D492" s="215"/>
      <c r="E492" s="213"/>
      <c r="F492" s="213"/>
      <c r="G492" s="213"/>
      <c r="H492" s="213"/>
      <c r="I492" s="213"/>
      <c r="J492" s="213"/>
      <c r="K492" s="213"/>
      <c r="L492" s="213"/>
      <c r="M492" s="213"/>
      <c r="N492" s="213"/>
      <c r="O492" s="213"/>
      <c r="P492" s="213"/>
      <c r="Q492" s="213"/>
      <c r="R492" s="213"/>
      <c r="S492" s="213"/>
      <c r="T492" s="213"/>
      <c r="U492" s="213"/>
      <c r="V492" s="213"/>
      <c r="W492" s="213"/>
      <c r="X492" s="213"/>
      <c r="Y492" s="213"/>
      <c r="Z492" s="213"/>
    </row>
    <row r="493" spans="1:26" ht="15.75" customHeight="1">
      <c r="A493" s="213"/>
      <c r="B493" s="214"/>
      <c r="C493" s="213"/>
      <c r="D493" s="215"/>
      <c r="E493" s="213"/>
      <c r="F493" s="213"/>
      <c r="G493" s="213"/>
      <c r="H493" s="213"/>
      <c r="I493" s="213"/>
      <c r="J493" s="213"/>
      <c r="K493" s="213"/>
      <c r="L493" s="213"/>
      <c r="M493" s="213"/>
      <c r="N493" s="213"/>
      <c r="O493" s="213"/>
      <c r="P493" s="213"/>
      <c r="Q493" s="213"/>
      <c r="R493" s="213"/>
      <c r="S493" s="213"/>
      <c r="T493" s="213"/>
      <c r="U493" s="213"/>
      <c r="V493" s="213"/>
      <c r="W493" s="213"/>
      <c r="X493" s="213"/>
      <c r="Y493" s="213"/>
      <c r="Z493" s="213"/>
    </row>
    <row r="494" spans="1:26" ht="15.75" customHeight="1">
      <c r="A494" s="213"/>
      <c r="B494" s="214"/>
      <c r="C494" s="213"/>
      <c r="D494" s="215"/>
      <c r="E494" s="213"/>
      <c r="F494" s="213"/>
      <c r="G494" s="213"/>
      <c r="H494" s="213"/>
      <c r="I494" s="213"/>
      <c r="J494" s="213"/>
      <c r="K494" s="213"/>
      <c r="L494" s="213"/>
      <c r="M494" s="213"/>
      <c r="N494" s="213"/>
      <c r="O494" s="213"/>
      <c r="P494" s="213"/>
      <c r="Q494" s="213"/>
      <c r="R494" s="213"/>
      <c r="S494" s="213"/>
      <c r="T494" s="213"/>
      <c r="U494" s="213"/>
      <c r="V494" s="213"/>
      <c r="W494" s="213"/>
      <c r="X494" s="213"/>
      <c r="Y494" s="213"/>
      <c r="Z494" s="213"/>
    </row>
    <row r="495" spans="1:26" ht="15.75" customHeight="1">
      <c r="A495" s="213"/>
      <c r="B495" s="214"/>
      <c r="C495" s="213"/>
      <c r="D495" s="215"/>
      <c r="E495" s="213"/>
      <c r="F495" s="213"/>
      <c r="G495" s="213"/>
      <c r="H495" s="213"/>
      <c r="I495" s="213"/>
      <c r="J495" s="213"/>
      <c r="K495" s="213"/>
      <c r="L495" s="213"/>
      <c r="M495" s="213"/>
      <c r="N495" s="213"/>
      <c r="O495" s="213"/>
      <c r="P495" s="213"/>
      <c r="Q495" s="213"/>
      <c r="R495" s="213"/>
      <c r="S495" s="213"/>
      <c r="T495" s="213"/>
      <c r="U495" s="213"/>
      <c r="V495" s="213"/>
      <c r="W495" s="213"/>
      <c r="X495" s="213"/>
      <c r="Y495" s="213"/>
      <c r="Z495" s="213"/>
    </row>
    <row r="496" spans="1:26" ht="15.75" customHeight="1">
      <c r="A496" s="213"/>
      <c r="B496" s="214"/>
      <c r="C496" s="213"/>
      <c r="D496" s="215"/>
      <c r="E496" s="213"/>
      <c r="F496" s="213"/>
      <c r="G496" s="213"/>
      <c r="H496" s="213"/>
      <c r="I496" s="213"/>
      <c r="J496" s="213"/>
      <c r="K496" s="213"/>
      <c r="L496" s="213"/>
      <c r="M496" s="213"/>
      <c r="N496" s="213"/>
      <c r="O496" s="213"/>
      <c r="P496" s="213"/>
      <c r="Q496" s="213"/>
      <c r="R496" s="213"/>
      <c r="S496" s="213"/>
      <c r="T496" s="213"/>
      <c r="U496" s="213"/>
      <c r="V496" s="213"/>
      <c r="W496" s="213"/>
      <c r="X496" s="213"/>
      <c r="Y496" s="213"/>
      <c r="Z496" s="213"/>
    </row>
    <row r="497" spans="1:26" ht="15.75" customHeight="1">
      <c r="A497" s="213"/>
      <c r="B497" s="214"/>
      <c r="C497" s="213"/>
      <c r="D497" s="215"/>
      <c r="E497" s="213"/>
      <c r="F497" s="213"/>
      <c r="G497" s="213"/>
      <c r="H497" s="213"/>
      <c r="I497" s="213"/>
      <c r="J497" s="213"/>
      <c r="K497" s="213"/>
      <c r="L497" s="213"/>
      <c r="M497" s="213"/>
      <c r="N497" s="213"/>
      <c r="O497" s="213"/>
      <c r="P497" s="213"/>
      <c r="Q497" s="213"/>
      <c r="R497" s="213"/>
      <c r="S497" s="213"/>
      <c r="T497" s="213"/>
      <c r="U497" s="213"/>
      <c r="V497" s="213"/>
      <c r="W497" s="213"/>
      <c r="X497" s="213"/>
      <c r="Y497" s="213"/>
      <c r="Z497" s="213"/>
    </row>
    <row r="498" spans="1:26" ht="15.75" customHeight="1">
      <c r="A498" s="213"/>
      <c r="B498" s="214"/>
      <c r="C498" s="213"/>
      <c r="D498" s="215"/>
      <c r="E498" s="213"/>
      <c r="F498" s="213"/>
      <c r="G498" s="213"/>
      <c r="H498" s="213"/>
      <c r="I498" s="213"/>
      <c r="J498" s="213"/>
      <c r="K498" s="213"/>
      <c r="L498" s="213"/>
      <c r="M498" s="213"/>
      <c r="N498" s="213"/>
      <c r="O498" s="213"/>
      <c r="P498" s="213"/>
      <c r="Q498" s="213"/>
      <c r="R498" s="213"/>
      <c r="S498" s="213"/>
      <c r="T498" s="213"/>
      <c r="U498" s="213"/>
      <c r="V498" s="213"/>
      <c r="W498" s="213"/>
      <c r="X498" s="213"/>
      <c r="Y498" s="213"/>
      <c r="Z498" s="213"/>
    </row>
    <row r="499" spans="1:26" ht="15.75" customHeight="1">
      <c r="A499" s="213"/>
      <c r="B499" s="214"/>
      <c r="C499" s="213"/>
      <c r="D499" s="215"/>
      <c r="E499" s="213"/>
      <c r="F499" s="213"/>
      <c r="G499" s="213"/>
      <c r="H499" s="213"/>
      <c r="I499" s="213"/>
      <c r="J499" s="213"/>
      <c r="K499" s="213"/>
      <c r="L499" s="213"/>
      <c r="M499" s="213"/>
      <c r="N499" s="213"/>
      <c r="O499" s="213"/>
      <c r="P499" s="213"/>
      <c r="Q499" s="213"/>
      <c r="R499" s="213"/>
      <c r="S499" s="213"/>
      <c r="T499" s="213"/>
      <c r="U499" s="213"/>
      <c r="V499" s="213"/>
      <c r="W499" s="213"/>
      <c r="X499" s="213"/>
      <c r="Y499" s="213"/>
      <c r="Z499" s="213"/>
    </row>
    <row r="500" spans="1:26" ht="15.75" customHeight="1">
      <c r="A500" s="213"/>
      <c r="B500" s="214"/>
      <c r="C500" s="213"/>
      <c r="D500" s="215"/>
      <c r="E500" s="213"/>
      <c r="F500" s="213"/>
      <c r="G500" s="213"/>
      <c r="H500" s="213"/>
      <c r="I500" s="213"/>
      <c r="J500" s="213"/>
      <c r="K500" s="213"/>
      <c r="L500" s="213"/>
      <c r="M500" s="213"/>
      <c r="N500" s="213"/>
      <c r="O500" s="213"/>
      <c r="P500" s="213"/>
      <c r="Q500" s="213"/>
      <c r="R500" s="213"/>
      <c r="S500" s="213"/>
      <c r="T500" s="213"/>
      <c r="U500" s="213"/>
      <c r="V500" s="213"/>
      <c r="W500" s="213"/>
      <c r="X500" s="213"/>
      <c r="Y500" s="213"/>
      <c r="Z500" s="213"/>
    </row>
    <row r="501" spans="1:26" ht="15.75" customHeight="1">
      <c r="A501" s="213"/>
      <c r="B501" s="214"/>
      <c r="C501" s="213"/>
      <c r="D501" s="215"/>
      <c r="E501" s="213"/>
      <c r="F501" s="213"/>
      <c r="G501" s="213"/>
      <c r="H501" s="213"/>
      <c r="I501" s="213"/>
      <c r="J501" s="213"/>
      <c r="K501" s="213"/>
      <c r="L501" s="213"/>
      <c r="M501" s="213"/>
      <c r="N501" s="213"/>
      <c r="O501" s="213"/>
      <c r="P501" s="213"/>
      <c r="Q501" s="213"/>
      <c r="R501" s="213"/>
      <c r="S501" s="213"/>
      <c r="T501" s="213"/>
      <c r="U501" s="213"/>
      <c r="V501" s="213"/>
      <c r="W501" s="213"/>
      <c r="X501" s="213"/>
      <c r="Y501" s="213"/>
      <c r="Z501" s="213"/>
    </row>
    <row r="502" spans="1:26" ht="15.75" customHeight="1">
      <c r="A502" s="213"/>
      <c r="B502" s="214"/>
      <c r="C502" s="213"/>
      <c r="D502" s="215"/>
      <c r="E502" s="213"/>
      <c r="F502" s="213"/>
      <c r="G502" s="213"/>
      <c r="H502" s="213"/>
      <c r="I502" s="213"/>
      <c r="J502" s="213"/>
      <c r="K502" s="213"/>
      <c r="L502" s="213"/>
      <c r="M502" s="213"/>
      <c r="N502" s="213"/>
      <c r="O502" s="213"/>
      <c r="P502" s="213"/>
      <c r="Q502" s="213"/>
      <c r="R502" s="213"/>
      <c r="S502" s="213"/>
      <c r="T502" s="213"/>
      <c r="U502" s="213"/>
      <c r="V502" s="213"/>
      <c r="W502" s="213"/>
      <c r="X502" s="213"/>
      <c r="Y502" s="213"/>
      <c r="Z502" s="213"/>
    </row>
    <row r="503" spans="1:26" ht="15.75" customHeight="1">
      <c r="A503" s="213"/>
      <c r="B503" s="214"/>
      <c r="C503" s="213"/>
      <c r="D503" s="215"/>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row>
    <row r="504" spans="1:26" ht="15.75" customHeight="1">
      <c r="A504" s="213"/>
      <c r="B504" s="214"/>
      <c r="C504" s="213"/>
      <c r="D504" s="215"/>
      <c r="E504" s="213"/>
      <c r="F504" s="213"/>
      <c r="G504" s="213"/>
      <c r="H504" s="213"/>
      <c r="I504" s="213"/>
      <c r="J504" s="213"/>
      <c r="K504" s="213"/>
      <c r="L504" s="213"/>
      <c r="M504" s="213"/>
      <c r="N504" s="213"/>
      <c r="O504" s="213"/>
      <c r="P504" s="213"/>
      <c r="Q504" s="213"/>
      <c r="R504" s="213"/>
      <c r="S504" s="213"/>
      <c r="T504" s="213"/>
      <c r="U504" s="213"/>
      <c r="V504" s="213"/>
      <c r="W504" s="213"/>
      <c r="X504" s="213"/>
      <c r="Y504" s="213"/>
      <c r="Z504" s="213"/>
    </row>
    <row r="505" spans="1:26" ht="15.75" customHeight="1">
      <c r="A505" s="213"/>
      <c r="B505" s="214"/>
      <c r="C505" s="213"/>
      <c r="D505" s="215"/>
      <c r="E505" s="213"/>
      <c r="F505" s="213"/>
      <c r="G505" s="213"/>
      <c r="H505" s="213"/>
      <c r="I505" s="213"/>
      <c r="J505" s="213"/>
      <c r="K505" s="213"/>
      <c r="L505" s="213"/>
      <c r="M505" s="213"/>
      <c r="N505" s="213"/>
      <c r="O505" s="213"/>
      <c r="P505" s="213"/>
      <c r="Q505" s="213"/>
      <c r="R505" s="213"/>
      <c r="S505" s="213"/>
      <c r="T505" s="213"/>
      <c r="U505" s="213"/>
      <c r="V505" s="213"/>
      <c r="W505" s="213"/>
      <c r="X505" s="213"/>
      <c r="Y505" s="213"/>
      <c r="Z505" s="213"/>
    </row>
    <row r="506" spans="1:26" ht="15.75" customHeight="1">
      <c r="A506" s="213"/>
      <c r="B506" s="214"/>
      <c r="C506" s="213"/>
      <c r="D506" s="215"/>
      <c r="E506" s="213"/>
      <c r="F506" s="213"/>
      <c r="G506" s="213"/>
      <c r="H506" s="213"/>
      <c r="I506" s="213"/>
      <c r="J506" s="213"/>
      <c r="K506" s="213"/>
      <c r="L506" s="213"/>
      <c r="M506" s="213"/>
      <c r="N506" s="213"/>
      <c r="O506" s="213"/>
      <c r="P506" s="213"/>
      <c r="Q506" s="213"/>
      <c r="R506" s="213"/>
      <c r="S506" s="213"/>
      <c r="T506" s="213"/>
      <c r="U506" s="213"/>
      <c r="V506" s="213"/>
      <c r="W506" s="213"/>
      <c r="X506" s="213"/>
      <c r="Y506" s="213"/>
      <c r="Z506" s="213"/>
    </row>
    <row r="507" spans="1:26" ht="15.75" customHeight="1">
      <c r="A507" s="213"/>
      <c r="B507" s="214"/>
      <c r="C507" s="213"/>
      <c r="D507" s="215"/>
      <c r="E507" s="213"/>
      <c r="F507" s="213"/>
      <c r="G507" s="213"/>
      <c r="H507" s="213"/>
      <c r="I507" s="213"/>
      <c r="J507" s="213"/>
      <c r="K507" s="213"/>
      <c r="L507" s="213"/>
      <c r="M507" s="213"/>
      <c r="N507" s="213"/>
      <c r="O507" s="213"/>
      <c r="P507" s="213"/>
      <c r="Q507" s="213"/>
      <c r="R507" s="213"/>
      <c r="S507" s="213"/>
      <c r="T507" s="213"/>
      <c r="U507" s="213"/>
      <c r="V507" s="213"/>
      <c r="W507" s="213"/>
      <c r="X507" s="213"/>
      <c r="Y507" s="213"/>
      <c r="Z507" s="213"/>
    </row>
    <row r="508" spans="1:26" ht="15.75" customHeight="1">
      <c r="A508" s="213"/>
      <c r="B508" s="214"/>
      <c r="C508" s="213"/>
      <c r="D508" s="215"/>
      <c r="E508" s="213"/>
      <c r="F508" s="213"/>
      <c r="G508" s="213"/>
      <c r="H508" s="213"/>
      <c r="I508" s="213"/>
      <c r="J508" s="213"/>
      <c r="K508" s="213"/>
      <c r="L508" s="213"/>
      <c r="M508" s="213"/>
      <c r="N508" s="213"/>
      <c r="O508" s="213"/>
      <c r="P508" s="213"/>
      <c r="Q508" s="213"/>
      <c r="R508" s="213"/>
      <c r="S508" s="213"/>
      <c r="T508" s="213"/>
      <c r="U508" s="213"/>
      <c r="V508" s="213"/>
      <c r="W508" s="213"/>
      <c r="X508" s="213"/>
      <c r="Y508" s="213"/>
      <c r="Z508" s="213"/>
    </row>
    <row r="509" spans="1:26" ht="15.75" customHeight="1">
      <c r="A509" s="213"/>
      <c r="B509" s="214"/>
      <c r="C509" s="213"/>
      <c r="D509" s="215"/>
      <c r="E509" s="213"/>
      <c r="F509" s="213"/>
      <c r="G509" s="213"/>
      <c r="H509" s="213"/>
      <c r="I509" s="213"/>
      <c r="J509" s="213"/>
      <c r="K509" s="213"/>
      <c r="L509" s="213"/>
      <c r="M509" s="213"/>
      <c r="N509" s="213"/>
      <c r="O509" s="213"/>
      <c r="P509" s="213"/>
      <c r="Q509" s="213"/>
      <c r="R509" s="213"/>
      <c r="S509" s="213"/>
      <c r="T509" s="213"/>
      <c r="U509" s="213"/>
      <c r="V509" s="213"/>
      <c r="W509" s="213"/>
      <c r="X509" s="213"/>
      <c r="Y509" s="213"/>
      <c r="Z509" s="213"/>
    </row>
    <row r="510" spans="1:26" ht="15.75" customHeight="1">
      <c r="A510" s="213"/>
      <c r="B510" s="214"/>
      <c r="C510" s="213"/>
      <c r="D510" s="215"/>
      <c r="E510" s="213"/>
      <c r="F510" s="213"/>
      <c r="G510" s="213"/>
      <c r="H510" s="213"/>
      <c r="I510" s="213"/>
      <c r="J510" s="213"/>
      <c r="K510" s="213"/>
      <c r="L510" s="213"/>
      <c r="M510" s="213"/>
      <c r="N510" s="213"/>
      <c r="O510" s="213"/>
      <c r="P510" s="213"/>
      <c r="Q510" s="213"/>
      <c r="R510" s="213"/>
      <c r="S510" s="213"/>
      <c r="T510" s="213"/>
      <c r="U510" s="213"/>
      <c r="V510" s="213"/>
      <c r="W510" s="213"/>
      <c r="X510" s="213"/>
      <c r="Y510" s="213"/>
      <c r="Z510" s="213"/>
    </row>
    <row r="511" spans="1:26" ht="15.75" customHeight="1">
      <c r="A511" s="213"/>
      <c r="B511" s="214"/>
      <c r="C511" s="213"/>
      <c r="D511" s="215"/>
      <c r="E511" s="213"/>
      <c r="F511" s="213"/>
      <c r="G511" s="213"/>
      <c r="H511" s="213"/>
      <c r="I511" s="213"/>
      <c r="J511" s="213"/>
      <c r="K511" s="213"/>
      <c r="L511" s="213"/>
      <c r="M511" s="213"/>
      <c r="N511" s="213"/>
      <c r="O511" s="213"/>
      <c r="P511" s="213"/>
      <c r="Q511" s="213"/>
      <c r="R511" s="213"/>
      <c r="S511" s="213"/>
      <c r="T511" s="213"/>
      <c r="U511" s="213"/>
      <c r="V511" s="213"/>
      <c r="W511" s="213"/>
      <c r="X511" s="213"/>
      <c r="Y511" s="213"/>
      <c r="Z511" s="213"/>
    </row>
    <row r="512" spans="1:26" ht="15.75" customHeight="1">
      <c r="A512" s="213"/>
      <c r="B512" s="214"/>
      <c r="C512" s="213"/>
      <c r="D512" s="215"/>
      <c r="E512" s="213"/>
      <c r="F512" s="213"/>
      <c r="G512" s="213"/>
      <c r="H512" s="213"/>
      <c r="I512" s="213"/>
      <c r="J512" s="213"/>
      <c r="K512" s="213"/>
      <c r="L512" s="213"/>
      <c r="M512" s="213"/>
      <c r="N512" s="213"/>
      <c r="O512" s="213"/>
      <c r="P512" s="213"/>
      <c r="Q512" s="213"/>
      <c r="R512" s="213"/>
      <c r="S512" s="213"/>
      <c r="T512" s="213"/>
      <c r="U512" s="213"/>
      <c r="V512" s="213"/>
      <c r="W512" s="213"/>
      <c r="X512" s="213"/>
      <c r="Y512" s="213"/>
      <c r="Z512" s="213"/>
    </row>
    <row r="513" spans="1:26" ht="15.75" customHeight="1">
      <c r="A513" s="213"/>
      <c r="B513" s="214"/>
      <c r="C513" s="213"/>
      <c r="D513" s="215"/>
      <c r="E513" s="213"/>
      <c r="F513" s="213"/>
      <c r="G513" s="213"/>
      <c r="H513" s="213"/>
      <c r="I513" s="213"/>
      <c r="J513" s="213"/>
      <c r="K513" s="213"/>
      <c r="L513" s="213"/>
      <c r="M513" s="213"/>
      <c r="N513" s="213"/>
      <c r="O513" s="213"/>
      <c r="P513" s="213"/>
      <c r="Q513" s="213"/>
      <c r="R513" s="213"/>
      <c r="S513" s="213"/>
      <c r="T513" s="213"/>
      <c r="U513" s="213"/>
      <c r="V513" s="213"/>
      <c r="W513" s="213"/>
      <c r="X513" s="213"/>
      <c r="Y513" s="213"/>
      <c r="Z513" s="213"/>
    </row>
    <row r="514" spans="1:26" ht="15.75" customHeight="1">
      <c r="A514" s="213"/>
      <c r="B514" s="214"/>
      <c r="C514" s="213"/>
      <c r="D514" s="215"/>
      <c r="E514" s="213"/>
      <c r="F514" s="213"/>
      <c r="G514" s="213"/>
      <c r="H514" s="213"/>
      <c r="I514" s="213"/>
      <c r="J514" s="213"/>
      <c r="K514" s="213"/>
      <c r="L514" s="213"/>
      <c r="M514" s="213"/>
      <c r="N514" s="213"/>
      <c r="O514" s="213"/>
      <c r="P514" s="213"/>
      <c r="Q514" s="213"/>
      <c r="R514" s="213"/>
      <c r="S514" s="213"/>
      <c r="T514" s="213"/>
      <c r="U514" s="213"/>
      <c r="V514" s="213"/>
      <c r="W514" s="213"/>
      <c r="X514" s="213"/>
      <c r="Y514" s="213"/>
      <c r="Z514" s="213"/>
    </row>
    <row r="515" spans="1:26" ht="15.75" customHeight="1">
      <c r="A515" s="213"/>
      <c r="B515" s="214"/>
      <c r="C515" s="213"/>
      <c r="D515" s="215"/>
      <c r="E515" s="213"/>
      <c r="F515" s="213"/>
      <c r="G515" s="213"/>
      <c r="H515" s="213"/>
      <c r="I515" s="213"/>
      <c r="J515" s="213"/>
      <c r="K515" s="213"/>
      <c r="L515" s="213"/>
      <c r="M515" s="213"/>
      <c r="N515" s="213"/>
      <c r="O515" s="213"/>
      <c r="P515" s="213"/>
      <c r="Q515" s="213"/>
      <c r="R515" s="213"/>
      <c r="S515" s="213"/>
      <c r="T515" s="213"/>
      <c r="U515" s="213"/>
      <c r="V515" s="213"/>
      <c r="W515" s="213"/>
      <c r="X515" s="213"/>
      <c r="Y515" s="213"/>
      <c r="Z515" s="213"/>
    </row>
    <row r="516" spans="1:26" ht="15.75" customHeight="1">
      <c r="A516" s="213"/>
      <c r="B516" s="214"/>
      <c r="C516" s="213"/>
      <c r="D516" s="215"/>
      <c r="E516" s="213"/>
      <c r="F516" s="213"/>
      <c r="G516" s="213"/>
      <c r="H516" s="213"/>
      <c r="I516" s="213"/>
      <c r="J516" s="213"/>
      <c r="K516" s="213"/>
      <c r="L516" s="213"/>
      <c r="M516" s="213"/>
      <c r="N516" s="213"/>
      <c r="O516" s="213"/>
      <c r="P516" s="213"/>
      <c r="Q516" s="213"/>
      <c r="R516" s="213"/>
      <c r="S516" s="213"/>
      <c r="T516" s="213"/>
      <c r="U516" s="213"/>
      <c r="V516" s="213"/>
      <c r="W516" s="213"/>
      <c r="X516" s="213"/>
      <c r="Y516" s="213"/>
      <c r="Z516" s="213"/>
    </row>
    <row r="517" spans="1:26" ht="15.75" customHeight="1">
      <c r="A517" s="213"/>
      <c r="B517" s="214"/>
      <c r="C517" s="213"/>
      <c r="D517" s="215"/>
      <c r="E517" s="213"/>
      <c r="F517" s="213"/>
      <c r="G517" s="213"/>
      <c r="H517" s="213"/>
      <c r="I517" s="213"/>
      <c r="J517" s="213"/>
      <c r="K517" s="213"/>
      <c r="L517" s="213"/>
      <c r="M517" s="213"/>
      <c r="N517" s="213"/>
      <c r="O517" s="213"/>
      <c r="P517" s="213"/>
      <c r="Q517" s="213"/>
      <c r="R517" s="213"/>
      <c r="S517" s="213"/>
      <c r="T517" s="213"/>
      <c r="U517" s="213"/>
      <c r="V517" s="213"/>
      <c r="W517" s="213"/>
      <c r="X517" s="213"/>
      <c r="Y517" s="213"/>
      <c r="Z517" s="213"/>
    </row>
    <row r="518" spans="1:26" ht="15.75" customHeight="1">
      <c r="A518" s="213"/>
      <c r="B518" s="214"/>
      <c r="C518" s="213"/>
      <c r="D518" s="215"/>
      <c r="E518" s="213"/>
      <c r="F518" s="213"/>
      <c r="G518" s="213"/>
      <c r="H518" s="213"/>
      <c r="I518" s="213"/>
      <c r="J518" s="213"/>
      <c r="K518" s="213"/>
      <c r="L518" s="213"/>
      <c r="M518" s="213"/>
      <c r="N518" s="213"/>
      <c r="O518" s="213"/>
      <c r="P518" s="213"/>
      <c r="Q518" s="213"/>
      <c r="R518" s="213"/>
      <c r="S518" s="213"/>
      <c r="T518" s="213"/>
      <c r="U518" s="213"/>
      <c r="V518" s="213"/>
      <c r="W518" s="213"/>
      <c r="X518" s="213"/>
      <c r="Y518" s="213"/>
      <c r="Z518" s="213"/>
    </row>
    <row r="519" spans="1:26" ht="15.75" customHeight="1">
      <c r="A519" s="213"/>
      <c r="B519" s="214"/>
      <c r="C519" s="213"/>
      <c r="D519" s="215"/>
      <c r="E519" s="213"/>
      <c r="F519" s="213"/>
      <c r="G519" s="213"/>
      <c r="H519" s="213"/>
      <c r="I519" s="213"/>
      <c r="J519" s="213"/>
      <c r="K519" s="213"/>
      <c r="L519" s="213"/>
      <c r="M519" s="213"/>
      <c r="N519" s="213"/>
      <c r="O519" s="213"/>
      <c r="P519" s="213"/>
      <c r="Q519" s="213"/>
      <c r="R519" s="213"/>
      <c r="S519" s="213"/>
      <c r="T519" s="213"/>
      <c r="U519" s="213"/>
      <c r="V519" s="213"/>
      <c r="W519" s="213"/>
      <c r="X519" s="213"/>
      <c r="Y519" s="213"/>
      <c r="Z519" s="213"/>
    </row>
    <row r="520" spans="1:26" ht="15.75" customHeight="1">
      <c r="A520" s="213"/>
      <c r="B520" s="214"/>
      <c r="C520" s="213"/>
      <c r="D520" s="215"/>
      <c r="E520" s="213"/>
      <c r="F520" s="213"/>
      <c r="G520" s="213"/>
      <c r="H520" s="213"/>
      <c r="I520" s="213"/>
      <c r="J520" s="213"/>
      <c r="K520" s="213"/>
      <c r="L520" s="213"/>
      <c r="M520" s="213"/>
      <c r="N520" s="213"/>
      <c r="O520" s="213"/>
      <c r="P520" s="213"/>
      <c r="Q520" s="213"/>
      <c r="R520" s="213"/>
      <c r="S520" s="213"/>
      <c r="T520" s="213"/>
      <c r="U520" s="213"/>
      <c r="V520" s="213"/>
      <c r="W520" s="213"/>
      <c r="X520" s="213"/>
      <c r="Y520" s="213"/>
      <c r="Z520" s="213"/>
    </row>
    <row r="521" spans="1:26" ht="15.75" customHeight="1">
      <c r="A521" s="213"/>
      <c r="B521" s="214"/>
      <c r="C521" s="213"/>
      <c r="D521" s="215"/>
      <c r="E521" s="213"/>
      <c r="F521" s="213"/>
      <c r="G521" s="213"/>
      <c r="H521" s="213"/>
      <c r="I521" s="213"/>
      <c r="J521" s="213"/>
      <c r="K521" s="213"/>
      <c r="L521" s="213"/>
      <c r="M521" s="213"/>
      <c r="N521" s="213"/>
      <c r="O521" s="213"/>
      <c r="P521" s="213"/>
      <c r="Q521" s="213"/>
      <c r="R521" s="213"/>
      <c r="S521" s="213"/>
      <c r="T521" s="213"/>
      <c r="U521" s="213"/>
      <c r="V521" s="213"/>
      <c r="W521" s="213"/>
      <c r="X521" s="213"/>
      <c r="Y521" s="213"/>
      <c r="Z521" s="213"/>
    </row>
    <row r="522" spans="1:26" ht="15.75" customHeight="1">
      <c r="A522" s="213"/>
      <c r="B522" s="214"/>
      <c r="C522" s="213"/>
      <c r="D522" s="215"/>
      <c r="E522" s="213"/>
      <c r="F522" s="213"/>
      <c r="G522" s="213"/>
      <c r="H522" s="213"/>
      <c r="I522" s="213"/>
      <c r="J522" s="213"/>
      <c r="K522" s="213"/>
      <c r="L522" s="213"/>
      <c r="M522" s="213"/>
      <c r="N522" s="213"/>
      <c r="O522" s="213"/>
      <c r="P522" s="213"/>
      <c r="Q522" s="213"/>
      <c r="R522" s="213"/>
      <c r="S522" s="213"/>
      <c r="T522" s="213"/>
      <c r="U522" s="213"/>
      <c r="V522" s="213"/>
      <c r="W522" s="213"/>
      <c r="X522" s="213"/>
      <c r="Y522" s="213"/>
      <c r="Z522" s="213"/>
    </row>
    <row r="523" spans="1:26" ht="15.75" customHeight="1">
      <c r="A523" s="213"/>
      <c r="B523" s="214"/>
      <c r="C523" s="213"/>
      <c r="D523" s="215"/>
      <c r="E523" s="213"/>
      <c r="F523" s="213"/>
      <c r="G523" s="213"/>
      <c r="H523" s="213"/>
      <c r="I523" s="213"/>
      <c r="J523" s="213"/>
      <c r="K523" s="213"/>
      <c r="L523" s="213"/>
      <c r="M523" s="213"/>
      <c r="N523" s="213"/>
      <c r="O523" s="213"/>
      <c r="P523" s="213"/>
      <c r="Q523" s="213"/>
      <c r="R523" s="213"/>
      <c r="S523" s="213"/>
      <c r="T523" s="213"/>
      <c r="U523" s="213"/>
      <c r="V523" s="213"/>
      <c r="W523" s="213"/>
      <c r="X523" s="213"/>
      <c r="Y523" s="213"/>
      <c r="Z523" s="213"/>
    </row>
    <row r="524" spans="1:26" ht="15.75" customHeight="1">
      <c r="A524" s="213"/>
      <c r="B524" s="214"/>
      <c r="C524" s="213"/>
      <c r="D524" s="215"/>
      <c r="E524" s="213"/>
      <c r="F524" s="213"/>
      <c r="G524" s="213"/>
      <c r="H524" s="213"/>
      <c r="I524" s="213"/>
      <c r="J524" s="213"/>
      <c r="K524" s="213"/>
      <c r="L524" s="213"/>
      <c r="M524" s="213"/>
      <c r="N524" s="213"/>
      <c r="O524" s="213"/>
      <c r="P524" s="213"/>
      <c r="Q524" s="213"/>
      <c r="R524" s="213"/>
      <c r="S524" s="213"/>
      <c r="T524" s="213"/>
      <c r="U524" s="213"/>
      <c r="V524" s="213"/>
      <c r="W524" s="213"/>
      <c r="X524" s="213"/>
      <c r="Y524" s="213"/>
      <c r="Z524" s="213"/>
    </row>
    <row r="525" spans="1:26" ht="15.75" customHeight="1">
      <c r="A525" s="213"/>
      <c r="B525" s="214"/>
      <c r="C525" s="213"/>
      <c r="D525" s="215"/>
      <c r="E525" s="213"/>
      <c r="F525" s="213"/>
      <c r="G525" s="213"/>
      <c r="H525" s="213"/>
      <c r="I525" s="213"/>
      <c r="J525" s="213"/>
      <c r="K525" s="213"/>
      <c r="L525" s="213"/>
      <c r="M525" s="213"/>
      <c r="N525" s="213"/>
      <c r="O525" s="213"/>
      <c r="P525" s="213"/>
      <c r="Q525" s="213"/>
      <c r="R525" s="213"/>
      <c r="S525" s="213"/>
      <c r="T525" s="213"/>
      <c r="U525" s="213"/>
      <c r="V525" s="213"/>
      <c r="W525" s="213"/>
      <c r="X525" s="213"/>
      <c r="Y525" s="213"/>
      <c r="Z525" s="213"/>
    </row>
    <row r="526" spans="1:26" ht="15.75" customHeight="1">
      <c r="A526" s="213"/>
      <c r="B526" s="214"/>
      <c r="C526" s="213"/>
      <c r="D526" s="215"/>
      <c r="E526" s="213"/>
      <c r="F526" s="213"/>
      <c r="G526" s="213"/>
      <c r="H526" s="213"/>
      <c r="I526" s="213"/>
      <c r="J526" s="213"/>
      <c r="K526" s="213"/>
      <c r="L526" s="213"/>
      <c r="M526" s="213"/>
      <c r="N526" s="213"/>
      <c r="O526" s="213"/>
      <c r="P526" s="213"/>
      <c r="Q526" s="213"/>
      <c r="R526" s="213"/>
      <c r="S526" s="213"/>
      <c r="T526" s="213"/>
      <c r="U526" s="213"/>
      <c r="V526" s="213"/>
      <c r="W526" s="213"/>
      <c r="X526" s="213"/>
      <c r="Y526" s="213"/>
      <c r="Z526" s="213"/>
    </row>
    <row r="527" spans="1:26" ht="15.75" customHeight="1">
      <c r="A527" s="213"/>
      <c r="B527" s="214"/>
      <c r="C527" s="213"/>
      <c r="D527" s="215"/>
      <c r="E527" s="213"/>
      <c r="F527" s="213"/>
      <c r="G527" s="213"/>
      <c r="H527" s="213"/>
      <c r="I527" s="213"/>
      <c r="J527" s="213"/>
      <c r="K527" s="213"/>
      <c r="L527" s="213"/>
      <c r="M527" s="213"/>
      <c r="N527" s="213"/>
      <c r="O527" s="213"/>
      <c r="P527" s="213"/>
      <c r="Q527" s="213"/>
      <c r="R527" s="213"/>
      <c r="S527" s="213"/>
      <c r="T527" s="213"/>
      <c r="U527" s="213"/>
      <c r="V527" s="213"/>
      <c r="W527" s="213"/>
      <c r="X527" s="213"/>
      <c r="Y527" s="213"/>
      <c r="Z527" s="213"/>
    </row>
    <row r="528" spans="1:26" ht="15.75" customHeight="1">
      <c r="A528" s="213"/>
      <c r="B528" s="214"/>
      <c r="C528" s="213"/>
      <c r="D528" s="215"/>
      <c r="E528" s="213"/>
      <c r="F528" s="213"/>
      <c r="G528" s="213"/>
      <c r="H528" s="213"/>
      <c r="I528" s="213"/>
      <c r="J528" s="213"/>
      <c r="K528" s="213"/>
      <c r="L528" s="213"/>
      <c r="M528" s="213"/>
      <c r="N528" s="213"/>
      <c r="O528" s="213"/>
      <c r="P528" s="213"/>
      <c r="Q528" s="213"/>
      <c r="R528" s="213"/>
      <c r="S528" s="213"/>
      <c r="T528" s="213"/>
      <c r="U528" s="213"/>
      <c r="V528" s="213"/>
      <c r="W528" s="213"/>
      <c r="X528" s="213"/>
      <c r="Y528" s="213"/>
      <c r="Z528" s="213"/>
    </row>
    <row r="529" spans="1:26" ht="15.75" customHeight="1">
      <c r="A529" s="213"/>
      <c r="B529" s="214"/>
      <c r="C529" s="213"/>
      <c r="D529" s="215"/>
      <c r="E529" s="213"/>
      <c r="F529" s="213"/>
      <c r="G529" s="213"/>
      <c r="H529" s="213"/>
      <c r="I529" s="213"/>
      <c r="J529" s="213"/>
      <c r="K529" s="213"/>
      <c r="L529" s="213"/>
      <c r="M529" s="213"/>
      <c r="N529" s="213"/>
      <c r="O529" s="213"/>
      <c r="P529" s="213"/>
      <c r="Q529" s="213"/>
      <c r="R529" s="213"/>
      <c r="S529" s="213"/>
      <c r="T529" s="213"/>
      <c r="U529" s="213"/>
      <c r="V529" s="213"/>
      <c r="W529" s="213"/>
      <c r="X529" s="213"/>
      <c r="Y529" s="213"/>
      <c r="Z529" s="213"/>
    </row>
    <row r="530" spans="1:26" ht="15.75" customHeight="1">
      <c r="A530" s="213"/>
      <c r="B530" s="214"/>
      <c r="C530" s="213"/>
      <c r="D530" s="215"/>
      <c r="E530" s="213"/>
      <c r="F530" s="213"/>
      <c r="G530" s="213"/>
      <c r="H530" s="213"/>
      <c r="I530" s="213"/>
      <c r="J530" s="213"/>
      <c r="K530" s="213"/>
      <c r="L530" s="213"/>
      <c r="M530" s="213"/>
      <c r="N530" s="213"/>
      <c r="O530" s="213"/>
      <c r="P530" s="213"/>
      <c r="Q530" s="213"/>
      <c r="R530" s="213"/>
      <c r="S530" s="213"/>
      <c r="T530" s="213"/>
      <c r="U530" s="213"/>
      <c r="V530" s="213"/>
      <c r="W530" s="213"/>
      <c r="X530" s="213"/>
      <c r="Y530" s="213"/>
      <c r="Z530" s="213"/>
    </row>
    <row r="531" spans="1:26" ht="15.75" customHeight="1">
      <c r="A531" s="213"/>
      <c r="B531" s="214"/>
      <c r="C531" s="213"/>
      <c r="D531" s="215"/>
      <c r="E531" s="213"/>
      <c r="F531" s="213"/>
      <c r="G531" s="213"/>
      <c r="H531" s="213"/>
      <c r="I531" s="213"/>
      <c r="J531" s="213"/>
      <c r="K531" s="213"/>
      <c r="L531" s="213"/>
      <c r="M531" s="213"/>
      <c r="N531" s="213"/>
      <c r="O531" s="213"/>
      <c r="P531" s="213"/>
      <c r="Q531" s="213"/>
      <c r="R531" s="213"/>
      <c r="S531" s="213"/>
      <c r="T531" s="213"/>
      <c r="U531" s="213"/>
      <c r="V531" s="213"/>
      <c r="W531" s="213"/>
      <c r="X531" s="213"/>
      <c r="Y531" s="213"/>
      <c r="Z531" s="213"/>
    </row>
    <row r="532" spans="1:26" ht="15.75" customHeight="1">
      <c r="A532" s="213"/>
      <c r="B532" s="214"/>
      <c r="C532" s="213"/>
      <c r="D532" s="215"/>
      <c r="E532" s="213"/>
      <c r="F532" s="213"/>
      <c r="G532" s="213"/>
      <c r="H532" s="213"/>
      <c r="I532" s="213"/>
      <c r="J532" s="213"/>
      <c r="K532" s="213"/>
      <c r="L532" s="213"/>
      <c r="M532" s="213"/>
      <c r="N532" s="213"/>
      <c r="O532" s="213"/>
      <c r="P532" s="213"/>
      <c r="Q532" s="213"/>
      <c r="R532" s="213"/>
      <c r="S532" s="213"/>
      <c r="T532" s="213"/>
      <c r="U532" s="213"/>
      <c r="V532" s="213"/>
      <c r="W532" s="213"/>
      <c r="X532" s="213"/>
      <c r="Y532" s="213"/>
      <c r="Z532" s="213"/>
    </row>
    <row r="533" spans="1:26" ht="15.75" customHeight="1">
      <c r="A533" s="213"/>
      <c r="B533" s="214"/>
      <c r="C533" s="213"/>
      <c r="D533" s="215"/>
      <c r="E533" s="213"/>
      <c r="F533" s="213"/>
      <c r="G533" s="213"/>
      <c r="H533" s="213"/>
      <c r="I533" s="213"/>
      <c r="J533" s="213"/>
      <c r="K533" s="213"/>
      <c r="L533" s="213"/>
      <c r="M533" s="213"/>
      <c r="N533" s="213"/>
      <c r="O533" s="213"/>
      <c r="P533" s="213"/>
      <c r="Q533" s="213"/>
      <c r="R533" s="213"/>
      <c r="S533" s="213"/>
      <c r="T533" s="213"/>
      <c r="U533" s="213"/>
      <c r="V533" s="213"/>
      <c r="W533" s="213"/>
      <c r="X533" s="213"/>
      <c r="Y533" s="213"/>
      <c r="Z533" s="213"/>
    </row>
    <row r="534" spans="1:26" ht="15.75" customHeight="1">
      <c r="A534" s="213"/>
      <c r="B534" s="214"/>
      <c r="C534" s="213"/>
      <c r="D534" s="215"/>
      <c r="E534" s="213"/>
      <c r="F534" s="213"/>
      <c r="G534" s="213"/>
      <c r="H534" s="213"/>
      <c r="I534" s="213"/>
      <c r="J534" s="213"/>
      <c r="K534" s="213"/>
      <c r="L534" s="213"/>
      <c r="M534" s="213"/>
      <c r="N534" s="213"/>
      <c r="O534" s="213"/>
      <c r="P534" s="213"/>
      <c r="Q534" s="213"/>
      <c r="R534" s="213"/>
      <c r="S534" s="213"/>
      <c r="T534" s="213"/>
      <c r="U534" s="213"/>
      <c r="V534" s="213"/>
      <c r="W534" s="213"/>
      <c r="X534" s="213"/>
      <c r="Y534" s="213"/>
      <c r="Z534" s="213"/>
    </row>
    <row r="535" spans="1:26" ht="15.75" customHeight="1">
      <c r="A535" s="213"/>
      <c r="B535" s="214"/>
      <c r="C535" s="213"/>
      <c r="D535" s="215"/>
      <c r="E535" s="213"/>
      <c r="F535" s="213"/>
      <c r="G535" s="213"/>
      <c r="H535" s="213"/>
      <c r="I535" s="213"/>
      <c r="J535" s="213"/>
      <c r="K535" s="213"/>
      <c r="L535" s="213"/>
      <c r="M535" s="213"/>
      <c r="N535" s="213"/>
      <c r="O535" s="213"/>
      <c r="P535" s="213"/>
      <c r="Q535" s="213"/>
      <c r="R535" s="213"/>
      <c r="S535" s="213"/>
      <c r="T535" s="213"/>
      <c r="U535" s="213"/>
      <c r="V535" s="213"/>
      <c r="W535" s="213"/>
      <c r="X535" s="213"/>
      <c r="Y535" s="213"/>
      <c r="Z535" s="213"/>
    </row>
    <row r="536" spans="1:26" ht="15.75" customHeight="1">
      <c r="A536" s="213"/>
      <c r="B536" s="214"/>
      <c r="C536" s="213"/>
      <c r="D536" s="215"/>
      <c r="E536" s="213"/>
      <c r="F536" s="213"/>
      <c r="G536" s="213"/>
      <c r="H536" s="213"/>
      <c r="I536" s="213"/>
      <c r="J536" s="213"/>
      <c r="K536" s="213"/>
      <c r="L536" s="213"/>
      <c r="M536" s="213"/>
      <c r="N536" s="213"/>
      <c r="O536" s="213"/>
      <c r="P536" s="213"/>
      <c r="Q536" s="213"/>
      <c r="R536" s="213"/>
      <c r="S536" s="213"/>
      <c r="T536" s="213"/>
      <c r="U536" s="213"/>
      <c r="V536" s="213"/>
      <c r="W536" s="213"/>
      <c r="X536" s="213"/>
      <c r="Y536" s="213"/>
      <c r="Z536" s="213"/>
    </row>
    <row r="537" spans="1:26" ht="15.75" customHeight="1">
      <c r="A537" s="213"/>
      <c r="B537" s="214"/>
      <c r="C537" s="213"/>
      <c r="D537" s="215"/>
      <c r="E537" s="213"/>
      <c r="F537" s="213"/>
      <c r="G537" s="213"/>
      <c r="H537" s="213"/>
      <c r="I537" s="213"/>
      <c r="J537" s="213"/>
      <c r="K537" s="213"/>
      <c r="L537" s="213"/>
      <c r="M537" s="213"/>
      <c r="N537" s="213"/>
      <c r="O537" s="213"/>
      <c r="P537" s="213"/>
      <c r="Q537" s="213"/>
      <c r="R537" s="213"/>
      <c r="S537" s="213"/>
      <c r="T537" s="213"/>
      <c r="U537" s="213"/>
      <c r="V537" s="213"/>
      <c r="W537" s="213"/>
      <c r="X537" s="213"/>
      <c r="Y537" s="213"/>
      <c r="Z537" s="213"/>
    </row>
    <row r="538" spans="1:26" ht="15.75" customHeight="1">
      <c r="A538" s="213"/>
      <c r="B538" s="214"/>
      <c r="C538" s="213"/>
      <c r="D538" s="215"/>
      <c r="E538" s="213"/>
      <c r="F538" s="213"/>
      <c r="G538" s="213"/>
      <c r="H538" s="213"/>
      <c r="I538" s="213"/>
      <c r="J538" s="213"/>
      <c r="K538" s="213"/>
      <c r="L538" s="213"/>
      <c r="M538" s="213"/>
      <c r="N538" s="213"/>
      <c r="O538" s="213"/>
      <c r="P538" s="213"/>
      <c r="Q538" s="213"/>
      <c r="R538" s="213"/>
      <c r="S538" s="213"/>
      <c r="T538" s="213"/>
      <c r="U538" s="213"/>
      <c r="V538" s="213"/>
      <c r="W538" s="213"/>
      <c r="X538" s="213"/>
      <c r="Y538" s="213"/>
      <c r="Z538" s="213"/>
    </row>
    <row r="539" spans="1:26" ht="15.75" customHeight="1">
      <c r="A539" s="213"/>
      <c r="B539" s="214"/>
      <c r="C539" s="213"/>
      <c r="D539" s="215"/>
      <c r="E539" s="213"/>
      <c r="F539" s="213"/>
      <c r="G539" s="213"/>
      <c r="H539" s="213"/>
      <c r="I539" s="213"/>
      <c r="J539" s="213"/>
      <c r="K539" s="213"/>
      <c r="L539" s="213"/>
      <c r="M539" s="213"/>
      <c r="N539" s="213"/>
      <c r="O539" s="213"/>
      <c r="P539" s="213"/>
      <c r="Q539" s="213"/>
      <c r="R539" s="213"/>
      <c r="S539" s="213"/>
      <c r="T539" s="213"/>
      <c r="U539" s="213"/>
      <c r="V539" s="213"/>
      <c r="W539" s="213"/>
      <c r="X539" s="213"/>
      <c r="Y539" s="213"/>
      <c r="Z539" s="213"/>
    </row>
    <row r="540" spans="1:26" ht="15.75" customHeight="1">
      <c r="A540" s="213"/>
      <c r="B540" s="214"/>
      <c r="C540" s="213"/>
      <c r="D540" s="215"/>
      <c r="E540" s="213"/>
      <c r="F540" s="213"/>
      <c r="G540" s="213"/>
      <c r="H540" s="213"/>
      <c r="I540" s="213"/>
      <c r="J540" s="213"/>
      <c r="K540" s="213"/>
      <c r="L540" s="213"/>
      <c r="M540" s="213"/>
      <c r="N540" s="213"/>
      <c r="O540" s="213"/>
      <c r="P540" s="213"/>
      <c r="Q540" s="213"/>
      <c r="R540" s="213"/>
      <c r="S540" s="213"/>
      <c r="T540" s="213"/>
      <c r="U540" s="213"/>
      <c r="V540" s="213"/>
      <c r="W540" s="213"/>
      <c r="X540" s="213"/>
      <c r="Y540" s="213"/>
      <c r="Z540" s="213"/>
    </row>
    <row r="541" spans="1:26" ht="15.75" customHeight="1">
      <c r="A541" s="213"/>
      <c r="B541" s="214"/>
      <c r="C541" s="213"/>
      <c r="D541" s="215"/>
      <c r="E541" s="213"/>
      <c r="F541" s="213"/>
      <c r="G541" s="213"/>
      <c r="H541" s="213"/>
      <c r="I541" s="213"/>
      <c r="J541" s="213"/>
      <c r="K541" s="213"/>
      <c r="L541" s="213"/>
      <c r="M541" s="213"/>
      <c r="N541" s="213"/>
      <c r="O541" s="213"/>
      <c r="P541" s="213"/>
      <c r="Q541" s="213"/>
      <c r="R541" s="213"/>
      <c r="S541" s="213"/>
      <c r="T541" s="213"/>
      <c r="U541" s="213"/>
      <c r="V541" s="213"/>
      <c r="W541" s="213"/>
      <c r="X541" s="213"/>
      <c r="Y541" s="213"/>
      <c r="Z541" s="213"/>
    </row>
    <row r="542" spans="1:26" ht="15.75" customHeight="1">
      <c r="A542" s="213"/>
      <c r="B542" s="214"/>
      <c r="C542" s="213"/>
      <c r="D542" s="215"/>
      <c r="E542" s="213"/>
      <c r="F542" s="213"/>
      <c r="G542" s="213"/>
      <c r="H542" s="213"/>
      <c r="I542" s="213"/>
      <c r="J542" s="213"/>
      <c r="K542" s="213"/>
      <c r="L542" s="213"/>
      <c r="M542" s="213"/>
      <c r="N542" s="213"/>
      <c r="O542" s="213"/>
      <c r="P542" s="213"/>
      <c r="Q542" s="213"/>
      <c r="R542" s="213"/>
      <c r="S542" s="213"/>
      <c r="T542" s="213"/>
      <c r="U542" s="213"/>
      <c r="V542" s="213"/>
      <c r="W542" s="213"/>
      <c r="X542" s="213"/>
      <c r="Y542" s="213"/>
      <c r="Z542" s="213"/>
    </row>
    <row r="543" spans="1:26" ht="15.75" customHeight="1">
      <c r="A543" s="213"/>
      <c r="B543" s="214"/>
      <c r="C543" s="213"/>
      <c r="D543" s="215"/>
      <c r="E543" s="213"/>
      <c r="F543" s="213"/>
      <c r="G543" s="213"/>
      <c r="H543" s="213"/>
      <c r="I543" s="213"/>
      <c r="J543" s="213"/>
      <c r="K543" s="213"/>
      <c r="L543" s="213"/>
      <c r="M543" s="213"/>
      <c r="N543" s="213"/>
      <c r="O543" s="213"/>
      <c r="P543" s="213"/>
      <c r="Q543" s="213"/>
      <c r="R543" s="213"/>
      <c r="S543" s="213"/>
      <c r="T543" s="213"/>
      <c r="U543" s="213"/>
      <c r="V543" s="213"/>
      <c r="W543" s="213"/>
      <c r="X543" s="213"/>
      <c r="Y543" s="213"/>
      <c r="Z543" s="213"/>
    </row>
    <row r="544" spans="1:26" ht="15.75" customHeight="1">
      <c r="A544" s="213"/>
      <c r="B544" s="214"/>
      <c r="C544" s="213"/>
      <c r="D544" s="215"/>
      <c r="E544" s="213"/>
      <c r="F544" s="213"/>
      <c r="G544" s="213"/>
      <c r="H544" s="213"/>
      <c r="I544" s="213"/>
      <c r="J544" s="213"/>
      <c r="K544" s="213"/>
      <c r="L544" s="213"/>
      <c r="M544" s="213"/>
      <c r="N544" s="213"/>
      <c r="O544" s="213"/>
      <c r="P544" s="213"/>
      <c r="Q544" s="213"/>
      <c r="R544" s="213"/>
      <c r="S544" s="213"/>
      <c r="T544" s="213"/>
      <c r="U544" s="213"/>
      <c r="V544" s="213"/>
      <c r="W544" s="213"/>
      <c r="X544" s="213"/>
      <c r="Y544" s="213"/>
      <c r="Z544" s="213"/>
    </row>
    <row r="545" spans="1:26" ht="15.75" customHeight="1">
      <c r="A545" s="213"/>
      <c r="B545" s="214"/>
      <c r="C545" s="213"/>
      <c r="D545" s="215"/>
      <c r="E545" s="213"/>
      <c r="F545" s="213"/>
      <c r="G545" s="213"/>
      <c r="H545" s="213"/>
      <c r="I545" s="213"/>
      <c r="J545" s="213"/>
      <c r="K545" s="213"/>
      <c r="L545" s="213"/>
      <c r="M545" s="213"/>
      <c r="N545" s="213"/>
      <c r="O545" s="213"/>
      <c r="P545" s="213"/>
      <c r="Q545" s="213"/>
      <c r="R545" s="213"/>
      <c r="S545" s="213"/>
      <c r="T545" s="213"/>
      <c r="U545" s="213"/>
      <c r="V545" s="213"/>
      <c r="W545" s="213"/>
      <c r="X545" s="213"/>
      <c r="Y545" s="213"/>
      <c r="Z545" s="213"/>
    </row>
    <row r="546" spans="1:26" ht="15.75" customHeight="1">
      <c r="A546" s="213"/>
      <c r="B546" s="214"/>
      <c r="C546" s="213"/>
      <c r="D546" s="215"/>
      <c r="E546" s="213"/>
      <c r="F546" s="213"/>
      <c r="G546" s="213"/>
      <c r="H546" s="213"/>
      <c r="I546" s="213"/>
      <c r="J546" s="213"/>
      <c r="K546" s="213"/>
      <c r="L546" s="213"/>
      <c r="M546" s="213"/>
      <c r="N546" s="213"/>
      <c r="O546" s="213"/>
      <c r="P546" s="213"/>
      <c r="Q546" s="213"/>
      <c r="R546" s="213"/>
      <c r="S546" s="213"/>
      <c r="T546" s="213"/>
      <c r="U546" s="213"/>
      <c r="V546" s="213"/>
      <c r="W546" s="213"/>
      <c r="X546" s="213"/>
      <c r="Y546" s="213"/>
      <c r="Z546" s="213"/>
    </row>
    <row r="547" spans="1:26" ht="15.75" customHeight="1">
      <c r="A547" s="213"/>
      <c r="B547" s="214"/>
      <c r="C547" s="213"/>
      <c r="D547" s="215"/>
      <c r="E547" s="213"/>
      <c r="F547" s="213"/>
      <c r="G547" s="213"/>
      <c r="H547" s="213"/>
      <c r="I547" s="213"/>
      <c r="J547" s="213"/>
      <c r="K547" s="213"/>
      <c r="L547" s="213"/>
      <c r="M547" s="213"/>
      <c r="N547" s="213"/>
      <c r="O547" s="213"/>
      <c r="P547" s="213"/>
      <c r="Q547" s="213"/>
      <c r="R547" s="213"/>
      <c r="S547" s="213"/>
      <c r="T547" s="213"/>
      <c r="U547" s="213"/>
      <c r="V547" s="213"/>
      <c r="W547" s="213"/>
      <c r="X547" s="213"/>
      <c r="Y547" s="213"/>
      <c r="Z547" s="213"/>
    </row>
    <row r="548" spans="1:26" ht="15.75" customHeight="1">
      <c r="A548" s="213"/>
      <c r="B548" s="214"/>
      <c r="C548" s="213"/>
      <c r="D548" s="215"/>
      <c r="E548" s="213"/>
      <c r="F548" s="213"/>
      <c r="G548" s="213"/>
      <c r="H548" s="213"/>
      <c r="I548" s="213"/>
      <c r="J548" s="213"/>
      <c r="K548" s="213"/>
      <c r="L548" s="213"/>
      <c r="M548" s="213"/>
      <c r="N548" s="213"/>
      <c r="O548" s="213"/>
      <c r="P548" s="213"/>
      <c r="Q548" s="213"/>
      <c r="R548" s="213"/>
      <c r="S548" s="213"/>
      <c r="T548" s="213"/>
      <c r="U548" s="213"/>
      <c r="V548" s="213"/>
      <c r="W548" s="213"/>
      <c r="X548" s="213"/>
      <c r="Y548" s="213"/>
      <c r="Z548" s="213"/>
    </row>
    <row r="549" spans="1:26" ht="15.75" customHeight="1">
      <c r="A549" s="213"/>
      <c r="B549" s="214"/>
      <c r="C549" s="213"/>
      <c r="D549" s="215"/>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row>
    <row r="550" spans="1:26" ht="15.75" customHeight="1">
      <c r="A550" s="213"/>
      <c r="B550" s="214"/>
      <c r="C550" s="213"/>
      <c r="D550" s="215"/>
      <c r="E550" s="213"/>
      <c r="F550" s="213"/>
      <c r="G550" s="213"/>
      <c r="H550" s="213"/>
      <c r="I550" s="213"/>
      <c r="J550" s="213"/>
      <c r="K550" s="213"/>
      <c r="L550" s="213"/>
      <c r="M550" s="213"/>
      <c r="N550" s="213"/>
      <c r="O550" s="213"/>
      <c r="P550" s="213"/>
      <c r="Q550" s="213"/>
      <c r="R550" s="213"/>
      <c r="S550" s="213"/>
      <c r="T550" s="213"/>
      <c r="U550" s="213"/>
      <c r="V550" s="213"/>
      <c r="W550" s="213"/>
      <c r="X550" s="213"/>
      <c r="Y550" s="213"/>
      <c r="Z550" s="213"/>
    </row>
    <row r="551" spans="1:26" ht="15.75" customHeight="1">
      <c r="A551" s="213"/>
      <c r="B551" s="214"/>
      <c r="C551" s="213"/>
      <c r="D551" s="215"/>
      <c r="E551" s="213"/>
      <c r="F551" s="213"/>
      <c r="G551" s="213"/>
      <c r="H551" s="213"/>
      <c r="I551" s="213"/>
      <c r="J551" s="213"/>
      <c r="K551" s="213"/>
      <c r="L551" s="213"/>
      <c r="M551" s="213"/>
      <c r="N551" s="213"/>
      <c r="O551" s="213"/>
      <c r="P551" s="213"/>
      <c r="Q551" s="213"/>
      <c r="R551" s="213"/>
      <c r="S551" s="213"/>
      <c r="T551" s="213"/>
      <c r="U551" s="213"/>
      <c r="V551" s="213"/>
      <c r="W551" s="213"/>
      <c r="X551" s="213"/>
      <c r="Y551" s="213"/>
      <c r="Z551" s="213"/>
    </row>
    <row r="552" spans="1:26" ht="15.75" customHeight="1">
      <c r="A552" s="213"/>
      <c r="B552" s="214"/>
      <c r="C552" s="213"/>
      <c r="D552" s="215"/>
      <c r="E552" s="213"/>
      <c r="F552" s="213"/>
      <c r="G552" s="213"/>
      <c r="H552" s="213"/>
      <c r="I552" s="213"/>
      <c r="J552" s="213"/>
      <c r="K552" s="213"/>
      <c r="L552" s="213"/>
      <c r="M552" s="213"/>
      <c r="N552" s="213"/>
      <c r="O552" s="213"/>
      <c r="P552" s="213"/>
      <c r="Q552" s="213"/>
      <c r="R552" s="213"/>
      <c r="S552" s="213"/>
      <c r="T552" s="213"/>
      <c r="U552" s="213"/>
      <c r="V552" s="213"/>
      <c r="W552" s="213"/>
      <c r="X552" s="213"/>
      <c r="Y552" s="213"/>
      <c r="Z552" s="213"/>
    </row>
    <row r="553" spans="1:26" ht="15.75" customHeight="1">
      <c r="A553" s="213"/>
      <c r="B553" s="214"/>
      <c r="C553" s="213"/>
      <c r="D553" s="215"/>
      <c r="E553" s="213"/>
      <c r="F553" s="213"/>
      <c r="G553" s="213"/>
      <c r="H553" s="213"/>
      <c r="I553" s="213"/>
      <c r="J553" s="213"/>
      <c r="K553" s="213"/>
      <c r="L553" s="213"/>
      <c r="M553" s="213"/>
      <c r="N553" s="213"/>
      <c r="O553" s="213"/>
      <c r="P553" s="213"/>
      <c r="Q553" s="213"/>
      <c r="R553" s="213"/>
      <c r="S553" s="213"/>
      <c r="T553" s="213"/>
      <c r="U553" s="213"/>
      <c r="V553" s="213"/>
      <c r="W553" s="213"/>
      <c r="X553" s="213"/>
      <c r="Y553" s="213"/>
      <c r="Z553" s="213"/>
    </row>
    <row r="554" spans="1:26" ht="15.75" customHeight="1">
      <c r="A554" s="213"/>
      <c r="B554" s="214"/>
      <c r="C554" s="213"/>
      <c r="D554" s="215"/>
      <c r="E554" s="213"/>
      <c r="F554" s="213"/>
      <c r="G554" s="213"/>
      <c r="H554" s="213"/>
      <c r="I554" s="213"/>
      <c r="J554" s="213"/>
      <c r="K554" s="213"/>
      <c r="L554" s="213"/>
      <c r="M554" s="213"/>
      <c r="N554" s="213"/>
      <c r="O554" s="213"/>
      <c r="P554" s="213"/>
      <c r="Q554" s="213"/>
      <c r="R554" s="213"/>
      <c r="S554" s="213"/>
      <c r="T554" s="213"/>
      <c r="U554" s="213"/>
      <c r="V554" s="213"/>
      <c r="W554" s="213"/>
      <c r="X554" s="213"/>
      <c r="Y554" s="213"/>
      <c r="Z554" s="213"/>
    </row>
    <row r="555" spans="1:26" ht="15.75" customHeight="1">
      <c r="A555" s="213"/>
      <c r="B555" s="214"/>
      <c r="C555" s="213"/>
      <c r="D555" s="215"/>
      <c r="E555" s="213"/>
      <c r="F555" s="213"/>
      <c r="G555" s="213"/>
      <c r="H555" s="213"/>
      <c r="I555" s="213"/>
      <c r="J555" s="213"/>
      <c r="K555" s="213"/>
      <c r="L555" s="213"/>
      <c r="M555" s="213"/>
      <c r="N555" s="213"/>
      <c r="O555" s="213"/>
      <c r="P555" s="213"/>
      <c r="Q555" s="213"/>
      <c r="R555" s="213"/>
      <c r="S555" s="213"/>
      <c r="T555" s="213"/>
      <c r="U555" s="213"/>
      <c r="V555" s="213"/>
      <c r="W555" s="213"/>
      <c r="X555" s="213"/>
      <c r="Y555" s="213"/>
      <c r="Z555" s="213"/>
    </row>
    <row r="556" spans="1:26" ht="15.75" customHeight="1">
      <c r="A556" s="213"/>
      <c r="B556" s="214"/>
      <c r="C556" s="213"/>
      <c r="D556" s="215"/>
      <c r="E556" s="213"/>
      <c r="F556" s="213"/>
      <c r="G556" s="213"/>
      <c r="H556" s="213"/>
      <c r="I556" s="213"/>
      <c r="J556" s="213"/>
      <c r="K556" s="213"/>
      <c r="L556" s="213"/>
      <c r="M556" s="213"/>
      <c r="N556" s="213"/>
      <c r="O556" s="213"/>
      <c r="P556" s="213"/>
      <c r="Q556" s="213"/>
      <c r="R556" s="213"/>
      <c r="S556" s="213"/>
      <c r="T556" s="213"/>
      <c r="U556" s="213"/>
      <c r="V556" s="213"/>
      <c r="W556" s="213"/>
      <c r="X556" s="213"/>
      <c r="Y556" s="213"/>
      <c r="Z556" s="213"/>
    </row>
    <row r="557" spans="1:26" ht="15.75" customHeight="1">
      <c r="A557" s="213"/>
      <c r="B557" s="214"/>
      <c r="C557" s="213"/>
      <c r="D557" s="215"/>
      <c r="E557" s="213"/>
      <c r="F557" s="213"/>
      <c r="G557" s="213"/>
      <c r="H557" s="213"/>
      <c r="I557" s="213"/>
      <c r="J557" s="213"/>
      <c r="K557" s="213"/>
      <c r="L557" s="213"/>
      <c r="M557" s="213"/>
      <c r="N557" s="213"/>
      <c r="O557" s="213"/>
      <c r="P557" s="213"/>
      <c r="Q557" s="213"/>
      <c r="R557" s="213"/>
      <c r="S557" s="213"/>
      <c r="T557" s="213"/>
      <c r="U557" s="213"/>
      <c r="V557" s="213"/>
      <c r="W557" s="213"/>
      <c r="X557" s="213"/>
      <c r="Y557" s="213"/>
      <c r="Z557" s="213"/>
    </row>
    <row r="558" spans="1:26" ht="15.75" customHeight="1">
      <c r="A558" s="213"/>
      <c r="B558" s="214"/>
      <c r="C558" s="213"/>
      <c r="D558" s="215"/>
      <c r="E558" s="213"/>
      <c r="F558" s="213"/>
      <c r="G558" s="213"/>
      <c r="H558" s="213"/>
      <c r="I558" s="213"/>
      <c r="J558" s="213"/>
      <c r="K558" s="213"/>
      <c r="L558" s="213"/>
      <c r="M558" s="213"/>
      <c r="N558" s="213"/>
      <c r="O558" s="213"/>
      <c r="P558" s="213"/>
      <c r="Q558" s="213"/>
      <c r="R558" s="213"/>
      <c r="S558" s="213"/>
      <c r="T558" s="213"/>
      <c r="U558" s="213"/>
      <c r="V558" s="213"/>
      <c r="W558" s="213"/>
      <c r="X558" s="213"/>
      <c r="Y558" s="213"/>
      <c r="Z558" s="213"/>
    </row>
    <row r="559" spans="1:26" ht="15.75" customHeight="1">
      <c r="A559" s="213"/>
      <c r="B559" s="214"/>
      <c r="C559" s="213"/>
      <c r="D559" s="215"/>
      <c r="E559" s="213"/>
      <c r="F559" s="213"/>
      <c r="G559" s="213"/>
      <c r="H559" s="213"/>
      <c r="I559" s="213"/>
      <c r="J559" s="213"/>
      <c r="K559" s="213"/>
      <c r="L559" s="213"/>
      <c r="M559" s="213"/>
      <c r="N559" s="213"/>
      <c r="O559" s="213"/>
      <c r="P559" s="213"/>
      <c r="Q559" s="213"/>
      <c r="R559" s="213"/>
      <c r="S559" s="213"/>
      <c r="T559" s="213"/>
      <c r="U559" s="213"/>
      <c r="V559" s="213"/>
      <c r="W559" s="213"/>
      <c r="X559" s="213"/>
      <c r="Y559" s="213"/>
      <c r="Z559" s="213"/>
    </row>
    <row r="560" spans="1:26" ht="15.75" customHeight="1">
      <c r="A560" s="213"/>
      <c r="B560" s="214"/>
      <c r="C560" s="213"/>
      <c r="D560" s="215"/>
      <c r="E560" s="213"/>
      <c r="F560" s="213"/>
      <c r="G560" s="213"/>
      <c r="H560" s="213"/>
      <c r="I560" s="213"/>
      <c r="J560" s="213"/>
      <c r="K560" s="213"/>
      <c r="L560" s="213"/>
      <c r="M560" s="213"/>
      <c r="N560" s="213"/>
      <c r="O560" s="213"/>
      <c r="P560" s="213"/>
      <c r="Q560" s="213"/>
      <c r="R560" s="213"/>
      <c r="S560" s="213"/>
      <c r="T560" s="213"/>
      <c r="U560" s="213"/>
      <c r="V560" s="213"/>
      <c r="W560" s="213"/>
      <c r="X560" s="213"/>
      <c r="Y560" s="213"/>
      <c r="Z560" s="213"/>
    </row>
    <row r="561" spans="1:26" ht="15.75" customHeight="1">
      <c r="A561" s="213"/>
      <c r="B561" s="214"/>
      <c r="C561" s="213"/>
      <c r="D561" s="215"/>
      <c r="E561" s="213"/>
      <c r="F561" s="213"/>
      <c r="G561" s="213"/>
      <c r="H561" s="213"/>
      <c r="I561" s="213"/>
      <c r="J561" s="213"/>
      <c r="K561" s="213"/>
      <c r="L561" s="213"/>
      <c r="M561" s="213"/>
      <c r="N561" s="213"/>
      <c r="O561" s="213"/>
      <c r="P561" s="213"/>
      <c r="Q561" s="213"/>
      <c r="R561" s="213"/>
      <c r="S561" s="213"/>
      <c r="T561" s="213"/>
      <c r="U561" s="213"/>
      <c r="V561" s="213"/>
      <c r="W561" s="213"/>
      <c r="X561" s="213"/>
      <c r="Y561" s="213"/>
      <c r="Z561" s="213"/>
    </row>
    <row r="562" spans="1:26" ht="15.75" customHeight="1">
      <c r="A562" s="213"/>
      <c r="B562" s="214"/>
      <c r="C562" s="213"/>
      <c r="D562" s="215"/>
      <c r="E562" s="213"/>
      <c r="F562" s="213"/>
      <c r="G562" s="213"/>
      <c r="H562" s="213"/>
      <c r="I562" s="213"/>
      <c r="J562" s="213"/>
      <c r="K562" s="213"/>
      <c r="L562" s="213"/>
      <c r="M562" s="213"/>
      <c r="N562" s="213"/>
      <c r="O562" s="213"/>
      <c r="P562" s="213"/>
      <c r="Q562" s="213"/>
      <c r="R562" s="213"/>
      <c r="S562" s="213"/>
      <c r="T562" s="213"/>
      <c r="U562" s="213"/>
      <c r="V562" s="213"/>
      <c r="W562" s="213"/>
      <c r="X562" s="213"/>
      <c r="Y562" s="213"/>
      <c r="Z562" s="213"/>
    </row>
    <row r="563" spans="1:26" ht="15.75" customHeight="1">
      <c r="A563" s="213"/>
      <c r="B563" s="214"/>
      <c r="C563" s="213"/>
      <c r="D563" s="215"/>
      <c r="E563" s="213"/>
      <c r="F563" s="213"/>
      <c r="G563" s="213"/>
      <c r="H563" s="213"/>
      <c r="I563" s="213"/>
      <c r="J563" s="213"/>
      <c r="K563" s="213"/>
      <c r="L563" s="213"/>
      <c r="M563" s="213"/>
      <c r="N563" s="213"/>
      <c r="O563" s="213"/>
      <c r="P563" s="213"/>
      <c r="Q563" s="213"/>
      <c r="R563" s="213"/>
      <c r="S563" s="213"/>
      <c r="T563" s="213"/>
      <c r="U563" s="213"/>
      <c r="V563" s="213"/>
      <c r="W563" s="213"/>
      <c r="X563" s="213"/>
      <c r="Y563" s="213"/>
      <c r="Z563" s="213"/>
    </row>
    <row r="564" spans="1:26" ht="15.75" customHeight="1">
      <c r="A564" s="213"/>
      <c r="B564" s="214"/>
      <c r="C564" s="213"/>
      <c r="D564" s="215"/>
      <c r="E564" s="213"/>
      <c r="F564" s="213"/>
      <c r="G564" s="213"/>
      <c r="H564" s="213"/>
      <c r="I564" s="213"/>
      <c r="J564" s="213"/>
      <c r="K564" s="213"/>
      <c r="L564" s="213"/>
      <c r="M564" s="213"/>
      <c r="N564" s="213"/>
      <c r="O564" s="213"/>
      <c r="P564" s="213"/>
      <c r="Q564" s="213"/>
      <c r="R564" s="213"/>
      <c r="S564" s="213"/>
      <c r="T564" s="213"/>
      <c r="U564" s="213"/>
      <c r="V564" s="213"/>
      <c r="W564" s="213"/>
      <c r="X564" s="213"/>
      <c r="Y564" s="213"/>
      <c r="Z564" s="213"/>
    </row>
    <row r="565" spans="1:26" ht="15.75" customHeight="1">
      <c r="A565" s="213"/>
      <c r="B565" s="214"/>
      <c r="C565" s="213"/>
      <c r="D565" s="215"/>
      <c r="E565" s="213"/>
      <c r="F565" s="213"/>
      <c r="G565" s="213"/>
      <c r="H565" s="213"/>
      <c r="I565" s="213"/>
      <c r="J565" s="213"/>
      <c r="K565" s="213"/>
      <c r="L565" s="213"/>
      <c r="M565" s="213"/>
      <c r="N565" s="213"/>
      <c r="O565" s="213"/>
      <c r="P565" s="213"/>
      <c r="Q565" s="213"/>
      <c r="R565" s="213"/>
      <c r="S565" s="213"/>
      <c r="T565" s="213"/>
      <c r="U565" s="213"/>
      <c r="V565" s="213"/>
      <c r="W565" s="213"/>
      <c r="X565" s="213"/>
      <c r="Y565" s="213"/>
      <c r="Z565" s="213"/>
    </row>
    <row r="566" spans="1:26" ht="15.75" customHeight="1">
      <c r="A566" s="213"/>
      <c r="B566" s="214"/>
      <c r="C566" s="213"/>
      <c r="D566" s="215"/>
      <c r="E566" s="213"/>
      <c r="F566" s="213"/>
      <c r="G566" s="213"/>
      <c r="H566" s="213"/>
      <c r="I566" s="213"/>
      <c r="J566" s="213"/>
      <c r="K566" s="213"/>
      <c r="L566" s="213"/>
      <c r="M566" s="213"/>
      <c r="N566" s="213"/>
      <c r="O566" s="213"/>
      <c r="P566" s="213"/>
      <c r="Q566" s="213"/>
      <c r="R566" s="213"/>
      <c r="S566" s="213"/>
      <c r="T566" s="213"/>
      <c r="U566" s="213"/>
      <c r="V566" s="213"/>
      <c r="W566" s="213"/>
      <c r="X566" s="213"/>
      <c r="Y566" s="213"/>
      <c r="Z566" s="213"/>
    </row>
    <row r="567" spans="1:26" ht="15.75" customHeight="1">
      <c r="A567" s="213"/>
      <c r="B567" s="214"/>
      <c r="C567" s="213"/>
      <c r="D567" s="215"/>
      <c r="E567" s="213"/>
      <c r="F567" s="213"/>
      <c r="G567" s="213"/>
      <c r="H567" s="213"/>
      <c r="I567" s="213"/>
      <c r="J567" s="213"/>
      <c r="K567" s="213"/>
      <c r="L567" s="213"/>
      <c r="M567" s="213"/>
      <c r="N567" s="213"/>
      <c r="O567" s="213"/>
      <c r="P567" s="213"/>
      <c r="Q567" s="213"/>
      <c r="R567" s="213"/>
      <c r="S567" s="213"/>
      <c r="T567" s="213"/>
      <c r="U567" s="213"/>
      <c r="V567" s="213"/>
      <c r="W567" s="213"/>
      <c r="X567" s="213"/>
      <c r="Y567" s="213"/>
      <c r="Z567" s="213"/>
    </row>
    <row r="568" spans="1:26" ht="15.75" customHeight="1">
      <c r="A568" s="213"/>
      <c r="B568" s="214"/>
      <c r="C568" s="213"/>
      <c r="D568" s="215"/>
      <c r="E568" s="213"/>
      <c r="F568" s="213"/>
      <c r="G568" s="213"/>
      <c r="H568" s="213"/>
      <c r="I568" s="213"/>
      <c r="J568" s="213"/>
      <c r="K568" s="213"/>
      <c r="L568" s="213"/>
      <c r="M568" s="213"/>
      <c r="N568" s="213"/>
      <c r="O568" s="213"/>
      <c r="P568" s="213"/>
      <c r="Q568" s="213"/>
      <c r="R568" s="213"/>
      <c r="S568" s="213"/>
      <c r="T568" s="213"/>
      <c r="U568" s="213"/>
      <c r="V568" s="213"/>
      <c r="W568" s="213"/>
      <c r="X568" s="213"/>
      <c r="Y568" s="213"/>
      <c r="Z568" s="213"/>
    </row>
    <row r="569" spans="1:26" ht="15.75" customHeight="1">
      <c r="A569" s="213"/>
      <c r="B569" s="214"/>
      <c r="C569" s="213"/>
      <c r="D569" s="215"/>
      <c r="E569" s="213"/>
      <c r="F569" s="213"/>
      <c r="G569" s="213"/>
      <c r="H569" s="213"/>
      <c r="I569" s="213"/>
      <c r="J569" s="213"/>
      <c r="K569" s="213"/>
      <c r="L569" s="213"/>
      <c r="M569" s="213"/>
      <c r="N569" s="213"/>
      <c r="O569" s="213"/>
      <c r="P569" s="213"/>
      <c r="Q569" s="213"/>
      <c r="R569" s="213"/>
      <c r="S569" s="213"/>
      <c r="T569" s="213"/>
      <c r="U569" s="213"/>
      <c r="V569" s="213"/>
      <c r="W569" s="213"/>
      <c r="X569" s="213"/>
      <c r="Y569" s="213"/>
      <c r="Z569" s="213"/>
    </row>
    <row r="570" spans="1:26" ht="15.75" customHeight="1">
      <c r="A570" s="213"/>
      <c r="B570" s="214"/>
      <c r="C570" s="213"/>
      <c r="D570" s="215"/>
      <c r="E570" s="213"/>
      <c r="F570" s="213"/>
      <c r="G570" s="213"/>
      <c r="H570" s="213"/>
      <c r="I570" s="213"/>
      <c r="J570" s="213"/>
      <c r="K570" s="213"/>
      <c r="L570" s="213"/>
      <c r="M570" s="213"/>
      <c r="N570" s="213"/>
      <c r="O570" s="213"/>
      <c r="P570" s="213"/>
      <c r="Q570" s="213"/>
      <c r="R570" s="213"/>
      <c r="S570" s="213"/>
      <c r="T570" s="213"/>
      <c r="U570" s="213"/>
      <c r="V570" s="213"/>
      <c r="W570" s="213"/>
      <c r="X570" s="213"/>
      <c r="Y570" s="213"/>
      <c r="Z570" s="213"/>
    </row>
    <row r="571" spans="1:26" ht="15.75" customHeight="1">
      <c r="A571" s="213"/>
      <c r="B571" s="214"/>
      <c r="C571" s="213"/>
      <c r="D571" s="215"/>
      <c r="E571" s="213"/>
      <c r="F571" s="213"/>
      <c r="G571" s="213"/>
      <c r="H571" s="213"/>
      <c r="I571" s="213"/>
      <c r="J571" s="213"/>
      <c r="K571" s="213"/>
      <c r="L571" s="213"/>
      <c r="M571" s="213"/>
      <c r="N571" s="213"/>
      <c r="O571" s="213"/>
      <c r="P571" s="213"/>
      <c r="Q571" s="213"/>
      <c r="R571" s="213"/>
      <c r="S571" s="213"/>
      <c r="T571" s="213"/>
      <c r="U571" s="213"/>
      <c r="V571" s="213"/>
      <c r="W571" s="213"/>
      <c r="X571" s="213"/>
      <c r="Y571" s="213"/>
      <c r="Z571" s="213"/>
    </row>
    <row r="572" spans="1:26" ht="15.75" customHeight="1">
      <c r="A572" s="213"/>
      <c r="B572" s="214"/>
      <c r="C572" s="213"/>
      <c r="D572" s="215"/>
      <c r="E572" s="213"/>
      <c r="F572" s="213"/>
      <c r="G572" s="213"/>
      <c r="H572" s="213"/>
      <c r="I572" s="213"/>
      <c r="J572" s="213"/>
      <c r="K572" s="213"/>
      <c r="L572" s="213"/>
      <c r="M572" s="213"/>
      <c r="N572" s="213"/>
      <c r="O572" s="213"/>
      <c r="P572" s="213"/>
      <c r="Q572" s="213"/>
      <c r="R572" s="213"/>
      <c r="S572" s="213"/>
      <c r="T572" s="213"/>
      <c r="U572" s="213"/>
      <c r="V572" s="213"/>
      <c r="W572" s="213"/>
      <c r="X572" s="213"/>
      <c r="Y572" s="213"/>
      <c r="Z572" s="213"/>
    </row>
    <row r="573" spans="1:26" ht="15.75" customHeight="1">
      <c r="A573" s="213"/>
      <c r="B573" s="214"/>
      <c r="C573" s="213"/>
      <c r="D573" s="215"/>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row>
    <row r="574" spans="1:26" ht="15.75" customHeight="1">
      <c r="A574" s="213"/>
      <c r="B574" s="214"/>
      <c r="C574" s="213"/>
      <c r="D574" s="215"/>
      <c r="E574" s="213"/>
      <c r="F574" s="213"/>
      <c r="G574" s="213"/>
      <c r="H574" s="213"/>
      <c r="I574" s="213"/>
      <c r="J574" s="213"/>
      <c r="K574" s="213"/>
      <c r="L574" s="213"/>
      <c r="M574" s="213"/>
      <c r="N574" s="213"/>
      <c r="O574" s="213"/>
      <c r="P574" s="213"/>
      <c r="Q574" s="213"/>
      <c r="R574" s="213"/>
      <c r="S574" s="213"/>
      <c r="T574" s="213"/>
      <c r="U574" s="213"/>
      <c r="V574" s="213"/>
      <c r="W574" s="213"/>
      <c r="X574" s="213"/>
      <c r="Y574" s="213"/>
      <c r="Z574" s="213"/>
    </row>
    <row r="575" spans="1:26" ht="15.75" customHeight="1">
      <c r="A575" s="213"/>
      <c r="B575" s="214"/>
      <c r="C575" s="213"/>
      <c r="D575" s="215"/>
      <c r="E575" s="213"/>
      <c r="F575" s="213"/>
      <c r="G575" s="213"/>
      <c r="H575" s="213"/>
      <c r="I575" s="213"/>
      <c r="J575" s="213"/>
      <c r="K575" s="213"/>
      <c r="L575" s="213"/>
      <c r="M575" s="213"/>
      <c r="N575" s="213"/>
      <c r="O575" s="213"/>
      <c r="P575" s="213"/>
      <c r="Q575" s="213"/>
      <c r="R575" s="213"/>
      <c r="S575" s="213"/>
      <c r="T575" s="213"/>
      <c r="U575" s="213"/>
      <c r="V575" s="213"/>
      <c r="W575" s="213"/>
      <c r="X575" s="213"/>
      <c r="Y575" s="213"/>
      <c r="Z575" s="213"/>
    </row>
    <row r="576" spans="1:26" ht="15.75" customHeight="1">
      <c r="A576" s="213"/>
      <c r="B576" s="214"/>
      <c r="C576" s="213"/>
      <c r="D576" s="215"/>
      <c r="E576" s="213"/>
      <c r="F576" s="213"/>
      <c r="G576" s="213"/>
      <c r="H576" s="213"/>
      <c r="I576" s="213"/>
      <c r="J576" s="213"/>
      <c r="K576" s="213"/>
      <c r="L576" s="213"/>
      <c r="M576" s="213"/>
      <c r="N576" s="213"/>
      <c r="O576" s="213"/>
      <c r="P576" s="213"/>
      <c r="Q576" s="213"/>
      <c r="R576" s="213"/>
      <c r="S576" s="213"/>
      <c r="T576" s="213"/>
      <c r="U576" s="213"/>
      <c r="V576" s="213"/>
      <c r="W576" s="213"/>
      <c r="X576" s="213"/>
      <c r="Y576" s="213"/>
      <c r="Z576" s="213"/>
    </row>
    <row r="577" spans="1:26" ht="15.75" customHeight="1">
      <c r="A577" s="213"/>
      <c r="B577" s="214"/>
      <c r="C577" s="213"/>
      <c r="D577" s="215"/>
      <c r="E577" s="213"/>
      <c r="F577" s="213"/>
      <c r="G577" s="213"/>
      <c r="H577" s="213"/>
      <c r="I577" s="213"/>
      <c r="J577" s="213"/>
      <c r="K577" s="213"/>
      <c r="L577" s="213"/>
      <c r="M577" s="213"/>
      <c r="N577" s="213"/>
      <c r="O577" s="213"/>
      <c r="P577" s="213"/>
      <c r="Q577" s="213"/>
      <c r="R577" s="213"/>
      <c r="S577" s="213"/>
      <c r="T577" s="213"/>
      <c r="U577" s="213"/>
      <c r="V577" s="213"/>
      <c r="W577" s="213"/>
      <c r="X577" s="213"/>
      <c r="Y577" s="213"/>
      <c r="Z577" s="213"/>
    </row>
    <row r="578" spans="1:26" ht="15.75" customHeight="1">
      <c r="A578" s="213"/>
      <c r="B578" s="214"/>
      <c r="C578" s="213"/>
      <c r="D578" s="215"/>
      <c r="E578" s="213"/>
      <c r="F578" s="213"/>
      <c r="G578" s="213"/>
      <c r="H578" s="213"/>
      <c r="I578" s="213"/>
      <c r="J578" s="213"/>
      <c r="K578" s="213"/>
      <c r="L578" s="213"/>
      <c r="M578" s="213"/>
      <c r="N578" s="213"/>
      <c r="O578" s="213"/>
      <c r="P578" s="213"/>
      <c r="Q578" s="213"/>
      <c r="R578" s="213"/>
      <c r="S578" s="213"/>
      <c r="T578" s="213"/>
      <c r="U578" s="213"/>
      <c r="V578" s="213"/>
      <c r="W578" s="213"/>
      <c r="X578" s="213"/>
      <c r="Y578" s="213"/>
      <c r="Z578" s="213"/>
    </row>
    <row r="579" spans="1:26" ht="15.75" customHeight="1">
      <c r="A579" s="213"/>
      <c r="B579" s="214"/>
      <c r="C579" s="213"/>
      <c r="D579" s="215"/>
      <c r="E579" s="213"/>
      <c r="F579" s="213"/>
      <c r="G579" s="213"/>
      <c r="H579" s="213"/>
      <c r="I579" s="213"/>
      <c r="J579" s="213"/>
      <c r="K579" s="213"/>
      <c r="L579" s="213"/>
      <c r="M579" s="213"/>
      <c r="N579" s="213"/>
      <c r="O579" s="213"/>
      <c r="P579" s="213"/>
      <c r="Q579" s="213"/>
      <c r="R579" s="213"/>
      <c r="S579" s="213"/>
      <c r="T579" s="213"/>
      <c r="U579" s="213"/>
      <c r="V579" s="213"/>
      <c r="W579" s="213"/>
      <c r="X579" s="213"/>
      <c r="Y579" s="213"/>
      <c r="Z579" s="213"/>
    </row>
    <row r="580" spans="1:26" ht="15.75" customHeight="1">
      <c r="A580" s="213"/>
      <c r="B580" s="214"/>
      <c r="C580" s="213"/>
      <c r="D580" s="215"/>
      <c r="E580" s="213"/>
      <c r="F580" s="213"/>
      <c r="G580" s="213"/>
      <c r="H580" s="213"/>
      <c r="I580" s="213"/>
      <c r="J580" s="213"/>
      <c r="K580" s="213"/>
      <c r="L580" s="213"/>
      <c r="M580" s="213"/>
      <c r="N580" s="213"/>
      <c r="O580" s="213"/>
      <c r="P580" s="213"/>
      <c r="Q580" s="213"/>
      <c r="R580" s="213"/>
      <c r="S580" s="213"/>
      <c r="T580" s="213"/>
      <c r="U580" s="213"/>
      <c r="V580" s="213"/>
      <c r="W580" s="213"/>
      <c r="X580" s="213"/>
      <c r="Y580" s="213"/>
      <c r="Z580" s="213"/>
    </row>
    <row r="581" spans="1:26" ht="15.75" customHeight="1">
      <c r="A581" s="213"/>
      <c r="B581" s="214"/>
      <c r="C581" s="213"/>
      <c r="D581" s="215"/>
      <c r="E581" s="213"/>
      <c r="F581" s="213"/>
      <c r="G581" s="213"/>
      <c r="H581" s="213"/>
      <c r="I581" s="213"/>
      <c r="J581" s="213"/>
      <c r="K581" s="213"/>
      <c r="L581" s="213"/>
      <c r="M581" s="213"/>
      <c r="N581" s="213"/>
      <c r="O581" s="213"/>
      <c r="P581" s="213"/>
      <c r="Q581" s="213"/>
      <c r="R581" s="213"/>
      <c r="S581" s="213"/>
      <c r="T581" s="213"/>
      <c r="U581" s="213"/>
      <c r="V581" s="213"/>
      <c r="W581" s="213"/>
      <c r="X581" s="213"/>
      <c r="Y581" s="213"/>
      <c r="Z581" s="213"/>
    </row>
    <row r="582" spans="1:26" ht="15.75" customHeight="1">
      <c r="A582" s="213"/>
      <c r="B582" s="214"/>
      <c r="C582" s="213"/>
      <c r="D582" s="215"/>
      <c r="E582" s="213"/>
      <c r="F582" s="213"/>
      <c r="G582" s="213"/>
      <c r="H582" s="213"/>
      <c r="I582" s="213"/>
      <c r="J582" s="213"/>
      <c r="K582" s="213"/>
      <c r="L582" s="213"/>
      <c r="M582" s="213"/>
      <c r="N582" s="213"/>
      <c r="O582" s="213"/>
      <c r="P582" s="213"/>
      <c r="Q582" s="213"/>
      <c r="R582" s="213"/>
      <c r="S582" s="213"/>
      <c r="T582" s="213"/>
      <c r="U582" s="213"/>
      <c r="V582" s="213"/>
      <c r="W582" s="213"/>
      <c r="X582" s="213"/>
      <c r="Y582" s="213"/>
      <c r="Z582" s="213"/>
    </row>
    <row r="583" spans="1:26" ht="15.75" customHeight="1">
      <c r="A583" s="213"/>
      <c r="B583" s="214"/>
      <c r="C583" s="213"/>
      <c r="D583" s="215"/>
      <c r="E583" s="213"/>
      <c r="F583" s="213"/>
      <c r="G583" s="213"/>
      <c r="H583" s="213"/>
      <c r="I583" s="213"/>
      <c r="J583" s="213"/>
      <c r="K583" s="213"/>
      <c r="L583" s="213"/>
      <c r="M583" s="213"/>
      <c r="N583" s="213"/>
      <c r="O583" s="213"/>
      <c r="P583" s="213"/>
      <c r="Q583" s="213"/>
      <c r="R583" s="213"/>
      <c r="S583" s="213"/>
      <c r="T583" s="213"/>
      <c r="U583" s="213"/>
      <c r="V583" s="213"/>
      <c r="W583" s="213"/>
      <c r="X583" s="213"/>
      <c r="Y583" s="213"/>
      <c r="Z583" s="213"/>
    </row>
    <row r="584" spans="1:26" ht="15.75" customHeight="1">
      <c r="A584" s="213"/>
      <c r="B584" s="214"/>
      <c r="C584" s="213"/>
      <c r="D584" s="215"/>
      <c r="E584" s="213"/>
      <c r="F584" s="213"/>
      <c r="G584" s="213"/>
      <c r="H584" s="213"/>
      <c r="I584" s="213"/>
      <c r="J584" s="213"/>
      <c r="K584" s="213"/>
      <c r="L584" s="213"/>
      <c r="M584" s="213"/>
      <c r="N584" s="213"/>
      <c r="O584" s="213"/>
      <c r="P584" s="213"/>
      <c r="Q584" s="213"/>
      <c r="R584" s="213"/>
      <c r="S584" s="213"/>
      <c r="T584" s="213"/>
      <c r="U584" s="213"/>
      <c r="V584" s="213"/>
      <c r="W584" s="213"/>
      <c r="X584" s="213"/>
      <c r="Y584" s="213"/>
      <c r="Z584" s="213"/>
    </row>
    <row r="585" spans="1:26" ht="15.75" customHeight="1">
      <c r="A585" s="213"/>
      <c r="B585" s="214"/>
      <c r="C585" s="213"/>
      <c r="D585" s="215"/>
      <c r="E585" s="213"/>
      <c r="F585" s="213"/>
      <c r="G585" s="213"/>
      <c r="H585" s="213"/>
      <c r="I585" s="213"/>
      <c r="J585" s="213"/>
      <c r="K585" s="213"/>
      <c r="L585" s="213"/>
      <c r="M585" s="213"/>
      <c r="N585" s="213"/>
      <c r="O585" s="213"/>
      <c r="P585" s="213"/>
      <c r="Q585" s="213"/>
      <c r="R585" s="213"/>
      <c r="S585" s="213"/>
      <c r="T585" s="213"/>
      <c r="U585" s="213"/>
      <c r="V585" s="213"/>
      <c r="W585" s="213"/>
      <c r="X585" s="213"/>
      <c r="Y585" s="213"/>
      <c r="Z585" s="213"/>
    </row>
    <row r="586" spans="1:26" ht="15.75" customHeight="1">
      <c r="A586" s="213"/>
      <c r="B586" s="214"/>
      <c r="C586" s="213"/>
      <c r="D586" s="215"/>
      <c r="E586" s="213"/>
      <c r="F586" s="213"/>
      <c r="G586" s="213"/>
      <c r="H586" s="213"/>
      <c r="I586" s="213"/>
      <c r="J586" s="213"/>
      <c r="K586" s="213"/>
      <c r="L586" s="213"/>
      <c r="M586" s="213"/>
      <c r="N586" s="213"/>
      <c r="O586" s="213"/>
      <c r="P586" s="213"/>
      <c r="Q586" s="213"/>
      <c r="R586" s="213"/>
      <c r="S586" s="213"/>
      <c r="T586" s="213"/>
      <c r="U586" s="213"/>
      <c r="V586" s="213"/>
      <c r="W586" s="213"/>
      <c r="X586" s="213"/>
      <c r="Y586" s="213"/>
      <c r="Z586" s="213"/>
    </row>
    <row r="587" spans="1:26" ht="15.75" customHeight="1">
      <c r="A587" s="213"/>
      <c r="B587" s="214"/>
      <c r="C587" s="213"/>
      <c r="D587" s="215"/>
      <c r="E587" s="213"/>
      <c r="F587" s="213"/>
      <c r="G587" s="213"/>
      <c r="H587" s="213"/>
      <c r="I587" s="213"/>
      <c r="J587" s="213"/>
      <c r="K587" s="213"/>
      <c r="L587" s="213"/>
      <c r="M587" s="213"/>
      <c r="N587" s="213"/>
      <c r="O587" s="213"/>
      <c r="P587" s="213"/>
      <c r="Q587" s="213"/>
      <c r="R587" s="213"/>
      <c r="S587" s="213"/>
      <c r="T587" s="213"/>
      <c r="U587" s="213"/>
      <c r="V587" s="213"/>
      <c r="W587" s="213"/>
      <c r="X587" s="213"/>
      <c r="Y587" s="213"/>
      <c r="Z587" s="213"/>
    </row>
    <row r="588" spans="1:26" ht="15.75" customHeight="1">
      <c r="A588" s="213"/>
      <c r="B588" s="214"/>
      <c r="C588" s="213"/>
      <c r="D588" s="215"/>
      <c r="E588" s="213"/>
      <c r="F588" s="213"/>
      <c r="G588" s="213"/>
      <c r="H588" s="213"/>
      <c r="I588" s="213"/>
      <c r="J588" s="213"/>
      <c r="K588" s="213"/>
      <c r="L588" s="213"/>
      <c r="M588" s="213"/>
      <c r="N588" s="213"/>
      <c r="O588" s="213"/>
      <c r="P588" s="213"/>
      <c r="Q588" s="213"/>
      <c r="R588" s="213"/>
      <c r="S588" s="213"/>
      <c r="T588" s="213"/>
      <c r="U588" s="213"/>
      <c r="V588" s="213"/>
      <c r="W588" s="213"/>
      <c r="X588" s="213"/>
      <c r="Y588" s="213"/>
      <c r="Z588" s="213"/>
    </row>
    <row r="589" spans="1:26" ht="15.75" customHeight="1">
      <c r="A589" s="213"/>
      <c r="B589" s="214"/>
      <c r="C589" s="213"/>
      <c r="D589" s="215"/>
      <c r="E589" s="213"/>
      <c r="F589" s="213"/>
      <c r="G589" s="213"/>
      <c r="H589" s="213"/>
      <c r="I589" s="213"/>
      <c r="J589" s="213"/>
      <c r="K589" s="213"/>
      <c r="L589" s="213"/>
      <c r="M589" s="213"/>
      <c r="N589" s="213"/>
      <c r="O589" s="213"/>
      <c r="P589" s="213"/>
      <c r="Q589" s="213"/>
      <c r="R589" s="213"/>
      <c r="S589" s="213"/>
      <c r="T589" s="213"/>
      <c r="U589" s="213"/>
      <c r="V589" s="213"/>
      <c r="W589" s="213"/>
      <c r="X589" s="213"/>
      <c r="Y589" s="213"/>
      <c r="Z589" s="213"/>
    </row>
    <row r="590" spans="1:26" ht="15.75" customHeight="1">
      <c r="A590" s="213"/>
      <c r="B590" s="214"/>
      <c r="C590" s="213"/>
      <c r="D590" s="215"/>
      <c r="E590" s="213"/>
      <c r="F590" s="213"/>
      <c r="G590" s="213"/>
      <c r="H590" s="213"/>
      <c r="I590" s="213"/>
      <c r="J590" s="213"/>
      <c r="K590" s="213"/>
      <c r="L590" s="213"/>
      <c r="M590" s="213"/>
      <c r="N590" s="213"/>
      <c r="O590" s="213"/>
      <c r="P590" s="213"/>
      <c r="Q590" s="213"/>
      <c r="R590" s="213"/>
      <c r="S590" s="213"/>
      <c r="T590" s="213"/>
      <c r="U590" s="213"/>
      <c r="V590" s="213"/>
      <c r="W590" s="213"/>
      <c r="X590" s="213"/>
      <c r="Y590" s="213"/>
      <c r="Z590" s="213"/>
    </row>
    <row r="591" spans="1:26" ht="15.75" customHeight="1">
      <c r="A591" s="213"/>
      <c r="B591" s="214"/>
      <c r="C591" s="213"/>
      <c r="D591" s="215"/>
      <c r="E591" s="213"/>
      <c r="F591" s="213"/>
      <c r="G591" s="213"/>
      <c r="H591" s="213"/>
      <c r="I591" s="213"/>
      <c r="J591" s="213"/>
      <c r="K591" s="213"/>
      <c r="L591" s="213"/>
      <c r="M591" s="213"/>
      <c r="N591" s="213"/>
      <c r="O591" s="213"/>
      <c r="P591" s="213"/>
      <c r="Q591" s="213"/>
      <c r="R591" s="213"/>
      <c r="S591" s="213"/>
      <c r="T591" s="213"/>
      <c r="U591" s="213"/>
      <c r="V591" s="213"/>
      <c r="W591" s="213"/>
      <c r="X591" s="213"/>
      <c r="Y591" s="213"/>
      <c r="Z591" s="213"/>
    </row>
    <row r="592" spans="1:26" ht="15.75" customHeight="1">
      <c r="A592" s="213"/>
      <c r="B592" s="214"/>
      <c r="C592" s="213"/>
      <c r="D592" s="215"/>
      <c r="E592" s="213"/>
      <c r="F592" s="213"/>
      <c r="G592" s="213"/>
      <c r="H592" s="213"/>
      <c r="I592" s="213"/>
      <c r="J592" s="213"/>
      <c r="K592" s="213"/>
      <c r="L592" s="213"/>
      <c r="M592" s="213"/>
      <c r="N592" s="213"/>
      <c r="O592" s="213"/>
      <c r="P592" s="213"/>
      <c r="Q592" s="213"/>
      <c r="R592" s="213"/>
      <c r="S592" s="213"/>
      <c r="T592" s="213"/>
      <c r="U592" s="213"/>
      <c r="V592" s="213"/>
      <c r="W592" s="213"/>
      <c r="X592" s="213"/>
      <c r="Y592" s="213"/>
      <c r="Z592" s="213"/>
    </row>
    <row r="593" spans="1:26" ht="15.75" customHeight="1">
      <c r="A593" s="213"/>
      <c r="B593" s="214"/>
      <c r="C593" s="213"/>
      <c r="D593" s="215"/>
      <c r="E593" s="213"/>
      <c r="F593" s="213"/>
      <c r="G593" s="213"/>
      <c r="H593" s="213"/>
      <c r="I593" s="213"/>
      <c r="J593" s="213"/>
      <c r="K593" s="213"/>
      <c r="L593" s="213"/>
      <c r="M593" s="213"/>
      <c r="N593" s="213"/>
      <c r="O593" s="213"/>
      <c r="P593" s="213"/>
      <c r="Q593" s="213"/>
      <c r="R593" s="213"/>
      <c r="S593" s="213"/>
      <c r="T593" s="213"/>
      <c r="U593" s="213"/>
      <c r="V593" s="213"/>
      <c r="W593" s="213"/>
      <c r="X593" s="213"/>
      <c r="Y593" s="213"/>
      <c r="Z593" s="213"/>
    </row>
    <row r="594" spans="1:26" ht="15.75" customHeight="1">
      <c r="A594" s="213"/>
      <c r="B594" s="214"/>
      <c r="C594" s="213"/>
      <c r="D594" s="215"/>
      <c r="E594" s="213"/>
      <c r="F594" s="213"/>
      <c r="G594" s="213"/>
      <c r="H594" s="213"/>
      <c r="I594" s="213"/>
      <c r="J594" s="213"/>
      <c r="K594" s="213"/>
      <c r="L594" s="213"/>
      <c r="M594" s="213"/>
      <c r="N594" s="213"/>
      <c r="O594" s="213"/>
      <c r="P594" s="213"/>
      <c r="Q594" s="213"/>
      <c r="R594" s="213"/>
      <c r="S594" s="213"/>
      <c r="T594" s="213"/>
      <c r="U594" s="213"/>
      <c r="V594" s="213"/>
      <c r="W594" s="213"/>
      <c r="X594" s="213"/>
      <c r="Y594" s="213"/>
      <c r="Z594" s="213"/>
    </row>
    <row r="595" spans="1:26" ht="15.75" customHeight="1">
      <c r="A595" s="213"/>
      <c r="B595" s="214"/>
      <c r="C595" s="213"/>
      <c r="D595" s="215"/>
      <c r="E595" s="213"/>
      <c r="F595" s="213"/>
      <c r="G595" s="213"/>
      <c r="H595" s="213"/>
      <c r="I595" s="213"/>
      <c r="J595" s="213"/>
      <c r="K595" s="213"/>
      <c r="L595" s="213"/>
      <c r="M595" s="213"/>
      <c r="N595" s="213"/>
      <c r="O595" s="213"/>
      <c r="P595" s="213"/>
      <c r="Q595" s="213"/>
      <c r="R595" s="213"/>
      <c r="S595" s="213"/>
      <c r="T595" s="213"/>
      <c r="U595" s="213"/>
      <c r="V595" s="213"/>
      <c r="W595" s="213"/>
      <c r="X595" s="213"/>
      <c r="Y595" s="213"/>
      <c r="Z595" s="213"/>
    </row>
    <row r="596" spans="1:26" ht="15.75" customHeight="1">
      <c r="A596" s="213"/>
      <c r="B596" s="214"/>
      <c r="C596" s="213"/>
      <c r="D596" s="215"/>
      <c r="E596" s="213"/>
      <c r="F596" s="213"/>
      <c r="G596" s="213"/>
      <c r="H596" s="213"/>
      <c r="I596" s="213"/>
      <c r="J596" s="213"/>
      <c r="K596" s="213"/>
      <c r="L596" s="213"/>
      <c r="M596" s="213"/>
      <c r="N596" s="213"/>
      <c r="O596" s="213"/>
      <c r="P596" s="213"/>
      <c r="Q596" s="213"/>
      <c r="R596" s="213"/>
      <c r="S596" s="213"/>
      <c r="T596" s="213"/>
      <c r="U596" s="213"/>
      <c r="V596" s="213"/>
      <c r="W596" s="213"/>
      <c r="X596" s="213"/>
      <c r="Y596" s="213"/>
      <c r="Z596" s="213"/>
    </row>
    <row r="597" spans="1:26" ht="15.75" customHeight="1">
      <c r="A597" s="213"/>
      <c r="B597" s="214"/>
      <c r="C597" s="213"/>
      <c r="D597" s="215"/>
      <c r="E597" s="213"/>
      <c r="F597" s="213"/>
      <c r="G597" s="213"/>
      <c r="H597" s="213"/>
      <c r="I597" s="213"/>
      <c r="J597" s="213"/>
      <c r="K597" s="213"/>
      <c r="L597" s="213"/>
      <c r="M597" s="213"/>
      <c r="N597" s="213"/>
      <c r="O597" s="213"/>
      <c r="P597" s="213"/>
      <c r="Q597" s="213"/>
      <c r="R597" s="213"/>
      <c r="S597" s="213"/>
      <c r="T597" s="213"/>
      <c r="U597" s="213"/>
      <c r="V597" s="213"/>
      <c r="W597" s="213"/>
      <c r="X597" s="213"/>
      <c r="Y597" s="213"/>
      <c r="Z597" s="213"/>
    </row>
    <row r="598" spans="1:26" ht="15.75" customHeight="1">
      <c r="A598" s="213"/>
      <c r="B598" s="214"/>
      <c r="C598" s="213"/>
      <c r="D598" s="215"/>
      <c r="E598" s="213"/>
      <c r="F598" s="213"/>
      <c r="G598" s="213"/>
      <c r="H598" s="213"/>
      <c r="I598" s="213"/>
      <c r="J598" s="213"/>
      <c r="K598" s="213"/>
      <c r="L598" s="213"/>
      <c r="M598" s="213"/>
      <c r="N598" s="213"/>
      <c r="O598" s="213"/>
      <c r="P598" s="213"/>
      <c r="Q598" s="213"/>
      <c r="R598" s="213"/>
      <c r="S598" s="213"/>
      <c r="T598" s="213"/>
      <c r="U598" s="213"/>
      <c r="V598" s="213"/>
      <c r="W598" s="213"/>
      <c r="X598" s="213"/>
      <c r="Y598" s="213"/>
      <c r="Z598" s="213"/>
    </row>
    <row r="599" spans="1:26" ht="15.75" customHeight="1">
      <c r="A599" s="213"/>
      <c r="B599" s="214"/>
      <c r="C599" s="213"/>
      <c r="D599" s="215"/>
      <c r="E599" s="213"/>
      <c r="F599" s="213"/>
      <c r="G599" s="213"/>
      <c r="H599" s="213"/>
      <c r="I599" s="213"/>
      <c r="J599" s="213"/>
      <c r="K599" s="213"/>
      <c r="L599" s="213"/>
      <c r="M599" s="213"/>
      <c r="N599" s="213"/>
      <c r="O599" s="213"/>
      <c r="P599" s="213"/>
      <c r="Q599" s="213"/>
      <c r="R599" s="213"/>
      <c r="S599" s="213"/>
      <c r="T599" s="213"/>
      <c r="U599" s="213"/>
      <c r="V599" s="213"/>
      <c r="W599" s="213"/>
      <c r="X599" s="213"/>
      <c r="Y599" s="213"/>
      <c r="Z599" s="213"/>
    </row>
    <row r="600" spans="1:26" ht="15.75" customHeight="1">
      <c r="A600" s="213"/>
      <c r="B600" s="214"/>
      <c r="C600" s="213"/>
      <c r="D600" s="215"/>
      <c r="E600" s="213"/>
      <c r="F600" s="213"/>
      <c r="G600" s="213"/>
      <c r="H600" s="213"/>
      <c r="I600" s="213"/>
      <c r="J600" s="213"/>
      <c r="K600" s="213"/>
      <c r="L600" s="213"/>
      <c r="M600" s="213"/>
      <c r="N600" s="213"/>
      <c r="O600" s="213"/>
      <c r="P600" s="213"/>
      <c r="Q600" s="213"/>
      <c r="R600" s="213"/>
      <c r="S600" s="213"/>
      <c r="T600" s="213"/>
      <c r="U600" s="213"/>
      <c r="V600" s="213"/>
      <c r="W600" s="213"/>
      <c r="X600" s="213"/>
      <c r="Y600" s="213"/>
      <c r="Z600" s="213"/>
    </row>
    <row r="601" spans="1:26" ht="15.75" customHeight="1">
      <c r="A601" s="213"/>
      <c r="B601" s="214"/>
      <c r="C601" s="213"/>
      <c r="D601" s="215"/>
      <c r="E601" s="213"/>
      <c r="F601" s="213"/>
      <c r="G601" s="213"/>
      <c r="H601" s="213"/>
      <c r="I601" s="213"/>
      <c r="J601" s="213"/>
      <c r="K601" s="213"/>
      <c r="L601" s="213"/>
      <c r="M601" s="213"/>
      <c r="N601" s="213"/>
      <c r="O601" s="213"/>
      <c r="P601" s="213"/>
      <c r="Q601" s="213"/>
      <c r="R601" s="213"/>
      <c r="S601" s="213"/>
      <c r="T601" s="213"/>
      <c r="U601" s="213"/>
      <c r="V601" s="213"/>
      <c r="W601" s="213"/>
      <c r="X601" s="213"/>
      <c r="Y601" s="213"/>
      <c r="Z601" s="213"/>
    </row>
    <row r="602" spans="1:26" ht="15.75" customHeight="1">
      <c r="A602" s="213"/>
      <c r="B602" s="214"/>
      <c r="C602" s="213"/>
      <c r="D602" s="215"/>
      <c r="E602" s="213"/>
      <c r="F602" s="213"/>
      <c r="G602" s="213"/>
      <c r="H602" s="213"/>
      <c r="I602" s="213"/>
      <c r="J602" s="213"/>
      <c r="K602" s="213"/>
      <c r="L602" s="213"/>
      <c r="M602" s="213"/>
      <c r="N602" s="213"/>
      <c r="O602" s="213"/>
      <c r="P602" s="213"/>
      <c r="Q602" s="213"/>
      <c r="R602" s="213"/>
      <c r="S602" s="213"/>
      <c r="T602" s="213"/>
      <c r="U602" s="213"/>
      <c r="V602" s="213"/>
      <c r="W602" s="213"/>
      <c r="X602" s="213"/>
      <c r="Y602" s="213"/>
      <c r="Z602" s="213"/>
    </row>
    <row r="603" spans="1:26" ht="15.75" customHeight="1">
      <c r="A603" s="213"/>
      <c r="B603" s="214"/>
      <c r="C603" s="213"/>
      <c r="D603" s="215"/>
      <c r="E603" s="213"/>
      <c r="F603" s="213"/>
      <c r="G603" s="213"/>
      <c r="H603" s="213"/>
      <c r="I603" s="213"/>
      <c r="J603" s="213"/>
      <c r="K603" s="213"/>
      <c r="L603" s="213"/>
      <c r="M603" s="213"/>
      <c r="N603" s="213"/>
      <c r="O603" s="213"/>
      <c r="P603" s="213"/>
      <c r="Q603" s="213"/>
      <c r="R603" s="213"/>
      <c r="S603" s="213"/>
      <c r="T603" s="213"/>
      <c r="U603" s="213"/>
      <c r="V603" s="213"/>
      <c r="W603" s="213"/>
      <c r="X603" s="213"/>
      <c r="Y603" s="213"/>
      <c r="Z603" s="213"/>
    </row>
    <row r="604" spans="1:26" ht="15.75" customHeight="1">
      <c r="A604" s="213"/>
      <c r="B604" s="214"/>
      <c r="C604" s="213"/>
      <c r="D604" s="215"/>
      <c r="E604" s="213"/>
      <c r="F604" s="213"/>
      <c r="G604" s="213"/>
      <c r="H604" s="213"/>
      <c r="I604" s="213"/>
      <c r="J604" s="213"/>
      <c r="K604" s="213"/>
      <c r="L604" s="213"/>
      <c r="M604" s="213"/>
      <c r="N604" s="213"/>
      <c r="O604" s="213"/>
      <c r="P604" s="213"/>
      <c r="Q604" s="213"/>
      <c r="R604" s="213"/>
      <c r="S604" s="213"/>
      <c r="T604" s="213"/>
      <c r="U604" s="213"/>
      <c r="V604" s="213"/>
      <c r="W604" s="213"/>
      <c r="X604" s="213"/>
      <c r="Y604" s="213"/>
      <c r="Z604" s="213"/>
    </row>
    <row r="605" spans="1:26" ht="15.75" customHeight="1">
      <c r="A605" s="213"/>
      <c r="B605" s="214"/>
      <c r="C605" s="213"/>
      <c r="D605" s="215"/>
      <c r="E605" s="213"/>
      <c r="F605" s="213"/>
      <c r="G605" s="213"/>
      <c r="H605" s="213"/>
      <c r="I605" s="213"/>
      <c r="J605" s="213"/>
      <c r="K605" s="213"/>
      <c r="L605" s="213"/>
      <c r="M605" s="213"/>
      <c r="N605" s="213"/>
      <c r="O605" s="213"/>
      <c r="P605" s="213"/>
      <c r="Q605" s="213"/>
      <c r="R605" s="213"/>
      <c r="S605" s="213"/>
      <c r="T605" s="213"/>
      <c r="U605" s="213"/>
      <c r="V605" s="213"/>
      <c r="W605" s="213"/>
      <c r="X605" s="213"/>
      <c r="Y605" s="213"/>
      <c r="Z605" s="213"/>
    </row>
    <row r="606" spans="1:26" ht="15.75" customHeight="1">
      <c r="A606" s="213"/>
      <c r="B606" s="214"/>
      <c r="C606" s="213"/>
      <c r="D606" s="215"/>
      <c r="E606" s="213"/>
      <c r="F606" s="213"/>
      <c r="G606" s="213"/>
      <c r="H606" s="213"/>
      <c r="I606" s="213"/>
      <c r="J606" s="213"/>
      <c r="K606" s="213"/>
      <c r="L606" s="213"/>
      <c r="M606" s="213"/>
      <c r="N606" s="213"/>
      <c r="O606" s="213"/>
      <c r="P606" s="213"/>
      <c r="Q606" s="213"/>
      <c r="R606" s="213"/>
      <c r="S606" s="213"/>
      <c r="T606" s="213"/>
      <c r="U606" s="213"/>
      <c r="V606" s="213"/>
      <c r="W606" s="213"/>
      <c r="X606" s="213"/>
      <c r="Y606" s="213"/>
      <c r="Z606" s="213"/>
    </row>
    <row r="607" spans="1:26" ht="15.75" customHeight="1">
      <c r="A607" s="213"/>
      <c r="B607" s="214"/>
      <c r="C607" s="213"/>
      <c r="D607" s="215"/>
      <c r="E607" s="213"/>
      <c r="F607" s="213"/>
      <c r="G607" s="213"/>
      <c r="H607" s="213"/>
      <c r="I607" s="213"/>
      <c r="J607" s="213"/>
      <c r="K607" s="213"/>
      <c r="L607" s="213"/>
      <c r="M607" s="213"/>
      <c r="N607" s="213"/>
      <c r="O607" s="213"/>
      <c r="P607" s="213"/>
      <c r="Q607" s="213"/>
      <c r="R607" s="213"/>
      <c r="S607" s="213"/>
      <c r="T607" s="213"/>
      <c r="U607" s="213"/>
      <c r="V607" s="213"/>
      <c r="W607" s="213"/>
      <c r="X607" s="213"/>
      <c r="Y607" s="213"/>
      <c r="Z607" s="213"/>
    </row>
    <row r="608" spans="1:26" ht="15.75" customHeight="1">
      <c r="A608" s="213"/>
      <c r="B608" s="214"/>
      <c r="C608" s="213"/>
      <c r="D608" s="215"/>
      <c r="E608" s="213"/>
      <c r="F608" s="213"/>
      <c r="G608" s="213"/>
      <c r="H608" s="213"/>
      <c r="I608" s="213"/>
      <c r="J608" s="213"/>
      <c r="K608" s="213"/>
      <c r="L608" s="213"/>
      <c r="M608" s="213"/>
      <c r="N608" s="213"/>
      <c r="O608" s="213"/>
      <c r="P608" s="213"/>
      <c r="Q608" s="213"/>
      <c r="R608" s="213"/>
      <c r="S608" s="213"/>
      <c r="T608" s="213"/>
      <c r="U608" s="213"/>
      <c r="V608" s="213"/>
      <c r="W608" s="213"/>
      <c r="X608" s="213"/>
      <c r="Y608" s="213"/>
      <c r="Z608" s="213"/>
    </row>
    <row r="609" spans="1:26" ht="15.75" customHeight="1">
      <c r="A609" s="213"/>
      <c r="B609" s="214"/>
      <c r="C609" s="213"/>
      <c r="D609" s="215"/>
      <c r="E609" s="213"/>
      <c r="F609" s="213"/>
      <c r="G609" s="213"/>
      <c r="H609" s="213"/>
      <c r="I609" s="213"/>
      <c r="J609" s="213"/>
      <c r="K609" s="213"/>
      <c r="L609" s="213"/>
      <c r="M609" s="213"/>
      <c r="N609" s="213"/>
      <c r="O609" s="213"/>
      <c r="P609" s="213"/>
      <c r="Q609" s="213"/>
      <c r="R609" s="213"/>
      <c r="S609" s="213"/>
      <c r="T609" s="213"/>
      <c r="U609" s="213"/>
      <c r="V609" s="213"/>
      <c r="W609" s="213"/>
      <c r="X609" s="213"/>
      <c r="Y609" s="213"/>
      <c r="Z609" s="213"/>
    </row>
    <row r="610" spans="1:26" ht="15.75" customHeight="1">
      <c r="A610" s="213"/>
      <c r="B610" s="214"/>
      <c r="C610" s="213"/>
      <c r="D610" s="215"/>
      <c r="E610" s="213"/>
      <c r="F610" s="213"/>
      <c r="G610" s="213"/>
      <c r="H610" s="213"/>
      <c r="I610" s="213"/>
      <c r="J610" s="213"/>
      <c r="K610" s="213"/>
      <c r="L610" s="213"/>
      <c r="M610" s="213"/>
      <c r="N610" s="213"/>
      <c r="O610" s="213"/>
      <c r="P610" s="213"/>
      <c r="Q610" s="213"/>
      <c r="R610" s="213"/>
      <c r="S610" s="213"/>
      <c r="T610" s="213"/>
      <c r="U610" s="213"/>
      <c r="V610" s="213"/>
      <c r="W610" s="213"/>
      <c r="X610" s="213"/>
      <c r="Y610" s="213"/>
      <c r="Z610" s="213"/>
    </row>
    <row r="611" spans="1:26" ht="15.75" customHeight="1">
      <c r="A611" s="213"/>
      <c r="B611" s="214"/>
      <c r="C611" s="213"/>
      <c r="D611" s="215"/>
      <c r="E611" s="213"/>
      <c r="F611" s="213"/>
      <c r="G611" s="213"/>
      <c r="H611" s="213"/>
      <c r="I611" s="213"/>
      <c r="J611" s="213"/>
      <c r="K611" s="213"/>
      <c r="L611" s="213"/>
      <c r="M611" s="213"/>
      <c r="N611" s="213"/>
      <c r="O611" s="213"/>
      <c r="P611" s="213"/>
      <c r="Q611" s="213"/>
      <c r="R611" s="213"/>
      <c r="S611" s="213"/>
      <c r="T611" s="213"/>
      <c r="U611" s="213"/>
      <c r="V611" s="213"/>
      <c r="W611" s="213"/>
      <c r="X611" s="213"/>
      <c r="Y611" s="213"/>
      <c r="Z611" s="213"/>
    </row>
    <row r="612" spans="1:26" ht="15.75" customHeight="1">
      <c r="A612" s="213"/>
      <c r="B612" s="214"/>
      <c r="C612" s="213"/>
      <c r="D612" s="215"/>
      <c r="E612" s="213"/>
      <c r="F612" s="213"/>
      <c r="G612" s="213"/>
      <c r="H612" s="213"/>
      <c r="I612" s="213"/>
      <c r="J612" s="213"/>
      <c r="K612" s="213"/>
      <c r="L612" s="213"/>
      <c r="M612" s="213"/>
      <c r="N612" s="213"/>
      <c r="O612" s="213"/>
      <c r="P612" s="213"/>
      <c r="Q612" s="213"/>
      <c r="R612" s="213"/>
      <c r="S612" s="213"/>
      <c r="T612" s="213"/>
      <c r="U612" s="213"/>
      <c r="V612" s="213"/>
      <c r="W612" s="213"/>
      <c r="X612" s="213"/>
      <c r="Y612" s="213"/>
      <c r="Z612" s="213"/>
    </row>
    <row r="613" spans="1:26" ht="15.75" customHeight="1">
      <c r="A613" s="213"/>
      <c r="B613" s="214"/>
      <c r="C613" s="213"/>
      <c r="D613" s="215"/>
      <c r="E613" s="213"/>
      <c r="F613" s="213"/>
      <c r="G613" s="213"/>
      <c r="H613" s="213"/>
      <c r="I613" s="213"/>
      <c r="J613" s="213"/>
      <c r="K613" s="213"/>
      <c r="L613" s="213"/>
      <c r="M613" s="213"/>
      <c r="N613" s="213"/>
      <c r="O613" s="213"/>
      <c r="P613" s="213"/>
      <c r="Q613" s="213"/>
      <c r="R613" s="213"/>
      <c r="S613" s="213"/>
      <c r="T613" s="213"/>
      <c r="U613" s="213"/>
      <c r="V613" s="213"/>
      <c r="W613" s="213"/>
      <c r="X613" s="213"/>
      <c r="Y613" s="213"/>
      <c r="Z613" s="213"/>
    </row>
    <row r="614" spans="1:26" ht="15.75" customHeight="1">
      <c r="A614" s="213"/>
      <c r="B614" s="214"/>
      <c r="C614" s="213"/>
      <c r="D614" s="215"/>
      <c r="E614" s="213"/>
      <c r="F614" s="213"/>
      <c r="G614" s="213"/>
      <c r="H614" s="213"/>
      <c r="I614" s="213"/>
      <c r="J614" s="213"/>
      <c r="K614" s="213"/>
      <c r="L614" s="213"/>
      <c r="M614" s="213"/>
      <c r="N614" s="213"/>
      <c r="O614" s="213"/>
      <c r="P614" s="213"/>
      <c r="Q614" s="213"/>
      <c r="R614" s="213"/>
      <c r="S614" s="213"/>
      <c r="T614" s="213"/>
      <c r="U614" s="213"/>
      <c r="V614" s="213"/>
      <c r="W614" s="213"/>
      <c r="X614" s="213"/>
      <c r="Y614" s="213"/>
      <c r="Z614" s="213"/>
    </row>
    <row r="615" spans="1:26" ht="15.75" customHeight="1">
      <c r="A615" s="213"/>
      <c r="B615" s="214"/>
      <c r="C615" s="213"/>
      <c r="D615" s="215"/>
      <c r="E615" s="213"/>
      <c r="F615" s="213"/>
      <c r="G615" s="213"/>
      <c r="H615" s="213"/>
      <c r="I615" s="213"/>
      <c r="J615" s="213"/>
      <c r="K615" s="213"/>
      <c r="L615" s="213"/>
      <c r="M615" s="213"/>
      <c r="N615" s="213"/>
      <c r="O615" s="213"/>
      <c r="P615" s="213"/>
      <c r="Q615" s="213"/>
      <c r="R615" s="213"/>
      <c r="S615" s="213"/>
      <c r="T615" s="213"/>
      <c r="U615" s="213"/>
      <c r="V615" s="213"/>
      <c r="W615" s="213"/>
      <c r="X615" s="213"/>
      <c r="Y615" s="213"/>
      <c r="Z615" s="213"/>
    </row>
    <row r="616" spans="1:26" ht="15.75" customHeight="1">
      <c r="A616" s="213"/>
      <c r="B616" s="214"/>
      <c r="C616" s="213"/>
      <c r="D616" s="215"/>
      <c r="E616" s="213"/>
      <c r="F616" s="213"/>
      <c r="G616" s="213"/>
      <c r="H616" s="213"/>
      <c r="I616" s="213"/>
      <c r="J616" s="213"/>
      <c r="K616" s="213"/>
      <c r="L616" s="213"/>
      <c r="M616" s="213"/>
      <c r="N616" s="213"/>
      <c r="O616" s="213"/>
      <c r="P616" s="213"/>
      <c r="Q616" s="213"/>
      <c r="R616" s="213"/>
      <c r="S616" s="213"/>
      <c r="T616" s="213"/>
      <c r="U616" s="213"/>
      <c r="V616" s="213"/>
      <c r="W616" s="213"/>
      <c r="X616" s="213"/>
      <c r="Y616" s="213"/>
      <c r="Z616" s="213"/>
    </row>
    <row r="617" spans="1:26" ht="15.75" customHeight="1">
      <c r="A617" s="213"/>
      <c r="B617" s="214"/>
      <c r="C617" s="213"/>
      <c r="D617" s="215"/>
      <c r="E617" s="213"/>
      <c r="F617" s="213"/>
      <c r="G617" s="213"/>
      <c r="H617" s="213"/>
      <c r="I617" s="213"/>
      <c r="J617" s="213"/>
      <c r="K617" s="213"/>
      <c r="L617" s="213"/>
      <c r="M617" s="213"/>
      <c r="N617" s="213"/>
      <c r="O617" s="213"/>
      <c r="P617" s="213"/>
      <c r="Q617" s="213"/>
      <c r="R617" s="213"/>
      <c r="S617" s="213"/>
      <c r="T617" s="213"/>
      <c r="U617" s="213"/>
      <c r="V617" s="213"/>
      <c r="W617" s="213"/>
      <c r="X617" s="213"/>
      <c r="Y617" s="213"/>
      <c r="Z617" s="213"/>
    </row>
    <row r="618" spans="1:26" ht="15.75" customHeight="1">
      <c r="A618" s="213"/>
      <c r="B618" s="214"/>
      <c r="C618" s="213"/>
      <c r="D618" s="215"/>
      <c r="E618" s="213"/>
      <c r="F618" s="213"/>
      <c r="G618" s="213"/>
      <c r="H618" s="213"/>
      <c r="I618" s="213"/>
      <c r="J618" s="213"/>
      <c r="K618" s="213"/>
      <c r="L618" s="213"/>
      <c r="M618" s="213"/>
      <c r="N618" s="213"/>
      <c r="O618" s="213"/>
      <c r="P618" s="213"/>
      <c r="Q618" s="213"/>
      <c r="R618" s="213"/>
      <c r="S618" s="213"/>
      <c r="T618" s="213"/>
      <c r="U618" s="213"/>
      <c r="V618" s="213"/>
      <c r="W618" s="213"/>
      <c r="X618" s="213"/>
      <c r="Y618" s="213"/>
      <c r="Z618" s="213"/>
    </row>
    <row r="619" spans="1:26" ht="15.75" customHeight="1">
      <c r="A619" s="213"/>
      <c r="B619" s="214"/>
      <c r="C619" s="213"/>
      <c r="D619" s="215"/>
      <c r="E619" s="213"/>
      <c r="F619" s="213"/>
      <c r="G619" s="213"/>
      <c r="H619" s="213"/>
      <c r="I619" s="213"/>
      <c r="J619" s="213"/>
      <c r="K619" s="213"/>
      <c r="L619" s="213"/>
      <c r="M619" s="213"/>
      <c r="N619" s="213"/>
      <c r="O619" s="213"/>
      <c r="P619" s="213"/>
      <c r="Q619" s="213"/>
      <c r="R619" s="213"/>
      <c r="S619" s="213"/>
      <c r="T619" s="213"/>
      <c r="U619" s="213"/>
      <c r="V619" s="213"/>
      <c r="W619" s="213"/>
      <c r="X619" s="213"/>
      <c r="Y619" s="213"/>
      <c r="Z619" s="213"/>
    </row>
    <row r="620" spans="1:26" ht="15.75" customHeight="1">
      <c r="A620" s="213"/>
      <c r="B620" s="214"/>
      <c r="C620" s="213"/>
      <c r="D620" s="215"/>
      <c r="E620" s="213"/>
      <c r="F620" s="213"/>
      <c r="G620" s="213"/>
      <c r="H620" s="213"/>
      <c r="I620" s="213"/>
      <c r="J620" s="213"/>
      <c r="K620" s="213"/>
      <c r="L620" s="213"/>
      <c r="M620" s="213"/>
      <c r="N620" s="213"/>
      <c r="O620" s="213"/>
      <c r="P620" s="213"/>
      <c r="Q620" s="213"/>
      <c r="R620" s="213"/>
      <c r="S620" s="213"/>
      <c r="T620" s="213"/>
      <c r="U620" s="213"/>
      <c r="V620" s="213"/>
      <c r="W620" s="213"/>
      <c r="X620" s="213"/>
      <c r="Y620" s="213"/>
      <c r="Z620" s="213"/>
    </row>
    <row r="621" spans="1:26" ht="15.75" customHeight="1">
      <c r="A621" s="213"/>
      <c r="B621" s="214"/>
      <c r="C621" s="213"/>
      <c r="D621" s="215"/>
      <c r="E621" s="213"/>
      <c r="F621" s="213"/>
      <c r="G621" s="213"/>
      <c r="H621" s="213"/>
      <c r="I621" s="213"/>
      <c r="J621" s="213"/>
      <c r="K621" s="213"/>
      <c r="L621" s="213"/>
      <c r="M621" s="213"/>
      <c r="N621" s="213"/>
      <c r="O621" s="213"/>
      <c r="P621" s="213"/>
      <c r="Q621" s="213"/>
      <c r="R621" s="213"/>
      <c r="S621" s="213"/>
      <c r="T621" s="213"/>
      <c r="U621" s="213"/>
      <c r="V621" s="213"/>
      <c r="W621" s="213"/>
      <c r="X621" s="213"/>
      <c r="Y621" s="213"/>
      <c r="Z621" s="213"/>
    </row>
    <row r="622" spans="1:26" ht="15.75" customHeight="1">
      <c r="A622" s="213"/>
      <c r="B622" s="214"/>
      <c r="C622" s="213"/>
      <c r="D622" s="215"/>
      <c r="E622" s="213"/>
      <c r="F622" s="213"/>
      <c r="G622" s="213"/>
      <c r="H622" s="213"/>
      <c r="I622" s="213"/>
      <c r="J622" s="213"/>
      <c r="K622" s="213"/>
      <c r="L622" s="213"/>
      <c r="M622" s="213"/>
      <c r="N622" s="213"/>
      <c r="O622" s="213"/>
      <c r="P622" s="213"/>
      <c r="Q622" s="213"/>
      <c r="R622" s="213"/>
      <c r="S622" s="213"/>
      <c r="T622" s="213"/>
      <c r="U622" s="213"/>
      <c r="V622" s="213"/>
      <c r="W622" s="213"/>
      <c r="X622" s="213"/>
      <c r="Y622" s="213"/>
      <c r="Z622" s="213"/>
    </row>
    <row r="623" spans="1:26" ht="15.75" customHeight="1">
      <c r="A623" s="213"/>
      <c r="B623" s="214"/>
      <c r="C623" s="213"/>
      <c r="D623" s="215"/>
      <c r="E623" s="213"/>
      <c r="F623" s="213"/>
      <c r="G623" s="213"/>
      <c r="H623" s="213"/>
      <c r="I623" s="213"/>
      <c r="J623" s="213"/>
      <c r="K623" s="213"/>
      <c r="L623" s="213"/>
      <c r="M623" s="213"/>
      <c r="N623" s="213"/>
      <c r="O623" s="213"/>
      <c r="P623" s="213"/>
      <c r="Q623" s="213"/>
      <c r="R623" s="213"/>
      <c r="S623" s="213"/>
      <c r="T623" s="213"/>
      <c r="U623" s="213"/>
      <c r="V623" s="213"/>
      <c r="W623" s="213"/>
      <c r="X623" s="213"/>
      <c r="Y623" s="213"/>
      <c r="Z623" s="213"/>
    </row>
    <row r="624" spans="1:26" ht="15.75" customHeight="1">
      <c r="A624" s="213"/>
      <c r="B624" s="214"/>
      <c r="C624" s="213"/>
      <c r="D624" s="215"/>
      <c r="E624" s="213"/>
      <c r="F624" s="213"/>
      <c r="G624" s="213"/>
      <c r="H624" s="213"/>
      <c r="I624" s="213"/>
      <c r="J624" s="213"/>
      <c r="K624" s="213"/>
      <c r="L624" s="213"/>
      <c r="M624" s="213"/>
      <c r="N624" s="213"/>
      <c r="O624" s="213"/>
      <c r="P624" s="213"/>
      <c r="Q624" s="213"/>
      <c r="R624" s="213"/>
      <c r="S624" s="213"/>
      <c r="T624" s="213"/>
      <c r="U624" s="213"/>
      <c r="V624" s="213"/>
      <c r="W624" s="213"/>
      <c r="X624" s="213"/>
      <c r="Y624" s="213"/>
      <c r="Z624" s="213"/>
    </row>
    <row r="625" spans="1:26" ht="15.75" customHeight="1">
      <c r="A625" s="213"/>
      <c r="B625" s="214"/>
      <c r="C625" s="213"/>
      <c r="D625" s="215"/>
      <c r="E625" s="213"/>
      <c r="F625" s="213"/>
      <c r="G625" s="213"/>
      <c r="H625" s="213"/>
      <c r="I625" s="213"/>
      <c r="J625" s="213"/>
      <c r="K625" s="213"/>
      <c r="L625" s="213"/>
      <c r="M625" s="213"/>
      <c r="N625" s="213"/>
      <c r="O625" s="213"/>
      <c r="P625" s="213"/>
      <c r="Q625" s="213"/>
      <c r="R625" s="213"/>
      <c r="S625" s="213"/>
      <c r="T625" s="213"/>
      <c r="U625" s="213"/>
      <c r="V625" s="213"/>
      <c r="W625" s="213"/>
      <c r="X625" s="213"/>
      <c r="Y625" s="213"/>
      <c r="Z625" s="213"/>
    </row>
    <row r="626" spans="1:26" ht="15.75" customHeight="1">
      <c r="A626" s="213"/>
      <c r="B626" s="214"/>
      <c r="C626" s="213"/>
      <c r="D626" s="215"/>
      <c r="E626" s="213"/>
      <c r="F626" s="213"/>
      <c r="G626" s="213"/>
      <c r="H626" s="213"/>
      <c r="I626" s="213"/>
      <c r="J626" s="213"/>
      <c r="K626" s="213"/>
      <c r="L626" s="213"/>
      <c r="M626" s="213"/>
      <c r="N626" s="213"/>
      <c r="O626" s="213"/>
      <c r="P626" s="213"/>
      <c r="Q626" s="213"/>
      <c r="R626" s="213"/>
      <c r="S626" s="213"/>
      <c r="T626" s="213"/>
      <c r="U626" s="213"/>
      <c r="V626" s="213"/>
      <c r="W626" s="213"/>
      <c r="X626" s="213"/>
      <c r="Y626" s="213"/>
      <c r="Z626" s="213"/>
    </row>
    <row r="627" spans="1:26" ht="15.75" customHeight="1">
      <c r="A627" s="213"/>
      <c r="B627" s="214"/>
      <c r="C627" s="213"/>
      <c r="D627" s="215"/>
      <c r="E627" s="213"/>
      <c r="F627" s="213"/>
      <c r="G627" s="213"/>
      <c r="H627" s="213"/>
      <c r="I627" s="213"/>
      <c r="J627" s="213"/>
      <c r="K627" s="213"/>
      <c r="L627" s="213"/>
      <c r="M627" s="213"/>
      <c r="N627" s="213"/>
      <c r="O627" s="213"/>
      <c r="P627" s="213"/>
      <c r="Q627" s="213"/>
      <c r="R627" s="213"/>
      <c r="S627" s="213"/>
      <c r="T627" s="213"/>
      <c r="U627" s="213"/>
      <c r="V627" s="213"/>
      <c r="W627" s="213"/>
      <c r="X627" s="213"/>
      <c r="Y627" s="213"/>
      <c r="Z627" s="213"/>
    </row>
    <row r="628" spans="1:26" ht="15.75" customHeight="1">
      <c r="A628" s="213"/>
      <c r="B628" s="214"/>
      <c r="C628" s="213"/>
      <c r="D628" s="215"/>
      <c r="E628" s="213"/>
      <c r="F628" s="213"/>
      <c r="G628" s="213"/>
      <c r="H628" s="213"/>
      <c r="I628" s="213"/>
      <c r="J628" s="213"/>
      <c r="K628" s="213"/>
      <c r="L628" s="213"/>
      <c r="M628" s="213"/>
      <c r="N628" s="213"/>
      <c r="O628" s="213"/>
      <c r="P628" s="213"/>
      <c r="Q628" s="213"/>
      <c r="R628" s="213"/>
      <c r="S628" s="213"/>
      <c r="T628" s="213"/>
      <c r="U628" s="213"/>
      <c r="V628" s="213"/>
      <c r="W628" s="213"/>
      <c r="X628" s="213"/>
      <c r="Y628" s="213"/>
      <c r="Z628" s="213"/>
    </row>
    <row r="629" spans="1:26" ht="15.75" customHeight="1">
      <c r="A629" s="213"/>
      <c r="B629" s="214"/>
      <c r="C629" s="213"/>
      <c r="D629" s="215"/>
      <c r="E629" s="213"/>
      <c r="F629" s="213"/>
      <c r="G629" s="213"/>
      <c r="H629" s="213"/>
      <c r="I629" s="213"/>
      <c r="J629" s="213"/>
      <c r="K629" s="213"/>
      <c r="L629" s="213"/>
      <c r="M629" s="213"/>
      <c r="N629" s="213"/>
      <c r="O629" s="213"/>
      <c r="P629" s="213"/>
      <c r="Q629" s="213"/>
      <c r="R629" s="213"/>
      <c r="S629" s="213"/>
      <c r="T629" s="213"/>
      <c r="U629" s="213"/>
      <c r="V629" s="213"/>
      <c r="W629" s="213"/>
      <c r="X629" s="213"/>
      <c r="Y629" s="213"/>
      <c r="Z629" s="213"/>
    </row>
    <row r="630" spans="1:26" ht="15.75" customHeight="1">
      <c r="A630" s="213"/>
      <c r="B630" s="214"/>
      <c r="C630" s="213"/>
      <c r="D630" s="215"/>
      <c r="E630" s="213"/>
      <c r="F630" s="213"/>
      <c r="G630" s="213"/>
      <c r="H630" s="213"/>
      <c r="I630" s="213"/>
      <c r="J630" s="213"/>
      <c r="K630" s="213"/>
      <c r="L630" s="213"/>
      <c r="M630" s="213"/>
      <c r="N630" s="213"/>
      <c r="O630" s="213"/>
      <c r="P630" s="213"/>
      <c r="Q630" s="213"/>
      <c r="R630" s="213"/>
      <c r="S630" s="213"/>
      <c r="T630" s="213"/>
      <c r="U630" s="213"/>
      <c r="V630" s="213"/>
      <c r="W630" s="213"/>
      <c r="X630" s="213"/>
      <c r="Y630" s="213"/>
      <c r="Z630" s="213"/>
    </row>
    <row r="631" spans="1:26" ht="15.75" customHeight="1">
      <c r="A631" s="213"/>
      <c r="B631" s="214"/>
      <c r="C631" s="213"/>
      <c r="D631" s="215"/>
      <c r="E631" s="213"/>
      <c r="F631" s="213"/>
      <c r="G631" s="213"/>
      <c r="H631" s="213"/>
      <c r="I631" s="213"/>
      <c r="J631" s="213"/>
      <c r="K631" s="213"/>
      <c r="L631" s="213"/>
      <c r="M631" s="213"/>
      <c r="N631" s="213"/>
      <c r="O631" s="213"/>
      <c r="P631" s="213"/>
      <c r="Q631" s="213"/>
      <c r="R631" s="213"/>
      <c r="S631" s="213"/>
      <c r="T631" s="213"/>
      <c r="U631" s="213"/>
      <c r="V631" s="213"/>
      <c r="W631" s="213"/>
      <c r="X631" s="213"/>
      <c r="Y631" s="213"/>
      <c r="Z631" s="213"/>
    </row>
    <row r="632" spans="1:26" ht="15.75" customHeight="1">
      <c r="A632" s="213"/>
      <c r="B632" s="214"/>
      <c r="C632" s="213"/>
      <c r="D632" s="215"/>
      <c r="E632" s="213"/>
      <c r="F632" s="213"/>
      <c r="G632" s="213"/>
      <c r="H632" s="213"/>
      <c r="I632" s="213"/>
      <c r="J632" s="213"/>
      <c r="K632" s="213"/>
      <c r="L632" s="213"/>
      <c r="M632" s="213"/>
      <c r="N632" s="213"/>
      <c r="O632" s="213"/>
      <c r="P632" s="213"/>
      <c r="Q632" s="213"/>
      <c r="R632" s="213"/>
      <c r="S632" s="213"/>
      <c r="T632" s="213"/>
      <c r="U632" s="213"/>
      <c r="V632" s="213"/>
      <c r="W632" s="213"/>
      <c r="X632" s="213"/>
      <c r="Y632" s="213"/>
      <c r="Z632" s="213"/>
    </row>
    <row r="633" spans="1:26" ht="15.75" customHeight="1">
      <c r="A633" s="213"/>
      <c r="B633" s="214"/>
      <c r="C633" s="213"/>
      <c r="D633" s="215"/>
      <c r="E633" s="213"/>
      <c r="F633" s="213"/>
      <c r="G633" s="213"/>
      <c r="H633" s="213"/>
      <c r="I633" s="213"/>
      <c r="J633" s="213"/>
      <c r="K633" s="213"/>
      <c r="L633" s="213"/>
      <c r="M633" s="213"/>
      <c r="N633" s="213"/>
      <c r="O633" s="213"/>
      <c r="P633" s="213"/>
      <c r="Q633" s="213"/>
      <c r="R633" s="213"/>
      <c r="S633" s="213"/>
      <c r="T633" s="213"/>
      <c r="U633" s="213"/>
      <c r="V633" s="213"/>
      <c r="W633" s="213"/>
      <c r="X633" s="213"/>
      <c r="Y633" s="213"/>
      <c r="Z633" s="213"/>
    </row>
    <row r="634" spans="1:26" ht="15.75" customHeight="1">
      <c r="A634" s="213"/>
      <c r="B634" s="214"/>
      <c r="C634" s="213"/>
      <c r="D634" s="215"/>
      <c r="E634" s="213"/>
      <c r="F634" s="213"/>
      <c r="G634" s="213"/>
      <c r="H634" s="213"/>
      <c r="I634" s="213"/>
      <c r="J634" s="213"/>
      <c r="K634" s="213"/>
      <c r="L634" s="213"/>
      <c r="M634" s="213"/>
      <c r="N634" s="213"/>
      <c r="O634" s="213"/>
      <c r="P634" s="213"/>
      <c r="Q634" s="213"/>
      <c r="R634" s="213"/>
      <c r="S634" s="213"/>
      <c r="T634" s="213"/>
      <c r="U634" s="213"/>
      <c r="V634" s="213"/>
      <c r="W634" s="213"/>
      <c r="X634" s="213"/>
      <c r="Y634" s="213"/>
      <c r="Z634" s="213"/>
    </row>
    <row r="635" spans="1:26" ht="15.75" customHeight="1">
      <c r="A635" s="213"/>
      <c r="B635" s="214"/>
      <c r="C635" s="213"/>
      <c r="D635" s="215"/>
      <c r="E635" s="213"/>
      <c r="F635" s="213"/>
      <c r="G635" s="213"/>
      <c r="H635" s="213"/>
      <c r="I635" s="213"/>
      <c r="J635" s="213"/>
      <c r="K635" s="213"/>
      <c r="L635" s="213"/>
      <c r="M635" s="213"/>
      <c r="N635" s="213"/>
      <c r="O635" s="213"/>
      <c r="P635" s="213"/>
      <c r="Q635" s="213"/>
      <c r="R635" s="213"/>
      <c r="S635" s="213"/>
      <c r="T635" s="213"/>
      <c r="U635" s="213"/>
      <c r="V635" s="213"/>
      <c r="W635" s="213"/>
      <c r="X635" s="213"/>
      <c r="Y635" s="213"/>
      <c r="Z635" s="213"/>
    </row>
    <row r="636" spans="1:26" ht="15.75" customHeight="1">
      <c r="A636" s="213"/>
      <c r="B636" s="214"/>
      <c r="C636" s="213"/>
      <c r="D636" s="215"/>
      <c r="E636" s="213"/>
      <c r="F636" s="213"/>
      <c r="G636" s="213"/>
      <c r="H636" s="213"/>
      <c r="I636" s="213"/>
      <c r="J636" s="213"/>
      <c r="K636" s="213"/>
      <c r="L636" s="213"/>
      <c r="M636" s="213"/>
      <c r="N636" s="213"/>
      <c r="O636" s="213"/>
      <c r="P636" s="213"/>
      <c r="Q636" s="213"/>
      <c r="R636" s="213"/>
      <c r="S636" s="213"/>
      <c r="T636" s="213"/>
      <c r="U636" s="213"/>
      <c r="V636" s="213"/>
      <c r="W636" s="213"/>
      <c r="X636" s="213"/>
      <c r="Y636" s="213"/>
      <c r="Z636" s="213"/>
    </row>
    <row r="637" spans="1:26" ht="15.75" customHeight="1">
      <c r="A637" s="213"/>
      <c r="B637" s="214"/>
      <c r="C637" s="213"/>
      <c r="D637" s="215"/>
      <c r="E637" s="213"/>
      <c r="F637" s="213"/>
      <c r="G637" s="213"/>
      <c r="H637" s="213"/>
      <c r="I637" s="213"/>
      <c r="J637" s="213"/>
      <c r="K637" s="213"/>
      <c r="L637" s="213"/>
      <c r="M637" s="213"/>
      <c r="N637" s="213"/>
      <c r="O637" s="213"/>
      <c r="P637" s="213"/>
      <c r="Q637" s="213"/>
      <c r="R637" s="213"/>
      <c r="S637" s="213"/>
      <c r="T637" s="213"/>
      <c r="U637" s="213"/>
      <c r="V637" s="213"/>
      <c r="W637" s="213"/>
      <c r="X637" s="213"/>
      <c r="Y637" s="213"/>
      <c r="Z637" s="213"/>
    </row>
    <row r="638" spans="1:26" ht="15.75" customHeight="1">
      <c r="A638" s="213"/>
      <c r="B638" s="214"/>
      <c r="C638" s="213"/>
      <c r="D638" s="215"/>
      <c r="E638" s="213"/>
      <c r="F638" s="213"/>
      <c r="G638" s="213"/>
      <c r="H638" s="213"/>
      <c r="I638" s="213"/>
      <c r="J638" s="213"/>
      <c r="K638" s="213"/>
      <c r="L638" s="213"/>
      <c r="M638" s="213"/>
      <c r="N638" s="213"/>
      <c r="O638" s="213"/>
      <c r="P638" s="213"/>
      <c r="Q638" s="213"/>
      <c r="R638" s="213"/>
      <c r="S638" s="213"/>
      <c r="T638" s="213"/>
      <c r="U638" s="213"/>
      <c r="V638" s="213"/>
      <c r="W638" s="213"/>
      <c r="X638" s="213"/>
      <c r="Y638" s="213"/>
      <c r="Z638" s="213"/>
    </row>
    <row r="639" spans="1:26" ht="15.75" customHeight="1">
      <c r="A639" s="213"/>
      <c r="B639" s="214"/>
      <c r="C639" s="213"/>
      <c r="D639" s="215"/>
      <c r="E639" s="213"/>
      <c r="F639" s="213"/>
      <c r="G639" s="213"/>
      <c r="H639" s="213"/>
      <c r="I639" s="213"/>
      <c r="J639" s="213"/>
      <c r="K639" s="213"/>
      <c r="L639" s="213"/>
      <c r="M639" s="213"/>
      <c r="N639" s="213"/>
      <c r="O639" s="213"/>
      <c r="P639" s="213"/>
      <c r="Q639" s="213"/>
      <c r="R639" s="213"/>
      <c r="S639" s="213"/>
      <c r="T639" s="213"/>
      <c r="U639" s="213"/>
      <c r="V639" s="213"/>
      <c r="W639" s="213"/>
      <c r="X639" s="213"/>
      <c r="Y639" s="213"/>
      <c r="Z639" s="213"/>
    </row>
    <row r="640" spans="1:26" ht="15.75" customHeight="1">
      <c r="A640" s="213"/>
      <c r="B640" s="214"/>
      <c r="C640" s="213"/>
      <c r="D640" s="215"/>
      <c r="E640" s="213"/>
      <c r="F640" s="213"/>
      <c r="G640" s="213"/>
      <c r="H640" s="213"/>
      <c r="I640" s="213"/>
      <c r="J640" s="213"/>
      <c r="K640" s="213"/>
      <c r="L640" s="213"/>
      <c r="M640" s="213"/>
      <c r="N640" s="213"/>
      <c r="O640" s="213"/>
      <c r="P640" s="213"/>
      <c r="Q640" s="213"/>
      <c r="R640" s="213"/>
      <c r="S640" s="213"/>
      <c r="T640" s="213"/>
      <c r="U640" s="213"/>
      <c r="V640" s="213"/>
      <c r="W640" s="213"/>
      <c r="X640" s="213"/>
      <c r="Y640" s="213"/>
      <c r="Z640" s="213"/>
    </row>
    <row r="641" spans="1:26" ht="15.75" customHeight="1">
      <c r="A641" s="213"/>
      <c r="B641" s="214"/>
      <c r="C641" s="213"/>
      <c r="D641" s="215"/>
      <c r="E641" s="213"/>
      <c r="F641" s="213"/>
      <c r="G641" s="213"/>
      <c r="H641" s="213"/>
      <c r="I641" s="213"/>
      <c r="J641" s="213"/>
      <c r="K641" s="213"/>
      <c r="L641" s="213"/>
      <c r="M641" s="213"/>
      <c r="N641" s="213"/>
      <c r="O641" s="213"/>
      <c r="P641" s="213"/>
      <c r="Q641" s="213"/>
      <c r="R641" s="213"/>
      <c r="S641" s="213"/>
      <c r="T641" s="213"/>
      <c r="U641" s="213"/>
      <c r="V641" s="213"/>
      <c r="W641" s="213"/>
      <c r="X641" s="213"/>
      <c r="Y641" s="213"/>
      <c r="Z641" s="213"/>
    </row>
    <row r="642" spans="1:26" ht="15.75" customHeight="1">
      <c r="A642" s="213"/>
      <c r="B642" s="214"/>
      <c r="C642" s="213"/>
      <c r="D642" s="215"/>
      <c r="E642" s="213"/>
      <c r="F642" s="213"/>
      <c r="G642" s="213"/>
      <c r="H642" s="213"/>
      <c r="I642" s="213"/>
      <c r="J642" s="213"/>
      <c r="K642" s="213"/>
      <c r="L642" s="213"/>
      <c r="M642" s="213"/>
      <c r="N642" s="213"/>
      <c r="O642" s="213"/>
      <c r="P642" s="213"/>
      <c r="Q642" s="213"/>
      <c r="R642" s="213"/>
      <c r="S642" s="213"/>
      <c r="T642" s="213"/>
      <c r="U642" s="213"/>
      <c r="V642" s="213"/>
      <c r="W642" s="213"/>
      <c r="X642" s="213"/>
      <c r="Y642" s="213"/>
      <c r="Z642" s="213"/>
    </row>
    <row r="643" spans="1:26" ht="15.75" customHeight="1">
      <c r="A643" s="213"/>
      <c r="B643" s="214"/>
      <c r="C643" s="213"/>
      <c r="D643" s="215"/>
      <c r="E643" s="213"/>
      <c r="F643" s="213"/>
      <c r="G643" s="213"/>
      <c r="H643" s="213"/>
      <c r="I643" s="213"/>
      <c r="J643" s="213"/>
      <c r="K643" s="213"/>
      <c r="L643" s="213"/>
      <c r="M643" s="213"/>
      <c r="N643" s="213"/>
      <c r="O643" s="213"/>
      <c r="P643" s="213"/>
      <c r="Q643" s="213"/>
      <c r="R643" s="213"/>
      <c r="S643" s="213"/>
      <c r="T643" s="213"/>
      <c r="U643" s="213"/>
      <c r="V643" s="213"/>
      <c r="W643" s="213"/>
      <c r="X643" s="213"/>
      <c r="Y643" s="213"/>
      <c r="Z643" s="213"/>
    </row>
    <row r="644" spans="1:26" ht="15.75" customHeight="1">
      <c r="A644" s="213"/>
      <c r="B644" s="214"/>
      <c r="C644" s="213"/>
      <c r="D644" s="215"/>
      <c r="E644" s="213"/>
      <c r="F644" s="213"/>
      <c r="G644" s="213"/>
      <c r="H644" s="213"/>
      <c r="I644" s="213"/>
      <c r="J644" s="213"/>
      <c r="K644" s="213"/>
      <c r="L644" s="213"/>
      <c r="M644" s="213"/>
      <c r="N644" s="213"/>
      <c r="O644" s="213"/>
      <c r="P644" s="213"/>
      <c r="Q644" s="213"/>
      <c r="R644" s="213"/>
      <c r="S644" s="213"/>
      <c r="T644" s="213"/>
      <c r="U644" s="213"/>
      <c r="V644" s="213"/>
      <c r="W644" s="213"/>
      <c r="X644" s="213"/>
      <c r="Y644" s="213"/>
      <c r="Z644" s="213"/>
    </row>
    <row r="645" spans="1:26" ht="15.75" customHeight="1">
      <c r="A645" s="213"/>
      <c r="B645" s="214"/>
      <c r="C645" s="213"/>
      <c r="D645" s="215"/>
      <c r="E645" s="213"/>
      <c r="F645" s="213"/>
      <c r="G645" s="213"/>
      <c r="H645" s="213"/>
      <c r="I645" s="213"/>
      <c r="J645" s="213"/>
      <c r="K645" s="213"/>
      <c r="L645" s="213"/>
      <c r="M645" s="213"/>
      <c r="N645" s="213"/>
      <c r="O645" s="213"/>
      <c r="P645" s="213"/>
      <c r="Q645" s="213"/>
      <c r="R645" s="213"/>
      <c r="S645" s="213"/>
      <c r="T645" s="213"/>
      <c r="U645" s="213"/>
      <c r="V645" s="213"/>
      <c r="W645" s="213"/>
      <c r="X645" s="213"/>
      <c r="Y645" s="213"/>
      <c r="Z645" s="213"/>
    </row>
    <row r="646" spans="1:26" ht="15.75" customHeight="1">
      <c r="A646" s="213"/>
      <c r="B646" s="214"/>
      <c r="C646" s="213"/>
      <c r="D646" s="215"/>
      <c r="E646" s="213"/>
      <c r="F646" s="213"/>
      <c r="G646" s="213"/>
      <c r="H646" s="213"/>
      <c r="I646" s="213"/>
      <c r="J646" s="213"/>
      <c r="K646" s="213"/>
      <c r="L646" s="213"/>
      <c r="M646" s="213"/>
      <c r="N646" s="213"/>
      <c r="O646" s="213"/>
      <c r="P646" s="213"/>
      <c r="Q646" s="213"/>
      <c r="R646" s="213"/>
      <c r="S646" s="213"/>
      <c r="T646" s="213"/>
      <c r="U646" s="213"/>
      <c r="V646" s="213"/>
      <c r="W646" s="213"/>
      <c r="X646" s="213"/>
      <c r="Y646" s="213"/>
      <c r="Z646" s="213"/>
    </row>
    <row r="647" spans="1:26" ht="15.75" customHeight="1">
      <c r="A647" s="213"/>
      <c r="B647" s="214"/>
      <c r="C647" s="213"/>
      <c r="D647" s="215"/>
      <c r="E647" s="213"/>
      <c r="F647" s="213"/>
      <c r="G647" s="213"/>
      <c r="H647" s="213"/>
      <c r="I647" s="213"/>
      <c r="J647" s="213"/>
      <c r="K647" s="213"/>
      <c r="L647" s="213"/>
      <c r="M647" s="213"/>
      <c r="N647" s="213"/>
      <c r="O647" s="213"/>
      <c r="P647" s="213"/>
      <c r="Q647" s="213"/>
      <c r="R647" s="213"/>
      <c r="S647" s="213"/>
      <c r="T647" s="213"/>
      <c r="U647" s="213"/>
      <c r="V647" s="213"/>
      <c r="W647" s="213"/>
      <c r="X647" s="213"/>
      <c r="Y647" s="213"/>
      <c r="Z647" s="213"/>
    </row>
    <row r="648" spans="1:26" ht="15.75" customHeight="1">
      <c r="A648" s="213"/>
      <c r="B648" s="214"/>
      <c r="C648" s="213"/>
      <c r="D648" s="215"/>
      <c r="E648" s="213"/>
      <c r="F648" s="213"/>
      <c r="G648" s="213"/>
      <c r="H648" s="213"/>
      <c r="I648" s="213"/>
      <c r="J648" s="213"/>
      <c r="K648" s="213"/>
      <c r="L648" s="213"/>
      <c r="M648" s="213"/>
      <c r="N648" s="213"/>
      <c r="O648" s="213"/>
      <c r="P648" s="213"/>
      <c r="Q648" s="213"/>
      <c r="R648" s="213"/>
      <c r="S648" s="213"/>
      <c r="T648" s="213"/>
      <c r="U648" s="213"/>
      <c r="V648" s="213"/>
      <c r="W648" s="213"/>
      <c r="X648" s="213"/>
      <c r="Y648" s="213"/>
      <c r="Z648" s="213"/>
    </row>
    <row r="649" spans="1:26" ht="15.75" customHeight="1">
      <c r="A649" s="213"/>
      <c r="B649" s="214"/>
      <c r="C649" s="213"/>
      <c r="D649" s="215"/>
      <c r="E649" s="213"/>
      <c r="F649" s="213"/>
      <c r="G649" s="213"/>
      <c r="H649" s="213"/>
      <c r="I649" s="213"/>
      <c r="J649" s="213"/>
      <c r="K649" s="213"/>
      <c r="L649" s="213"/>
      <c r="M649" s="213"/>
      <c r="N649" s="213"/>
      <c r="O649" s="213"/>
      <c r="P649" s="213"/>
      <c r="Q649" s="213"/>
      <c r="R649" s="213"/>
      <c r="S649" s="213"/>
      <c r="T649" s="213"/>
      <c r="U649" s="213"/>
      <c r="V649" s="213"/>
      <c r="W649" s="213"/>
      <c r="X649" s="213"/>
      <c r="Y649" s="213"/>
      <c r="Z649" s="213"/>
    </row>
    <row r="650" spans="1:26" ht="15.75" customHeight="1">
      <c r="A650" s="213"/>
      <c r="B650" s="214"/>
      <c r="C650" s="213"/>
      <c r="D650" s="215"/>
      <c r="E650" s="213"/>
      <c r="F650" s="213"/>
      <c r="G650" s="213"/>
      <c r="H650" s="213"/>
      <c r="I650" s="213"/>
      <c r="J650" s="213"/>
      <c r="K650" s="213"/>
      <c r="L650" s="213"/>
      <c r="M650" s="213"/>
      <c r="N650" s="213"/>
      <c r="O650" s="213"/>
      <c r="P650" s="213"/>
      <c r="Q650" s="213"/>
      <c r="R650" s="213"/>
      <c r="S650" s="213"/>
      <c r="T650" s="213"/>
      <c r="U650" s="213"/>
      <c r="V650" s="213"/>
      <c r="W650" s="213"/>
      <c r="X650" s="213"/>
      <c r="Y650" s="213"/>
      <c r="Z650" s="213"/>
    </row>
    <row r="651" spans="1:26" ht="15.75" customHeight="1">
      <c r="A651" s="213"/>
      <c r="B651" s="214"/>
      <c r="C651" s="213"/>
      <c r="D651" s="215"/>
      <c r="E651" s="213"/>
      <c r="F651" s="213"/>
      <c r="G651" s="213"/>
      <c r="H651" s="213"/>
      <c r="I651" s="213"/>
      <c r="J651" s="213"/>
      <c r="K651" s="213"/>
      <c r="L651" s="213"/>
      <c r="M651" s="213"/>
      <c r="N651" s="213"/>
      <c r="O651" s="213"/>
      <c r="P651" s="213"/>
      <c r="Q651" s="213"/>
      <c r="R651" s="213"/>
      <c r="S651" s="213"/>
      <c r="T651" s="213"/>
      <c r="U651" s="213"/>
      <c r="V651" s="213"/>
      <c r="W651" s="213"/>
      <c r="X651" s="213"/>
      <c r="Y651" s="213"/>
      <c r="Z651" s="213"/>
    </row>
    <row r="652" spans="1:26" ht="15.75" customHeight="1">
      <c r="A652" s="213"/>
      <c r="B652" s="214"/>
      <c r="C652" s="213"/>
      <c r="D652" s="215"/>
      <c r="E652" s="213"/>
      <c r="F652" s="213"/>
      <c r="G652" s="213"/>
      <c r="H652" s="213"/>
      <c r="I652" s="213"/>
      <c r="J652" s="213"/>
      <c r="K652" s="213"/>
      <c r="L652" s="213"/>
      <c r="M652" s="213"/>
      <c r="N652" s="213"/>
      <c r="O652" s="213"/>
      <c r="P652" s="213"/>
      <c r="Q652" s="213"/>
      <c r="R652" s="213"/>
      <c r="S652" s="213"/>
      <c r="T652" s="213"/>
      <c r="U652" s="213"/>
      <c r="V652" s="213"/>
      <c r="W652" s="213"/>
      <c r="X652" s="213"/>
      <c r="Y652" s="213"/>
      <c r="Z652" s="213"/>
    </row>
    <row r="653" spans="1:26" ht="15.75" customHeight="1">
      <c r="A653" s="213"/>
      <c r="B653" s="214"/>
      <c r="C653" s="213"/>
      <c r="D653" s="215"/>
      <c r="E653" s="213"/>
      <c r="F653" s="213"/>
      <c r="G653" s="213"/>
      <c r="H653" s="213"/>
      <c r="I653" s="213"/>
      <c r="J653" s="213"/>
      <c r="K653" s="213"/>
      <c r="L653" s="213"/>
      <c r="M653" s="213"/>
      <c r="N653" s="213"/>
      <c r="O653" s="213"/>
      <c r="P653" s="213"/>
      <c r="Q653" s="213"/>
      <c r="R653" s="213"/>
      <c r="S653" s="213"/>
      <c r="T653" s="213"/>
      <c r="U653" s="213"/>
      <c r="V653" s="213"/>
      <c r="W653" s="213"/>
      <c r="X653" s="213"/>
      <c r="Y653" s="213"/>
      <c r="Z653" s="213"/>
    </row>
    <row r="654" spans="1:26" ht="15.75" customHeight="1">
      <c r="A654" s="213"/>
      <c r="B654" s="214"/>
      <c r="C654" s="213"/>
      <c r="D654" s="215"/>
      <c r="E654" s="213"/>
      <c r="F654" s="213"/>
      <c r="G654" s="213"/>
      <c r="H654" s="213"/>
      <c r="I654" s="213"/>
      <c r="J654" s="213"/>
      <c r="K654" s="213"/>
      <c r="L654" s="213"/>
      <c r="M654" s="213"/>
      <c r="N654" s="213"/>
      <c r="O654" s="213"/>
      <c r="P654" s="213"/>
      <c r="Q654" s="213"/>
      <c r="R654" s="213"/>
      <c r="S654" s="213"/>
      <c r="T654" s="213"/>
      <c r="U654" s="213"/>
      <c r="V654" s="213"/>
      <c r="W654" s="213"/>
      <c r="X654" s="213"/>
      <c r="Y654" s="213"/>
      <c r="Z654" s="213"/>
    </row>
    <row r="655" spans="1:26" ht="15.75" customHeight="1">
      <c r="A655" s="213"/>
      <c r="B655" s="214"/>
      <c r="C655" s="213"/>
      <c r="D655" s="215"/>
      <c r="E655" s="213"/>
      <c r="F655" s="213"/>
      <c r="G655" s="213"/>
      <c r="H655" s="213"/>
      <c r="I655" s="213"/>
      <c r="J655" s="213"/>
      <c r="K655" s="213"/>
      <c r="L655" s="213"/>
      <c r="M655" s="213"/>
      <c r="N655" s="213"/>
      <c r="O655" s="213"/>
      <c r="P655" s="213"/>
      <c r="Q655" s="213"/>
      <c r="R655" s="213"/>
      <c r="S655" s="213"/>
      <c r="T655" s="213"/>
      <c r="U655" s="213"/>
      <c r="V655" s="213"/>
      <c r="W655" s="213"/>
      <c r="X655" s="213"/>
      <c r="Y655" s="213"/>
      <c r="Z655" s="213"/>
    </row>
    <row r="656" spans="1:26" ht="15.75" customHeight="1">
      <c r="A656" s="213"/>
      <c r="B656" s="214"/>
      <c r="C656" s="213"/>
      <c r="D656" s="215"/>
      <c r="E656" s="213"/>
      <c r="F656" s="213"/>
      <c r="G656" s="213"/>
      <c r="H656" s="213"/>
      <c r="I656" s="213"/>
      <c r="J656" s="213"/>
      <c r="K656" s="213"/>
      <c r="L656" s="213"/>
      <c r="M656" s="213"/>
      <c r="N656" s="213"/>
      <c r="O656" s="213"/>
      <c r="P656" s="213"/>
      <c r="Q656" s="213"/>
      <c r="R656" s="213"/>
      <c r="S656" s="213"/>
      <c r="T656" s="213"/>
      <c r="U656" s="213"/>
      <c r="V656" s="213"/>
      <c r="W656" s="213"/>
      <c r="X656" s="213"/>
      <c r="Y656" s="213"/>
      <c r="Z656" s="213"/>
    </row>
    <row r="657" spans="1:26" ht="15.75" customHeight="1">
      <c r="A657" s="213"/>
      <c r="B657" s="214"/>
      <c r="C657" s="213"/>
      <c r="D657" s="215"/>
      <c r="E657" s="213"/>
      <c r="F657" s="213"/>
      <c r="G657" s="213"/>
      <c r="H657" s="213"/>
      <c r="I657" s="213"/>
      <c r="J657" s="213"/>
      <c r="K657" s="213"/>
      <c r="L657" s="213"/>
      <c r="M657" s="213"/>
      <c r="N657" s="213"/>
      <c r="O657" s="213"/>
      <c r="P657" s="213"/>
      <c r="Q657" s="213"/>
      <c r="R657" s="213"/>
      <c r="S657" s="213"/>
      <c r="T657" s="213"/>
      <c r="U657" s="213"/>
      <c r="V657" s="213"/>
      <c r="W657" s="213"/>
      <c r="X657" s="213"/>
      <c r="Y657" s="213"/>
      <c r="Z657" s="213"/>
    </row>
    <row r="658" spans="1:26" ht="15.75" customHeight="1">
      <c r="A658" s="213"/>
      <c r="B658" s="214"/>
      <c r="C658" s="213"/>
      <c r="D658" s="215"/>
      <c r="E658" s="213"/>
      <c r="F658" s="213"/>
      <c r="G658" s="213"/>
      <c r="H658" s="213"/>
      <c r="I658" s="213"/>
      <c r="J658" s="213"/>
      <c r="K658" s="213"/>
      <c r="L658" s="213"/>
      <c r="M658" s="213"/>
      <c r="N658" s="213"/>
      <c r="O658" s="213"/>
      <c r="P658" s="213"/>
      <c r="Q658" s="213"/>
      <c r="R658" s="213"/>
      <c r="S658" s="213"/>
      <c r="T658" s="213"/>
      <c r="U658" s="213"/>
      <c r="V658" s="213"/>
      <c r="W658" s="213"/>
      <c r="X658" s="213"/>
      <c r="Y658" s="213"/>
      <c r="Z658" s="213"/>
    </row>
    <row r="659" spans="1:26" ht="15.75" customHeight="1">
      <c r="A659" s="213"/>
      <c r="B659" s="214"/>
      <c r="C659" s="213"/>
      <c r="D659" s="215"/>
      <c r="E659" s="213"/>
      <c r="F659" s="213"/>
      <c r="G659" s="213"/>
      <c r="H659" s="213"/>
      <c r="I659" s="213"/>
      <c r="J659" s="213"/>
      <c r="K659" s="213"/>
      <c r="L659" s="213"/>
      <c r="M659" s="213"/>
      <c r="N659" s="213"/>
      <c r="O659" s="213"/>
      <c r="P659" s="213"/>
      <c r="Q659" s="213"/>
      <c r="R659" s="213"/>
      <c r="S659" s="213"/>
      <c r="T659" s="213"/>
      <c r="U659" s="213"/>
      <c r="V659" s="213"/>
      <c r="W659" s="213"/>
      <c r="X659" s="213"/>
      <c r="Y659" s="213"/>
      <c r="Z659" s="213"/>
    </row>
    <row r="660" spans="1:26" ht="15.75" customHeight="1">
      <c r="A660" s="213"/>
      <c r="B660" s="214"/>
      <c r="C660" s="213"/>
      <c r="D660" s="215"/>
      <c r="E660" s="213"/>
      <c r="F660" s="213"/>
      <c r="G660" s="213"/>
      <c r="H660" s="213"/>
      <c r="I660" s="213"/>
      <c r="J660" s="213"/>
      <c r="K660" s="213"/>
      <c r="L660" s="213"/>
      <c r="M660" s="213"/>
      <c r="N660" s="213"/>
      <c r="O660" s="213"/>
      <c r="P660" s="213"/>
      <c r="Q660" s="213"/>
      <c r="R660" s="213"/>
      <c r="S660" s="213"/>
      <c r="T660" s="213"/>
      <c r="U660" s="213"/>
      <c r="V660" s="213"/>
      <c r="W660" s="213"/>
      <c r="X660" s="213"/>
      <c r="Y660" s="213"/>
      <c r="Z660" s="213"/>
    </row>
    <row r="661" spans="1:26" ht="15.75" customHeight="1">
      <c r="A661" s="213"/>
      <c r="B661" s="214"/>
      <c r="C661" s="213"/>
      <c r="D661" s="215"/>
      <c r="E661" s="213"/>
      <c r="F661" s="213"/>
      <c r="G661" s="213"/>
      <c r="H661" s="213"/>
      <c r="I661" s="213"/>
      <c r="J661" s="213"/>
      <c r="K661" s="213"/>
      <c r="L661" s="213"/>
      <c r="M661" s="213"/>
      <c r="N661" s="213"/>
      <c r="O661" s="213"/>
      <c r="P661" s="213"/>
      <c r="Q661" s="213"/>
      <c r="R661" s="213"/>
      <c r="S661" s="213"/>
      <c r="T661" s="213"/>
      <c r="U661" s="213"/>
      <c r="V661" s="213"/>
      <c r="W661" s="213"/>
      <c r="X661" s="213"/>
      <c r="Y661" s="213"/>
      <c r="Z661" s="213"/>
    </row>
    <row r="662" spans="1:26" ht="15.75" customHeight="1">
      <c r="A662" s="213"/>
      <c r="B662" s="214"/>
      <c r="C662" s="213"/>
      <c r="D662" s="215"/>
      <c r="E662" s="213"/>
      <c r="F662" s="213"/>
      <c r="G662" s="213"/>
      <c r="H662" s="213"/>
      <c r="I662" s="213"/>
      <c r="J662" s="213"/>
      <c r="K662" s="213"/>
      <c r="L662" s="213"/>
      <c r="M662" s="213"/>
      <c r="N662" s="213"/>
      <c r="O662" s="213"/>
      <c r="P662" s="213"/>
      <c r="Q662" s="213"/>
      <c r="R662" s="213"/>
      <c r="S662" s="213"/>
      <c r="T662" s="213"/>
      <c r="U662" s="213"/>
      <c r="V662" s="213"/>
      <c r="W662" s="213"/>
      <c r="X662" s="213"/>
      <c r="Y662" s="213"/>
      <c r="Z662" s="213"/>
    </row>
    <row r="663" spans="1:26" ht="15.75" customHeight="1">
      <c r="A663" s="213"/>
      <c r="B663" s="214"/>
      <c r="C663" s="213"/>
      <c r="D663" s="215"/>
      <c r="E663" s="213"/>
      <c r="F663" s="213"/>
      <c r="G663" s="213"/>
      <c r="H663" s="213"/>
      <c r="I663" s="213"/>
      <c r="J663" s="213"/>
      <c r="K663" s="213"/>
      <c r="L663" s="213"/>
      <c r="M663" s="213"/>
      <c r="N663" s="213"/>
      <c r="O663" s="213"/>
      <c r="P663" s="213"/>
      <c r="Q663" s="213"/>
      <c r="R663" s="213"/>
      <c r="S663" s="213"/>
      <c r="T663" s="213"/>
      <c r="U663" s="213"/>
      <c r="V663" s="213"/>
      <c r="W663" s="213"/>
      <c r="X663" s="213"/>
      <c r="Y663" s="213"/>
      <c r="Z663" s="213"/>
    </row>
    <row r="664" spans="1:26" ht="15.75" customHeight="1">
      <c r="A664" s="213"/>
      <c r="B664" s="214"/>
      <c r="C664" s="213"/>
      <c r="D664" s="215"/>
      <c r="E664" s="213"/>
      <c r="F664" s="213"/>
      <c r="G664" s="213"/>
      <c r="H664" s="213"/>
      <c r="I664" s="213"/>
      <c r="J664" s="213"/>
      <c r="K664" s="213"/>
      <c r="L664" s="213"/>
      <c r="M664" s="213"/>
      <c r="N664" s="213"/>
      <c r="O664" s="213"/>
      <c r="P664" s="213"/>
      <c r="Q664" s="213"/>
      <c r="R664" s="213"/>
      <c r="S664" s="213"/>
      <c r="T664" s="213"/>
      <c r="U664" s="213"/>
      <c r="V664" s="213"/>
      <c r="W664" s="213"/>
      <c r="X664" s="213"/>
      <c r="Y664" s="213"/>
      <c r="Z664" s="213"/>
    </row>
    <row r="665" spans="1:26" ht="15.75" customHeight="1">
      <c r="A665" s="213"/>
      <c r="B665" s="214"/>
      <c r="C665" s="213"/>
      <c r="D665" s="215"/>
      <c r="E665" s="213"/>
      <c r="F665" s="213"/>
      <c r="G665" s="213"/>
      <c r="H665" s="213"/>
      <c r="I665" s="213"/>
      <c r="J665" s="213"/>
      <c r="K665" s="213"/>
      <c r="L665" s="213"/>
      <c r="M665" s="213"/>
      <c r="N665" s="213"/>
      <c r="O665" s="213"/>
      <c r="P665" s="213"/>
      <c r="Q665" s="213"/>
      <c r="R665" s="213"/>
      <c r="S665" s="213"/>
      <c r="T665" s="213"/>
      <c r="U665" s="213"/>
      <c r="V665" s="213"/>
      <c r="W665" s="213"/>
      <c r="X665" s="213"/>
      <c r="Y665" s="213"/>
      <c r="Z665" s="213"/>
    </row>
    <row r="666" spans="1:26" ht="15.75" customHeight="1">
      <c r="A666" s="213"/>
      <c r="B666" s="214"/>
      <c r="C666" s="213"/>
      <c r="D666" s="215"/>
      <c r="E666" s="213"/>
      <c r="F666" s="213"/>
      <c r="G666" s="213"/>
      <c r="H666" s="213"/>
      <c r="I666" s="213"/>
      <c r="J666" s="213"/>
      <c r="K666" s="213"/>
      <c r="L666" s="213"/>
      <c r="M666" s="213"/>
      <c r="N666" s="213"/>
      <c r="O666" s="213"/>
      <c r="P666" s="213"/>
      <c r="Q666" s="213"/>
      <c r="R666" s="213"/>
      <c r="S666" s="213"/>
      <c r="T666" s="213"/>
      <c r="U666" s="213"/>
      <c r="V666" s="213"/>
      <c r="W666" s="213"/>
      <c r="X666" s="213"/>
      <c r="Y666" s="213"/>
      <c r="Z666" s="213"/>
    </row>
    <row r="667" spans="1:26" ht="15.75" customHeight="1">
      <c r="A667" s="213"/>
      <c r="B667" s="214"/>
      <c r="C667" s="213"/>
      <c r="D667" s="215"/>
      <c r="E667" s="213"/>
      <c r="F667" s="213"/>
      <c r="G667" s="213"/>
      <c r="H667" s="213"/>
      <c r="I667" s="213"/>
      <c r="J667" s="213"/>
      <c r="K667" s="213"/>
      <c r="L667" s="213"/>
      <c r="M667" s="213"/>
      <c r="N667" s="213"/>
      <c r="O667" s="213"/>
      <c r="P667" s="213"/>
      <c r="Q667" s="213"/>
      <c r="R667" s="213"/>
      <c r="S667" s="213"/>
      <c r="T667" s="213"/>
      <c r="U667" s="213"/>
      <c r="V667" s="213"/>
      <c r="W667" s="213"/>
      <c r="X667" s="213"/>
      <c r="Y667" s="213"/>
      <c r="Z667" s="213"/>
    </row>
    <row r="668" spans="1:26" ht="15.75" customHeight="1">
      <c r="A668" s="213"/>
      <c r="B668" s="214"/>
      <c r="C668" s="213"/>
      <c r="D668" s="215"/>
      <c r="E668" s="213"/>
      <c r="F668" s="213"/>
      <c r="G668" s="213"/>
      <c r="H668" s="213"/>
      <c r="I668" s="213"/>
      <c r="J668" s="213"/>
      <c r="K668" s="213"/>
      <c r="L668" s="213"/>
      <c r="M668" s="213"/>
      <c r="N668" s="213"/>
      <c r="O668" s="213"/>
      <c r="P668" s="213"/>
      <c r="Q668" s="213"/>
      <c r="R668" s="213"/>
      <c r="S668" s="213"/>
      <c r="T668" s="213"/>
      <c r="U668" s="213"/>
      <c r="V668" s="213"/>
      <c r="W668" s="213"/>
      <c r="X668" s="213"/>
      <c r="Y668" s="213"/>
      <c r="Z668" s="213"/>
    </row>
    <row r="669" spans="1:26" ht="15.75" customHeight="1">
      <c r="A669" s="213"/>
      <c r="B669" s="214"/>
      <c r="C669" s="213"/>
      <c r="D669" s="215"/>
      <c r="E669" s="213"/>
      <c r="F669" s="213"/>
      <c r="G669" s="213"/>
      <c r="H669" s="213"/>
      <c r="I669" s="213"/>
      <c r="J669" s="213"/>
      <c r="K669" s="213"/>
      <c r="L669" s="213"/>
      <c r="M669" s="213"/>
      <c r="N669" s="213"/>
      <c r="O669" s="213"/>
      <c r="P669" s="213"/>
      <c r="Q669" s="213"/>
      <c r="R669" s="213"/>
      <c r="S669" s="213"/>
      <c r="T669" s="213"/>
      <c r="U669" s="213"/>
      <c r="V669" s="213"/>
      <c r="W669" s="213"/>
      <c r="X669" s="213"/>
      <c r="Y669" s="213"/>
      <c r="Z669" s="213"/>
    </row>
    <row r="670" spans="1:26" ht="15.75" customHeight="1">
      <c r="A670" s="213"/>
      <c r="B670" s="214"/>
      <c r="C670" s="213"/>
      <c r="D670" s="215"/>
      <c r="E670" s="213"/>
      <c r="F670" s="213"/>
      <c r="G670" s="213"/>
      <c r="H670" s="213"/>
      <c r="I670" s="213"/>
      <c r="J670" s="213"/>
      <c r="K670" s="213"/>
      <c r="L670" s="213"/>
      <c r="M670" s="213"/>
      <c r="N670" s="213"/>
      <c r="O670" s="213"/>
      <c r="P670" s="213"/>
      <c r="Q670" s="213"/>
      <c r="R670" s="213"/>
      <c r="S670" s="213"/>
      <c r="T670" s="213"/>
      <c r="U670" s="213"/>
      <c r="V670" s="213"/>
      <c r="W670" s="213"/>
      <c r="X670" s="213"/>
      <c r="Y670" s="213"/>
      <c r="Z670" s="213"/>
    </row>
    <row r="671" spans="1:26" ht="15.75" customHeight="1">
      <c r="A671" s="213"/>
      <c r="B671" s="214"/>
      <c r="C671" s="213"/>
      <c r="D671" s="215"/>
      <c r="E671" s="213"/>
      <c r="F671" s="213"/>
      <c r="G671" s="213"/>
      <c r="H671" s="213"/>
      <c r="I671" s="213"/>
      <c r="J671" s="213"/>
      <c r="K671" s="213"/>
      <c r="L671" s="213"/>
      <c r="M671" s="213"/>
      <c r="N671" s="213"/>
      <c r="O671" s="213"/>
      <c r="P671" s="213"/>
      <c r="Q671" s="213"/>
      <c r="R671" s="213"/>
      <c r="S671" s="213"/>
      <c r="T671" s="213"/>
      <c r="U671" s="213"/>
      <c r="V671" s="213"/>
      <c r="W671" s="213"/>
      <c r="X671" s="213"/>
      <c r="Y671" s="213"/>
      <c r="Z671" s="213"/>
    </row>
    <row r="672" spans="1:26" ht="15.75" customHeight="1">
      <c r="A672" s="213"/>
      <c r="B672" s="214"/>
      <c r="C672" s="213"/>
      <c r="D672" s="215"/>
      <c r="E672" s="213"/>
      <c r="F672" s="213"/>
      <c r="G672" s="213"/>
      <c r="H672" s="213"/>
      <c r="I672" s="213"/>
      <c r="J672" s="213"/>
      <c r="K672" s="213"/>
      <c r="L672" s="213"/>
      <c r="M672" s="213"/>
      <c r="N672" s="213"/>
      <c r="O672" s="213"/>
      <c r="P672" s="213"/>
      <c r="Q672" s="213"/>
      <c r="R672" s="213"/>
      <c r="S672" s="213"/>
      <c r="T672" s="213"/>
      <c r="U672" s="213"/>
      <c r="V672" s="213"/>
      <c r="W672" s="213"/>
      <c r="X672" s="213"/>
      <c r="Y672" s="213"/>
      <c r="Z672" s="213"/>
    </row>
    <row r="673" spans="1:26" ht="15.75" customHeight="1">
      <c r="A673" s="213"/>
      <c r="B673" s="214"/>
      <c r="C673" s="213"/>
      <c r="D673" s="215"/>
      <c r="E673" s="213"/>
      <c r="F673" s="213"/>
      <c r="G673" s="213"/>
      <c r="H673" s="213"/>
      <c r="I673" s="213"/>
      <c r="J673" s="213"/>
      <c r="K673" s="213"/>
      <c r="L673" s="213"/>
      <c r="M673" s="213"/>
      <c r="N673" s="213"/>
      <c r="O673" s="213"/>
      <c r="P673" s="213"/>
      <c r="Q673" s="213"/>
      <c r="R673" s="213"/>
      <c r="S673" s="213"/>
      <c r="T673" s="213"/>
      <c r="U673" s="213"/>
      <c r="V673" s="213"/>
      <c r="W673" s="213"/>
      <c r="X673" s="213"/>
      <c r="Y673" s="213"/>
      <c r="Z673" s="213"/>
    </row>
    <row r="674" spans="1:26" ht="15.75" customHeight="1">
      <c r="A674" s="213"/>
      <c r="B674" s="214"/>
      <c r="C674" s="213"/>
      <c r="D674" s="215"/>
      <c r="E674" s="213"/>
      <c r="F674" s="213"/>
      <c r="G674" s="213"/>
      <c r="H674" s="213"/>
      <c r="I674" s="213"/>
      <c r="J674" s="213"/>
      <c r="K674" s="213"/>
      <c r="L674" s="213"/>
      <c r="M674" s="213"/>
      <c r="N674" s="213"/>
      <c r="O674" s="213"/>
      <c r="P674" s="213"/>
      <c r="Q674" s="213"/>
      <c r="R674" s="213"/>
      <c r="S674" s="213"/>
      <c r="T674" s="213"/>
      <c r="U674" s="213"/>
      <c r="V674" s="213"/>
      <c r="W674" s="213"/>
      <c r="X674" s="213"/>
      <c r="Y674" s="213"/>
      <c r="Z674" s="213"/>
    </row>
    <row r="675" spans="1:26" ht="15.75" customHeight="1">
      <c r="A675" s="213"/>
      <c r="B675" s="214"/>
      <c r="C675" s="213"/>
      <c r="D675" s="215"/>
      <c r="E675" s="213"/>
      <c r="F675" s="213"/>
      <c r="G675" s="213"/>
      <c r="H675" s="213"/>
      <c r="I675" s="213"/>
      <c r="J675" s="213"/>
      <c r="K675" s="213"/>
      <c r="L675" s="213"/>
      <c r="M675" s="213"/>
      <c r="N675" s="213"/>
      <c r="O675" s="213"/>
      <c r="P675" s="213"/>
      <c r="Q675" s="213"/>
      <c r="R675" s="213"/>
      <c r="S675" s="213"/>
      <c r="T675" s="213"/>
      <c r="U675" s="213"/>
      <c r="V675" s="213"/>
      <c r="W675" s="213"/>
      <c r="X675" s="213"/>
      <c r="Y675" s="213"/>
      <c r="Z675" s="213"/>
    </row>
    <row r="676" spans="1:26" ht="15.75" customHeight="1">
      <c r="A676" s="213"/>
      <c r="B676" s="214"/>
      <c r="C676" s="213"/>
      <c r="D676" s="215"/>
      <c r="E676" s="213"/>
      <c r="F676" s="213"/>
      <c r="G676" s="213"/>
      <c r="H676" s="213"/>
      <c r="I676" s="213"/>
      <c r="J676" s="213"/>
      <c r="K676" s="213"/>
      <c r="L676" s="213"/>
      <c r="M676" s="213"/>
      <c r="N676" s="213"/>
      <c r="O676" s="213"/>
      <c r="P676" s="213"/>
      <c r="Q676" s="213"/>
      <c r="R676" s="213"/>
      <c r="S676" s="213"/>
      <c r="T676" s="213"/>
      <c r="U676" s="213"/>
      <c r="V676" s="213"/>
      <c r="W676" s="213"/>
      <c r="X676" s="213"/>
      <c r="Y676" s="213"/>
      <c r="Z676" s="213"/>
    </row>
    <row r="677" spans="1:26" ht="15.75" customHeight="1">
      <c r="A677" s="213"/>
      <c r="B677" s="214"/>
      <c r="C677" s="213"/>
      <c r="D677" s="215"/>
      <c r="E677" s="213"/>
      <c r="F677" s="213"/>
      <c r="G677" s="213"/>
      <c r="H677" s="213"/>
      <c r="I677" s="213"/>
      <c r="J677" s="213"/>
      <c r="K677" s="213"/>
      <c r="L677" s="213"/>
      <c r="M677" s="213"/>
      <c r="N677" s="213"/>
      <c r="O677" s="213"/>
      <c r="P677" s="213"/>
      <c r="Q677" s="213"/>
      <c r="R677" s="213"/>
      <c r="S677" s="213"/>
      <c r="T677" s="213"/>
      <c r="U677" s="213"/>
      <c r="V677" s="213"/>
      <c r="W677" s="213"/>
      <c r="X677" s="213"/>
      <c r="Y677" s="213"/>
      <c r="Z677" s="213"/>
    </row>
    <row r="678" spans="1:26" ht="15.75" customHeight="1">
      <c r="A678" s="213"/>
      <c r="B678" s="214"/>
      <c r="C678" s="213"/>
      <c r="D678" s="215"/>
      <c r="E678" s="213"/>
      <c r="F678" s="213"/>
      <c r="G678" s="213"/>
      <c r="H678" s="213"/>
      <c r="I678" s="213"/>
      <c r="J678" s="213"/>
      <c r="K678" s="213"/>
      <c r="L678" s="213"/>
      <c r="M678" s="213"/>
      <c r="N678" s="213"/>
      <c r="O678" s="213"/>
      <c r="P678" s="213"/>
      <c r="Q678" s="213"/>
      <c r="R678" s="213"/>
      <c r="S678" s="213"/>
      <c r="T678" s="213"/>
      <c r="U678" s="213"/>
      <c r="V678" s="213"/>
      <c r="W678" s="213"/>
      <c r="X678" s="213"/>
      <c r="Y678" s="213"/>
      <c r="Z678" s="213"/>
    </row>
    <row r="679" spans="1:26" ht="15.75" customHeight="1">
      <c r="A679" s="213"/>
      <c r="B679" s="214"/>
      <c r="C679" s="213"/>
      <c r="D679" s="215"/>
      <c r="E679" s="213"/>
      <c r="F679" s="213"/>
      <c r="G679" s="213"/>
      <c r="H679" s="213"/>
      <c r="I679" s="213"/>
      <c r="J679" s="213"/>
      <c r="K679" s="213"/>
      <c r="L679" s="213"/>
      <c r="M679" s="213"/>
      <c r="N679" s="213"/>
      <c r="O679" s="213"/>
      <c r="P679" s="213"/>
      <c r="Q679" s="213"/>
      <c r="R679" s="213"/>
      <c r="S679" s="213"/>
      <c r="T679" s="213"/>
      <c r="U679" s="213"/>
      <c r="V679" s="213"/>
      <c r="W679" s="213"/>
      <c r="X679" s="213"/>
      <c r="Y679" s="213"/>
      <c r="Z679" s="213"/>
    </row>
    <row r="680" spans="1:26" ht="15.75" customHeight="1">
      <c r="A680" s="213"/>
      <c r="B680" s="214"/>
      <c r="C680" s="213"/>
      <c r="D680" s="215"/>
      <c r="E680" s="213"/>
      <c r="F680" s="213"/>
      <c r="G680" s="213"/>
      <c r="H680" s="213"/>
      <c r="I680" s="213"/>
      <c r="J680" s="213"/>
      <c r="K680" s="213"/>
      <c r="L680" s="213"/>
      <c r="M680" s="213"/>
      <c r="N680" s="213"/>
      <c r="O680" s="213"/>
      <c r="P680" s="213"/>
      <c r="Q680" s="213"/>
      <c r="R680" s="213"/>
      <c r="S680" s="213"/>
      <c r="T680" s="213"/>
      <c r="U680" s="213"/>
      <c r="V680" s="213"/>
      <c r="W680" s="213"/>
      <c r="X680" s="213"/>
      <c r="Y680" s="213"/>
      <c r="Z680" s="213"/>
    </row>
    <row r="681" spans="1:26" ht="15.75" customHeight="1">
      <c r="A681" s="213"/>
      <c r="B681" s="214"/>
      <c r="C681" s="213"/>
      <c r="D681" s="215"/>
      <c r="E681" s="213"/>
      <c r="F681" s="213"/>
      <c r="G681" s="213"/>
      <c r="H681" s="213"/>
      <c r="I681" s="213"/>
      <c r="J681" s="213"/>
      <c r="K681" s="213"/>
      <c r="L681" s="213"/>
      <c r="M681" s="213"/>
      <c r="N681" s="213"/>
      <c r="O681" s="213"/>
      <c r="P681" s="213"/>
      <c r="Q681" s="213"/>
      <c r="R681" s="213"/>
      <c r="S681" s="213"/>
      <c r="T681" s="213"/>
      <c r="U681" s="213"/>
      <c r="V681" s="213"/>
      <c r="W681" s="213"/>
      <c r="X681" s="213"/>
      <c r="Y681" s="213"/>
      <c r="Z681" s="213"/>
    </row>
    <row r="682" spans="1:26" ht="15.75" customHeight="1">
      <c r="A682" s="213"/>
      <c r="B682" s="214"/>
      <c r="C682" s="213"/>
      <c r="D682" s="215"/>
      <c r="E682" s="213"/>
      <c r="F682" s="213"/>
      <c r="G682" s="213"/>
      <c r="H682" s="213"/>
      <c r="I682" s="213"/>
      <c r="J682" s="213"/>
      <c r="K682" s="213"/>
      <c r="L682" s="213"/>
      <c r="M682" s="213"/>
      <c r="N682" s="213"/>
      <c r="O682" s="213"/>
      <c r="P682" s="213"/>
      <c r="Q682" s="213"/>
      <c r="R682" s="213"/>
      <c r="S682" s="213"/>
      <c r="T682" s="213"/>
      <c r="U682" s="213"/>
      <c r="V682" s="213"/>
      <c r="W682" s="213"/>
      <c r="X682" s="213"/>
      <c r="Y682" s="213"/>
      <c r="Z682" s="213"/>
    </row>
    <row r="683" spans="1:26" ht="15.75" customHeight="1">
      <c r="A683" s="213"/>
      <c r="B683" s="214"/>
      <c r="C683" s="213"/>
      <c r="D683" s="215"/>
      <c r="E683" s="213"/>
      <c r="F683" s="213"/>
      <c r="G683" s="213"/>
      <c r="H683" s="213"/>
      <c r="I683" s="213"/>
      <c r="J683" s="213"/>
      <c r="K683" s="213"/>
      <c r="L683" s="213"/>
      <c r="M683" s="213"/>
      <c r="N683" s="213"/>
      <c r="O683" s="213"/>
      <c r="P683" s="213"/>
      <c r="Q683" s="213"/>
      <c r="R683" s="213"/>
      <c r="S683" s="213"/>
      <c r="T683" s="213"/>
      <c r="U683" s="213"/>
      <c r="V683" s="213"/>
      <c r="W683" s="213"/>
      <c r="X683" s="213"/>
      <c r="Y683" s="213"/>
      <c r="Z683" s="213"/>
    </row>
    <row r="684" spans="1:26" ht="15.75" customHeight="1">
      <c r="A684" s="213"/>
      <c r="B684" s="214"/>
      <c r="C684" s="213"/>
      <c r="D684" s="215"/>
      <c r="E684" s="213"/>
      <c r="F684" s="213"/>
      <c r="G684" s="213"/>
      <c r="H684" s="213"/>
      <c r="I684" s="213"/>
      <c r="J684" s="213"/>
      <c r="K684" s="213"/>
      <c r="L684" s="213"/>
      <c r="M684" s="213"/>
      <c r="N684" s="213"/>
      <c r="O684" s="213"/>
      <c r="P684" s="213"/>
      <c r="Q684" s="213"/>
      <c r="R684" s="213"/>
      <c r="S684" s="213"/>
      <c r="T684" s="213"/>
      <c r="U684" s="213"/>
      <c r="V684" s="213"/>
      <c r="W684" s="213"/>
      <c r="X684" s="213"/>
      <c r="Y684" s="213"/>
      <c r="Z684" s="213"/>
    </row>
    <row r="685" spans="1:26" ht="15.75" customHeight="1">
      <c r="A685" s="213"/>
      <c r="B685" s="214"/>
      <c r="C685" s="213"/>
      <c r="D685" s="215"/>
      <c r="E685" s="213"/>
      <c r="F685" s="213"/>
      <c r="G685" s="213"/>
      <c r="H685" s="213"/>
      <c r="I685" s="213"/>
      <c r="J685" s="213"/>
      <c r="K685" s="213"/>
      <c r="L685" s="213"/>
      <c r="M685" s="213"/>
      <c r="N685" s="213"/>
      <c r="O685" s="213"/>
      <c r="P685" s="213"/>
      <c r="Q685" s="213"/>
      <c r="R685" s="213"/>
      <c r="S685" s="213"/>
      <c r="T685" s="213"/>
      <c r="U685" s="213"/>
      <c r="V685" s="213"/>
      <c r="W685" s="213"/>
      <c r="X685" s="213"/>
      <c r="Y685" s="213"/>
      <c r="Z685" s="213"/>
    </row>
    <row r="686" spans="1:26" ht="15.75" customHeight="1">
      <c r="A686" s="213"/>
      <c r="B686" s="214"/>
      <c r="C686" s="213"/>
      <c r="D686" s="215"/>
      <c r="E686" s="213"/>
      <c r="F686" s="213"/>
      <c r="G686" s="213"/>
      <c r="H686" s="213"/>
      <c r="I686" s="213"/>
      <c r="J686" s="213"/>
      <c r="K686" s="213"/>
      <c r="L686" s="213"/>
      <c r="M686" s="213"/>
      <c r="N686" s="213"/>
      <c r="O686" s="213"/>
      <c r="P686" s="213"/>
      <c r="Q686" s="213"/>
      <c r="R686" s="213"/>
      <c r="S686" s="213"/>
      <c r="T686" s="213"/>
      <c r="U686" s="213"/>
      <c r="V686" s="213"/>
      <c r="W686" s="213"/>
      <c r="X686" s="213"/>
      <c r="Y686" s="213"/>
      <c r="Z686" s="213"/>
    </row>
    <row r="687" spans="1:26" ht="15.75" customHeight="1">
      <c r="A687" s="213"/>
      <c r="B687" s="214"/>
      <c r="C687" s="213"/>
      <c r="D687" s="215"/>
      <c r="E687" s="213"/>
      <c r="F687" s="213"/>
      <c r="G687" s="213"/>
      <c r="H687" s="213"/>
      <c r="I687" s="213"/>
      <c r="J687" s="213"/>
      <c r="K687" s="213"/>
      <c r="L687" s="213"/>
      <c r="M687" s="213"/>
      <c r="N687" s="213"/>
      <c r="O687" s="213"/>
      <c r="P687" s="213"/>
      <c r="Q687" s="213"/>
      <c r="R687" s="213"/>
      <c r="S687" s="213"/>
      <c r="T687" s="213"/>
      <c r="U687" s="213"/>
      <c r="V687" s="213"/>
      <c r="W687" s="213"/>
      <c r="X687" s="213"/>
      <c r="Y687" s="213"/>
      <c r="Z687" s="213"/>
    </row>
    <row r="688" spans="1:26" ht="15.75" customHeight="1">
      <c r="A688" s="213"/>
      <c r="B688" s="214"/>
      <c r="C688" s="213"/>
      <c r="D688" s="215"/>
      <c r="E688" s="213"/>
      <c r="F688" s="213"/>
      <c r="G688" s="213"/>
      <c r="H688" s="213"/>
      <c r="I688" s="213"/>
      <c r="J688" s="213"/>
      <c r="K688" s="213"/>
      <c r="L688" s="213"/>
      <c r="M688" s="213"/>
      <c r="N688" s="213"/>
      <c r="O688" s="213"/>
      <c r="P688" s="213"/>
      <c r="Q688" s="213"/>
      <c r="R688" s="213"/>
      <c r="S688" s="213"/>
      <c r="T688" s="213"/>
      <c r="U688" s="213"/>
      <c r="V688" s="213"/>
      <c r="W688" s="213"/>
      <c r="X688" s="213"/>
      <c r="Y688" s="213"/>
      <c r="Z688" s="213"/>
    </row>
    <row r="689" spans="1:26" ht="15.75" customHeight="1">
      <c r="A689" s="213"/>
      <c r="B689" s="214"/>
      <c r="C689" s="213"/>
      <c r="D689" s="215"/>
      <c r="E689" s="213"/>
      <c r="F689" s="213"/>
      <c r="G689" s="213"/>
      <c r="H689" s="213"/>
      <c r="I689" s="213"/>
      <c r="J689" s="213"/>
      <c r="K689" s="213"/>
      <c r="L689" s="213"/>
      <c r="M689" s="213"/>
      <c r="N689" s="213"/>
      <c r="O689" s="213"/>
      <c r="P689" s="213"/>
      <c r="Q689" s="213"/>
      <c r="R689" s="213"/>
      <c r="S689" s="213"/>
      <c r="T689" s="213"/>
      <c r="U689" s="213"/>
      <c r="V689" s="213"/>
      <c r="W689" s="213"/>
      <c r="X689" s="213"/>
      <c r="Y689" s="213"/>
      <c r="Z689" s="213"/>
    </row>
    <row r="690" spans="1:26" ht="15.75" customHeight="1">
      <c r="A690" s="213"/>
      <c r="B690" s="214"/>
      <c r="C690" s="213"/>
      <c r="D690" s="215"/>
      <c r="E690" s="213"/>
      <c r="F690" s="213"/>
      <c r="G690" s="213"/>
      <c r="H690" s="213"/>
      <c r="I690" s="213"/>
      <c r="J690" s="213"/>
      <c r="K690" s="213"/>
      <c r="L690" s="213"/>
      <c r="M690" s="213"/>
      <c r="N690" s="213"/>
      <c r="O690" s="213"/>
      <c r="P690" s="213"/>
      <c r="Q690" s="213"/>
      <c r="R690" s="213"/>
      <c r="S690" s="213"/>
      <c r="T690" s="213"/>
      <c r="U690" s="213"/>
      <c r="V690" s="213"/>
      <c r="W690" s="213"/>
      <c r="X690" s="213"/>
      <c r="Y690" s="213"/>
      <c r="Z690" s="213"/>
    </row>
    <row r="691" spans="1:26" ht="15.75" customHeight="1">
      <c r="A691" s="213"/>
      <c r="B691" s="214"/>
      <c r="C691" s="213"/>
      <c r="D691" s="215"/>
      <c r="E691" s="213"/>
      <c r="F691" s="213"/>
      <c r="G691" s="213"/>
      <c r="H691" s="213"/>
      <c r="I691" s="213"/>
      <c r="J691" s="213"/>
      <c r="K691" s="213"/>
      <c r="L691" s="213"/>
      <c r="M691" s="213"/>
      <c r="N691" s="213"/>
      <c r="O691" s="213"/>
      <c r="P691" s="213"/>
      <c r="Q691" s="213"/>
      <c r="R691" s="213"/>
      <c r="S691" s="213"/>
      <c r="T691" s="213"/>
      <c r="U691" s="213"/>
      <c r="V691" s="213"/>
      <c r="W691" s="213"/>
      <c r="X691" s="213"/>
      <c r="Y691" s="213"/>
      <c r="Z691" s="213"/>
    </row>
    <row r="692" spans="1:26" ht="15.75" customHeight="1">
      <c r="A692" s="213"/>
      <c r="B692" s="214"/>
      <c r="C692" s="213"/>
      <c r="D692" s="215"/>
      <c r="E692" s="213"/>
      <c r="F692" s="213"/>
      <c r="G692" s="213"/>
      <c r="H692" s="213"/>
      <c r="I692" s="213"/>
      <c r="J692" s="213"/>
      <c r="K692" s="213"/>
      <c r="L692" s="213"/>
      <c r="M692" s="213"/>
      <c r="N692" s="213"/>
      <c r="O692" s="213"/>
      <c r="P692" s="213"/>
      <c r="Q692" s="213"/>
      <c r="R692" s="213"/>
      <c r="S692" s="213"/>
      <c r="T692" s="213"/>
      <c r="U692" s="213"/>
      <c r="V692" s="213"/>
      <c r="W692" s="213"/>
      <c r="X692" s="213"/>
      <c r="Y692" s="213"/>
      <c r="Z692" s="213"/>
    </row>
    <row r="693" spans="1:26" ht="15.75" customHeight="1">
      <c r="A693" s="213"/>
      <c r="B693" s="214"/>
      <c r="C693" s="213"/>
      <c r="D693" s="215"/>
      <c r="E693" s="213"/>
      <c r="F693" s="213"/>
      <c r="G693" s="213"/>
      <c r="H693" s="213"/>
      <c r="I693" s="213"/>
      <c r="J693" s="213"/>
      <c r="K693" s="213"/>
      <c r="L693" s="213"/>
      <c r="M693" s="213"/>
      <c r="N693" s="213"/>
      <c r="O693" s="213"/>
      <c r="P693" s="213"/>
      <c r="Q693" s="213"/>
      <c r="R693" s="213"/>
      <c r="S693" s="213"/>
      <c r="T693" s="213"/>
      <c r="U693" s="213"/>
      <c r="V693" s="213"/>
      <c r="W693" s="213"/>
      <c r="X693" s="213"/>
      <c r="Y693" s="213"/>
      <c r="Z693" s="213"/>
    </row>
    <row r="694" spans="1:26" ht="15.75" customHeight="1">
      <c r="A694" s="213"/>
      <c r="B694" s="214"/>
      <c r="C694" s="213"/>
      <c r="D694" s="215"/>
      <c r="E694" s="213"/>
      <c r="F694" s="213"/>
      <c r="G694" s="213"/>
      <c r="H694" s="213"/>
      <c r="I694" s="213"/>
      <c r="J694" s="213"/>
      <c r="K694" s="213"/>
      <c r="L694" s="213"/>
      <c r="M694" s="213"/>
      <c r="N694" s="213"/>
      <c r="O694" s="213"/>
      <c r="P694" s="213"/>
      <c r="Q694" s="213"/>
      <c r="R694" s="213"/>
      <c r="S694" s="213"/>
      <c r="T694" s="213"/>
      <c r="U694" s="213"/>
      <c r="V694" s="213"/>
      <c r="W694" s="213"/>
      <c r="X694" s="213"/>
      <c r="Y694" s="213"/>
      <c r="Z694" s="213"/>
    </row>
    <row r="695" spans="1:26" ht="15.75" customHeight="1">
      <c r="A695" s="213"/>
      <c r="B695" s="214"/>
      <c r="C695" s="213"/>
      <c r="D695" s="215"/>
      <c r="E695" s="213"/>
      <c r="F695" s="213"/>
      <c r="G695" s="213"/>
      <c r="H695" s="213"/>
      <c r="I695" s="213"/>
      <c r="J695" s="213"/>
      <c r="K695" s="213"/>
      <c r="L695" s="213"/>
      <c r="M695" s="213"/>
      <c r="N695" s="213"/>
      <c r="O695" s="213"/>
      <c r="P695" s="213"/>
      <c r="Q695" s="213"/>
      <c r="R695" s="213"/>
      <c r="S695" s="213"/>
      <c r="T695" s="213"/>
      <c r="U695" s="213"/>
      <c r="V695" s="213"/>
      <c r="W695" s="213"/>
      <c r="X695" s="213"/>
      <c r="Y695" s="213"/>
      <c r="Z695" s="213"/>
    </row>
    <row r="696" spans="1:26" ht="15.75" customHeight="1">
      <c r="A696" s="213"/>
      <c r="B696" s="214"/>
      <c r="C696" s="213"/>
      <c r="D696" s="215"/>
      <c r="E696" s="213"/>
      <c r="F696" s="213"/>
      <c r="G696" s="213"/>
      <c r="H696" s="213"/>
      <c r="I696" s="213"/>
      <c r="J696" s="213"/>
      <c r="K696" s="213"/>
      <c r="L696" s="213"/>
      <c r="M696" s="213"/>
      <c r="N696" s="213"/>
      <c r="O696" s="213"/>
      <c r="P696" s="213"/>
      <c r="Q696" s="213"/>
      <c r="R696" s="213"/>
      <c r="S696" s="213"/>
      <c r="T696" s="213"/>
      <c r="U696" s="213"/>
      <c r="V696" s="213"/>
      <c r="W696" s="213"/>
      <c r="X696" s="213"/>
      <c r="Y696" s="213"/>
      <c r="Z696" s="213"/>
    </row>
    <row r="697" spans="1:26" ht="15.75" customHeight="1">
      <c r="A697" s="213"/>
      <c r="B697" s="214"/>
      <c r="C697" s="213"/>
      <c r="D697" s="215"/>
      <c r="E697" s="213"/>
      <c r="F697" s="213"/>
      <c r="G697" s="213"/>
      <c r="H697" s="213"/>
      <c r="I697" s="213"/>
      <c r="J697" s="213"/>
      <c r="K697" s="213"/>
      <c r="L697" s="213"/>
      <c r="M697" s="213"/>
      <c r="N697" s="213"/>
      <c r="O697" s="213"/>
      <c r="P697" s="213"/>
      <c r="Q697" s="213"/>
      <c r="R697" s="213"/>
      <c r="S697" s="213"/>
      <c r="T697" s="213"/>
      <c r="U697" s="213"/>
      <c r="V697" s="213"/>
      <c r="W697" s="213"/>
      <c r="X697" s="213"/>
      <c r="Y697" s="213"/>
      <c r="Z697" s="213"/>
    </row>
    <row r="698" spans="1:26" ht="15.75" customHeight="1">
      <c r="A698" s="213"/>
      <c r="B698" s="214"/>
      <c r="C698" s="213"/>
      <c r="D698" s="215"/>
      <c r="E698" s="213"/>
      <c r="F698" s="213"/>
      <c r="G698" s="213"/>
      <c r="H698" s="213"/>
      <c r="I698" s="213"/>
      <c r="J698" s="213"/>
      <c r="K698" s="213"/>
      <c r="L698" s="213"/>
      <c r="M698" s="213"/>
      <c r="N698" s="213"/>
      <c r="O698" s="213"/>
      <c r="P698" s="213"/>
      <c r="Q698" s="213"/>
      <c r="R698" s="213"/>
      <c r="S698" s="213"/>
      <c r="T698" s="213"/>
      <c r="U698" s="213"/>
      <c r="V698" s="213"/>
      <c r="W698" s="213"/>
      <c r="X698" s="213"/>
      <c r="Y698" s="213"/>
      <c r="Z698" s="213"/>
    </row>
    <row r="699" spans="1:26" ht="15.75" customHeight="1">
      <c r="A699" s="213"/>
      <c r="B699" s="214"/>
      <c r="C699" s="213"/>
      <c r="D699" s="215"/>
      <c r="E699" s="213"/>
      <c r="F699" s="213"/>
      <c r="G699" s="213"/>
      <c r="H699" s="213"/>
      <c r="I699" s="213"/>
      <c r="J699" s="213"/>
      <c r="K699" s="213"/>
      <c r="L699" s="213"/>
      <c r="M699" s="213"/>
      <c r="N699" s="213"/>
      <c r="O699" s="213"/>
      <c r="P699" s="213"/>
      <c r="Q699" s="213"/>
      <c r="R699" s="213"/>
      <c r="S699" s="213"/>
      <c r="T699" s="213"/>
      <c r="U699" s="213"/>
      <c r="V699" s="213"/>
      <c r="W699" s="213"/>
      <c r="X699" s="213"/>
      <c r="Y699" s="213"/>
      <c r="Z699" s="213"/>
    </row>
    <row r="700" spans="1:26" ht="15.75" customHeight="1">
      <c r="A700" s="213"/>
      <c r="B700" s="214"/>
      <c r="C700" s="213"/>
      <c r="D700" s="215"/>
      <c r="E700" s="213"/>
      <c r="F700" s="213"/>
      <c r="G700" s="213"/>
      <c r="H700" s="213"/>
      <c r="I700" s="213"/>
      <c r="J700" s="213"/>
      <c r="K700" s="213"/>
      <c r="L700" s="213"/>
      <c r="M700" s="213"/>
      <c r="N700" s="213"/>
      <c r="O700" s="213"/>
      <c r="P700" s="213"/>
      <c r="Q700" s="213"/>
      <c r="R700" s="213"/>
      <c r="S700" s="213"/>
      <c r="T700" s="213"/>
      <c r="U700" s="213"/>
      <c r="V700" s="213"/>
      <c r="W700" s="213"/>
      <c r="X700" s="213"/>
      <c r="Y700" s="213"/>
      <c r="Z700" s="213"/>
    </row>
    <row r="701" spans="1:26" ht="15.75" customHeight="1">
      <c r="A701" s="213"/>
      <c r="B701" s="214"/>
      <c r="C701" s="213"/>
      <c r="D701" s="215"/>
      <c r="E701" s="213"/>
      <c r="F701" s="213"/>
      <c r="G701" s="213"/>
      <c r="H701" s="213"/>
      <c r="I701" s="213"/>
      <c r="J701" s="213"/>
      <c r="K701" s="213"/>
      <c r="L701" s="213"/>
      <c r="M701" s="213"/>
      <c r="N701" s="213"/>
      <c r="O701" s="213"/>
      <c r="P701" s="213"/>
      <c r="Q701" s="213"/>
      <c r="R701" s="213"/>
      <c r="S701" s="213"/>
      <c r="T701" s="213"/>
      <c r="U701" s="213"/>
      <c r="V701" s="213"/>
      <c r="W701" s="213"/>
      <c r="X701" s="213"/>
      <c r="Y701" s="213"/>
      <c r="Z701" s="213"/>
    </row>
    <row r="702" spans="1:26" ht="15.75" customHeight="1">
      <c r="A702" s="213"/>
      <c r="B702" s="214"/>
      <c r="C702" s="213"/>
      <c r="D702" s="215"/>
      <c r="E702" s="213"/>
      <c r="F702" s="213"/>
      <c r="G702" s="213"/>
      <c r="H702" s="213"/>
      <c r="I702" s="213"/>
      <c r="J702" s="213"/>
      <c r="K702" s="213"/>
      <c r="L702" s="213"/>
      <c r="M702" s="213"/>
      <c r="N702" s="213"/>
      <c r="O702" s="213"/>
      <c r="P702" s="213"/>
      <c r="Q702" s="213"/>
      <c r="R702" s="213"/>
      <c r="S702" s="213"/>
      <c r="T702" s="213"/>
      <c r="U702" s="213"/>
      <c r="V702" s="213"/>
      <c r="W702" s="213"/>
      <c r="X702" s="213"/>
      <c r="Y702" s="213"/>
      <c r="Z702" s="213"/>
    </row>
    <row r="703" spans="1:26" ht="15.75" customHeight="1">
      <c r="A703" s="213"/>
      <c r="B703" s="214"/>
      <c r="C703" s="213"/>
      <c r="D703" s="215"/>
      <c r="E703" s="213"/>
      <c r="F703" s="213"/>
      <c r="G703" s="213"/>
      <c r="H703" s="213"/>
      <c r="I703" s="213"/>
      <c r="J703" s="213"/>
      <c r="K703" s="213"/>
      <c r="L703" s="213"/>
      <c r="M703" s="213"/>
      <c r="N703" s="213"/>
      <c r="O703" s="213"/>
      <c r="P703" s="213"/>
      <c r="Q703" s="213"/>
      <c r="R703" s="213"/>
      <c r="S703" s="213"/>
      <c r="T703" s="213"/>
      <c r="U703" s="213"/>
      <c r="V703" s="213"/>
      <c r="W703" s="213"/>
      <c r="X703" s="213"/>
      <c r="Y703" s="213"/>
      <c r="Z703" s="213"/>
    </row>
    <row r="704" spans="1:26" ht="15.75" customHeight="1">
      <c r="A704" s="213"/>
      <c r="B704" s="214"/>
      <c r="C704" s="213"/>
      <c r="D704" s="215"/>
      <c r="E704" s="213"/>
      <c r="F704" s="213"/>
      <c r="G704" s="213"/>
      <c r="H704" s="213"/>
      <c r="I704" s="213"/>
      <c r="J704" s="213"/>
      <c r="K704" s="213"/>
      <c r="L704" s="213"/>
      <c r="M704" s="213"/>
      <c r="N704" s="213"/>
      <c r="O704" s="213"/>
      <c r="P704" s="213"/>
      <c r="Q704" s="213"/>
      <c r="R704" s="213"/>
      <c r="S704" s="213"/>
      <c r="T704" s="213"/>
      <c r="U704" s="213"/>
      <c r="V704" s="213"/>
      <c r="W704" s="213"/>
      <c r="X704" s="213"/>
      <c r="Y704" s="213"/>
      <c r="Z704" s="213"/>
    </row>
    <row r="705" spans="1:26" ht="15.75" customHeight="1">
      <c r="A705" s="213"/>
      <c r="B705" s="214"/>
      <c r="C705" s="213"/>
      <c r="D705" s="215"/>
      <c r="E705" s="213"/>
      <c r="F705" s="213"/>
      <c r="G705" s="213"/>
      <c r="H705" s="213"/>
      <c r="I705" s="213"/>
      <c r="J705" s="213"/>
      <c r="K705" s="213"/>
      <c r="L705" s="213"/>
      <c r="M705" s="213"/>
      <c r="N705" s="213"/>
      <c r="O705" s="213"/>
      <c r="P705" s="213"/>
      <c r="Q705" s="213"/>
      <c r="R705" s="213"/>
      <c r="S705" s="213"/>
      <c r="T705" s="213"/>
      <c r="U705" s="213"/>
      <c r="V705" s="213"/>
      <c r="W705" s="213"/>
      <c r="X705" s="213"/>
      <c r="Y705" s="213"/>
      <c r="Z705" s="213"/>
    </row>
    <row r="706" spans="1:26" ht="15.75" customHeight="1">
      <c r="A706" s="213"/>
      <c r="B706" s="214"/>
      <c r="C706" s="213"/>
      <c r="D706" s="215"/>
      <c r="E706" s="213"/>
      <c r="F706" s="213"/>
      <c r="G706" s="213"/>
      <c r="H706" s="213"/>
      <c r="I706" s="213"/>
      <c r="J706" s="213"/>
      <c r="K706" s="213"/>
      <c r="L706" s="213"/>
      <c r="M706" s="213"/>
      <c r="N706" s="213"/>
      <c r="O706" s="213"/>
      <c r="P706" s="213"/>
      <c r="Q706" s="213"/>
      <c r="R706" s="213"/>
      <c r="S706" s="213"/>
      <c r="T706" s="213"/>
      <c r="U706" s="213"/>
      <c r="V706" s="213"/>
      <c r="W706" s="213"/>
      <c r="X706" s="213"/>
      <c r="Y706" s="213"/>
      <c r="Z706" s="213"/>
    </row>
    <row r="707" spans="1:26" ht="15.75" customHeight="1">
      <c r="A707" s="213"/>
      <c r="B707" s="214"/>
      <c r="C707" s="213"/>
      <c r="D707" s="215"/>
      <c r="E707" s="213"/>
      <c r="F707" s="213"/>
      <c r="G707" s="213"/>
      <c r="H707" s="213"/>
      <c r="I707" s="213"/>
      <c r="J707" s="213"/>
      <c r="K707" s="213"/>
      <c r="L707" s="213"/>
      <c r="M707" s="213"/>
      <c r="N707" s="213"/>
      <c r="O707" s="213"/>
      <c r="P707" s="213"/>
      <c r="Q707" s="213"/>
      <c r="R707" s="213"/>
      <c r="S707" s="213"/>
      <c r="T707" s="213"/>
      <c r="U707" s="213"/>
      <c r="V707" s="213"/>
      <c r="W707" s="213"/>
      <c r="X707" s="213"/>
      <c r="Y707" s="213"/>
      <c r="Z707" s="213"/>
    </row>
    <row r="708" spans="1:26" ht="15.75" customHeight="1">
      <c r="A708" s="213"/>
      <c r="B708" s="214"/>
      <c r="C708" s="213"/>
      <c r="D708" s="215"/>
      <c r="E708" s="213"/>
      <c r="F708" s="213"/>
      <c r="G708" s="213"/>
      <c r="H708" s="213"/>
      <c r="I708" s="213"/>
      <c r="J708" s="213"/>
      <c r="K708" s="213"/>
      <c r="L708" s="213"/>
      <c r="M708" s="213"/>
      <c r="N708" s="213"/>
      <c r="O708" s="213"/>
      <c r="P708" s="213"/>
      <c r="Q708" s="213"/>
      <c r="R708" s="213"/>
      <c r="S708" s="213"/>
      <c r="T708" s="213"/>
      <c r="U708" s="213"/>
      <c r="V708" s="213"/>
      <c r="W708" s="213"/>
      <c r="X708" s="213"/>
      <c r="Y708" s="213"/>
      <c r="Z708" s="213"/>
    </row>
    <row r="709" spans="1:26" ht="15.75" customHeight="1">
      <c r="A709" s="213"/>
      <c r="B709" s="214"/>
      <c r="C709" s="213"/>
      <c r="D709" s="215"/>
      <c r="E709" s="213"/>
      <c r="F709" s="213"/>
      <c r="G709" s="213"/>
      <c r="H709" s="213"/>
      <c r="I709" s="213"/>
      <c r="J709" s="213"/>
      <c r="K709" s="213"/>
      <c r="L709" s="213"/>
      <c r="M709" s="213"/>
      <c r="N709" s="213"/>
      <c r="O709" s="213"/>
      <c r="P709" s="213"/>
      <c r="Q709" s="213"/>
      <c r="R709" s="213"/>
      <c r="S709" s="213"/>
      <c r="T709" s="213"/>
      <c r="U709" s="213"/>
      <c r="V709" s="213"/>
      <c r="W709" s="213"/>
      <c r="X709" s="213"/>
      <c r="Y709" s="213"/>
      <c r="Z709" s="213"/>
    </row>
    <row r="710" spans="1:26" ht="15.75" customHeight="1">
      <c r="A710" s="213"/>
      <c r="B710" s="214"/>
      <c r="C710" s="213"/>
      <c r="D710" s="215"/>
      <c r="E710" s="213"/>
      <c r="F710" s="213"/>
      <c r="G710" s="213"/>
      <c r="H710" s="213"/>
      <c r="I710" s="213"/>
      <c r="J710" s="213"/>
      <c r="K710" s="213"/>
      <c r="L710" s="213"/>
      <c r="M710" s="213"/>
      <c r="N710" s="213"/>
      <c r="O710" s="213"/>
      <c r="P710" s="213"/>
      <c r="Q710" s="213"/>
      <c r="R710" s="213"/>
      <c r="S710" s="213"/>
      <c r="T710" s="213"/>
      <c r="U710" s="213"/>
      <c r="V710" s="213"/>
      <c r="W710" s="213"/>
      <c r="X710" s="213"/>
      <c r="Y710" s="213"/>
      <c r="Z710" s="213"/>
    </row>
    <row r="711" spans="1:26" ht="15.75" customHeight="1">
      <c r="A711" s="213"/>
      <c r="B711" s="214"/>
      <c r="C711" s="213"/>
      <c r="D711" s="215"/>
      <c r="E711" s="213"/>
      <c r="F711" s="213"/>
      <c r="G711" s="213"/>
      <c r="H711" s="213"/>
      <c r="I711" s="213"/>
      <c r="J711" s="213"/>
      <c r="K711" s="213"/>
      <c r="L711" s="213"/>
      <c r="M711" s="213"/>
      <c r="N711" s="213"/>
      <c r="O711" s="213"/>
      <c r="P711" s="213"/>
      <c r="Q711" s="213"/>
      <c r="R711" s="213"/>
      <c r="S711" s="213"/>
      <c r="T711" s="213"/>
      <c r="U711" s="213"/>
      <c r="V711" s="213"/>
      <c r="W711" s="213"/>
      <c r="X711" s="213"/>
      <c r="Y711" s="213"/>
      <c r="Z711" s="213"/>
    </row>
    <row r="712" spans="1:26" ht="15.75" customHeight="1">
      <c r="A712" s="213"/>
      <c r="B712" s="214"/>
      <c r="C712" s="213"/>
      <c r="D712" s="215"/>
      <c r="E712" s="213"/>
      <c r="F712" s="213"/>
      <c r="G712" s="213"/>
      <c r="H712" s="213"/>
      <c r="I712" s="213"/>
      <c r="J712" s="213"/>
      <c r="K712" s="213"/>
      <c r="L712" s="213"/>
      <c r="M712" s="213"/>
      <c r="N712" s="213"/>
      <c r="O712" s="213"/>
      <c r="P712" s="213"/>
      <c r="Q712" s="213"/>
      <c r="R712" s="213"/>
      <c r="S712" s="213"/>
      <c r="T712" s="213"/>
      <c r="U712" s="213"/>
      <c r="V712" s="213"/>
      <c r="W712" s="213"/>
      <c r="X712" s="213"/>
      <c r="Y712" s="213"/>
      <c r="Z712" s="213"/>
    </row>
    <row r="713" spans="1:26" ht="15.75" customHeight="1">
      <c r="A713" s="213"/>
      <c r="B713" s="214"/>
      <c r="C713" s="213"/>
      <c r="D713" s="215"/>
      <c r="E713" s="213"/>
      <c r="F713" s="213"/>
      <c r="G713" s="213"/>
      <c r="H713" s="213"/>
      <c r="I713" s="213"/>
      <c r="J713" s="213"/>
      <c r="K713" s="213"/>
      <c r="L713" s="213"/>
      <c r="M713" s="213"/>
      <c r="N713" s="213"/>
      <c r="O713" s="213"/>
      <c r="P713" s="213"/>
      <c r="Q713" s="213"/>
      <c r="R713" s="213"/>
      <c r="S713" s="213"/>
      <c r="T713" s="213"/>
      <c r="U713" s="213"/>
      <c r="V713" s="213"/>
      <c r="W713" s="213"/>
      <c r="X713" s="213"/>
      <c r="Y713" s="213"/>
      <c r="Z713" s="213"/>
    </row>
    <row r="714" spans="1:26" ht="15.75" customHeight="1">
      <c r="A714" s="213"/>
      <c r="B714" s="214"/>
      <c r="C714" s="213"/>
      <c r="D714" s="215"/>
      <c r="E714" s="213"/>
      <c r="F714" s="213"/>
      <c r="G714" s="213"/>
      <c r="H714" s="213"/>
      <c r="I714" s="213"/>
      <c r="J714" s="213"/>
      <c r="K714" s="213"/>
      <c r="L714" s="213"/>
      <c r="M714" s="213"/>
      <c r="N714" s="213"/>
      <c r="O714" s="213"/>
      <c r="P714" s="213"/>
      <c r="Q714" s="213"/>
      <c r="R714" s="213"/>
      <c r="S714" s="213"/>
      <c r="T714" s="213"/>
      <c r="U714" s="213"/>
      <c r="V714" s="213"/>
      <c r="W714" s="213"/>
      <c r="X714" s="213"/>
      <c r="Y714" s="213"/>
      <c r="Z714" s="213"/>
    </row>
    <row r="715" spans="1:26" ht="15.75" customHeight="1">
      <c r="A715" s="213"/>
      <c r="B715" s="214"/>
      <c r="C715" s="213"/>
      <c r="D715" s="215"/>
      <c r="E715" s="213"/>
      <c r="F715" s="213"/>
      <c r="G715" s="213"/>
      <c r="H715" s="213"/>
      <c r="I715" s="213"/>
      <c r="J715" s="213"/>
      <c r="K715" s="213"/>
      <c r="L715" s="213"/>
      <c r="M715" s="213"/>
      <c r="N715" s="213"/>
      <c r="O715" s="213"/>
      <c r="P715" s="213"/>
      <c r="Q715" s="213"/>
      <c r="R715" s="213"/>
      <c r="S715" s="213"/>
      <c r="T715" s="213"/>
      <c r="U715" s="213"/>
      <c r="V715" s="213"/>
      <c r="W715" s="213"/>
      <c r="X715" s="213"/>
      <c r="Y715" s="213"/>
      <c r="Z715" s="213"/>
    </row>
    <row r="716" spans="1:26" ht="15.75" customHeight="1">
      <c r="A716" s="213"/>
      <c r="B716" s="214"/>
      <c r="C716" s="213"/>
      <c r="D716" s="215"/>
      <c r="E716" s="213"/>
      <c r="F716" s="213"/>
      <c r="G716" s="213"/>
      <c r="H716" s="213"/>
      <c r="I716" s="213"/>
      <c r="J716" s="213"/>
      <c r="K716" s="213"/>
      <c r="L716" s="213"/>
      <c r="M716" s="213"/>
      <c r="N716" s="213"/>
      <c r="O716" s="213"/>
      <c r="P716" s="213"/>
      <c r="Q716" s="213"/>
      <c r="R716" s="213"/>
      <c r="S716" s="213"/>
      <c r="T716" s="213"/>
      <c r="U716" s="213"/>
      <c r="V716" s="213"/>
      <c r="W716" s="213"/>
      <c r="X716" s="213"/>
      <c r="Y716" s="213"/>
      <c r="Z716" s="213"/>
    </row>
    <row r="717" spans="1:26" ht="15.75" customHeight="1">
      <c r="A717" s="213"/>
      <c r="B717" s="214"/>
      <c r="C717" s="213"/>
      <c r="D717" s="215"/>
      <c r="E717" s="213"/>
      <c r="F717" s="213"/>
      <c r="G717" s="213"/>
      <c r="H717" s="213"/>
      <c r="I717" s="213"/>
      <c r="J717" s="213"/>
      <c r="K717" s="213"/>
      <c r="L717" s="213"/>
      <c r="M717" s="213"/>
      <c r="N717" s="213"/>
      <c r="O717" s="213"/>
      <c r="P717" s="213"/>
      <c r="Q717" s="213"/>
      <c r="R717" s="213"/>
      <c r="S717" s="213"/>
      <c r="T717" s="213"/>
      <c r="U717" s="213"/>
      <c r="V717" s="213"/>
      <c r="W717" s="213"/>
      <c r="X717" s="213"/>
      <c r="Y717" s="213"/>
      <c r="Z717" s="213"/>
    </row>
    <row r="718" spans="1:26" ht="15.75" customHeight="1">
      <c r="A718" s="213"/>
      <c r="B718" s="214"/>
      <c r="C718" s="213"/>
      <c r="D718" s="215"/>
      <c r="E718" s="213"/>
      <c r="F718" s="213"/>
      <c r="G718" s="213"/>
      <c r="H718" s="213"/>
      <c r="I718" s="213"/>
      <c r="J718" s="213"/>
      <c r="K718" s="213"/>
      <c r="L718" s="213"/>
      <c r="M718" s="213"/>
      <c r="N718" s="213"/>
      <c r="O718" s="213"/>
      <c r="P718" s="213"/>
      <c r="Q718" s="213"/>
      <c r="R718" s="213"/>
      <c r="S718" s="213"/>
      <c r="T718" s="213"/>
      <c r="U718" s="213"/>
      <c r="V718" s="213"/>
      <c r="W718" s="213"/>
      <c r="X718" s="213"/>
      <c r="Y718" s="213"/>
      <c r="Z718" s="213"/>
    </row>
    <row r="719" spans="1:26" ht="15.75" customHeight="1">
      <c r="A719" s="213"/>
      <c r="B719" s="214"/>
      <c r="C719" s="213"/>
      <c r="D719" s="215"/>
      <c r="E719" s="213"/>
      <c r="F719" s="213"/>
      <c r="G719" s="213"/>
      <c r="H719" s="213"/>
      <c r="I719" s="213"/>
      <c r="J719" s="213"/>
      <c r="K719" s="213"/>
      <c r="L719" s="213"/>
      <c r="M719" s="213"/>
      <c r="N719" s="213"/>
      <c r="O719" s="213"/>
      <c r="P719" s="213"/>
      <c r="Q719" s="213"/>
      <c r="R719" s="213"/>
      <c r="S719" s="213"/>
      <c r="T719" s="213"/>
      <c r="U719" s="213"/>
      <c r="V719" s="213"/>
      <c r="W719" s="213"/>
      <c r="X719" s="213"/>
      <c r="Y719" s="213"/>
      <c r="Z719" s="213"/>
    </row>
    <row r="720" spans="1:26" ht="15.75" customHeight="1">
      <c r="A720" s="213"/>
      <c r="B720" s="214"/>
      <c r="C720" s="213"/>
      <c r="D720" s="215"/>
      <c r="E720" s="213"/>
      <c r="F720" s="213"/>
      <c r="G720" s="213"/>
      <c r="H720" s="213"/>
      <c r="I720" s="213"/>
      <c r="J720" s="213"/>
      <c r="K720" s="213"/>
      <c r="L720" s="213"/>
      <c r="M720" s="213"/>
      <c r="N720" s="213"/>
      <c r="O720" s="213"/>
      <c r="P720" s="213"/>
      <c r="Q720" s="213"/>
      <c r="R720" s="213"/>
      <c r="S720" s="213"/>
      <c r="T720" s="213"/>
      <c r="U720" s="213"/>
      <c r="V720" s="213"/>
      <c r="W720" s="213"/>
      <c r="X720" s="213"/>
      <c r="Y720" s="213"/>
      <c r="Z720" s="213"/>
    </row>
    <row r="721" spans="1:26" ht="15.75" customHeight="1">
      <c r="A721" s="213"/>
      <c r="B721" s="214"/>
      <c r="C721" s="213"/>
      <c r="D721" s="215"/>
      <c r="E721" s="213"/>
      <c r="F721" s="213"/>
      <c r="G721" s="213"/>
      <c r="H721" s="213"/>
      <c r="I721" s="213"/>
      <c r="J721" s="213"/>
      <c r="K721" s="213"/>
      <c r="L721" s="213"/>
      <c r="M721" s="213"/>
      <c r="N721" s="213"/>
      <c r="O721" s="213"/>
      <c r="P721" s="213"/>
      <c r="Q721" s="213"/>
      <c r="R721" s="213"/>
      <c r="S721" s="213"/>
      <c r="T721" s="213"/>
      <c r="U721" s="213"/>
      <c r="V721" s="213"/>
      <c r="W721" s="213"/>
      <c r="X721" s="213"/>
      <c r="Y721" s="213"/>
      <c r="Z721" s="213"/>
    </row>
    <row r="722" spans="1:26" ht="15.75" customHeight="1">
      <c r="A722" s="213"/>
      <c r="B722" s="214"/>
      <c r="C722" s="213"/>
      <c r="D722" s="215"/>
      <c r="E722" s="213"/>
      <c r="F722" s="213"/>
      <c r="G722" s="213"/>
      <c r="H722" s="213"/>
      <c r="I722" s="213"/>
      <c r="J722" s="213"/>
      <c r="K722" s="213"/>
      <c r="L722" s="213"/>
      <c r="M722" s="213"/>
      <c r="N722" s="213"/>
      <c r="O722" s="213"/>
      <c r="P722" s="213"/>
      <c r="Q722" s="213"/>
      <c r="R722" s="213"/>
      <c r="S722" s="213"/>
      <c r="T722" s="213"/>
      <c r="U722" s="213"/>
      <c r="V722" s="213"/>
      <c r="W722" s="213"/>
      <c r="X722" s="213"/>
      <c r="Y722" s="213"/>
      <c r="Z722" s="213"/>
    </row>
    <row r="723" spans="1:26" ht="15.75" customHeight="1">
      <c r="A723" s="213"/>
      <c r="B723" s="214"/>
      <c r="C723" s="213"/>
      <c r="D723" s="215"/>
      <c r="E723" s="213"/>
      <c r="F723" s="213"/>
      <c r="G723" s="213"/>
      <c r="H723" s="213"/>
      <c r="I723" s="213"/>
      <c r="J723" s="213"/>
      <c r="K723" s="213"/>
      <c r="L723" s="213"/>
      <c r="M723" s="213"/>
      <c r="N723" s="213"/>
      <c r="O723" s="213"/>
      <c r="P723" s="213"/>
      <c r="Q723" s="213"/>
      <c r="R723" s="213"/>
      <c r="S723" s="213"/>
      <c r="T723" s="213"/>
      <c r="U723" s="213"/>
      <c r="V723" s="213"/>
      <c r="W723" s="213"/>
      <c r="X723" s="213"/>
      <c r="Y723" s="213"/>
      <c r="Z723" s="213"/>
    </row>
    <row r="724" spans="1:26" ht="15.75" customHeight="1">
      <c r="A724" s="213"/>
      <c r="B724" s="214"/>
      <c r="C724" s="213"/>
      <c r="D724" s="215"/>
      <c r="E724" s="213"/>
      <c r="F724" s="213"/>
      <c r="G724" s="213"/>
      <c r="H724" s="213"/>
      <c r="I724" s="213"/>
      <c r="J724" s="213"/>
      <c r="K724" s="213"/>
      <c r="L724" s="213"/>
      <c r="M724" s="213"/>
      <c r="N724" s="213"/>
      <c r="O724" s="213"/>
      <c r="P724" s="213"/>
      <c r="Q724" s="213"/>
      <c r="R724" s="213"/>
      <c r="S724" s="213"/>
      <c r="T724" s="213"/>
      <c r="U724" s="213"/>
      <c r="V724" s="213"/>
      <c r="W724" s="213"/>
      <c r="X724" s="213"/>
      <c r="Y724" s="213"/>
      <c r="Z724" s="213"/>
    </row>
    <row r="725" spans="1:26" ht="15.75" customHeight="1">
      <c r="A725" s="213"/>
      <c r="B725" s="214"/>
      <c r="C725" s="213"/>
      <c r="D725" s="215"/>
      <c r="E725" s="213"/>
      <c r="F725" s="213"/>
      <c r="G725" s="213"/>
      <c r="H725" s="213"/>
      <c r="I725" s="213"/>
      <c r="J725" s="213"/>
      <c r="K725" s="213"/>
      <c r="L725" s="213"/>
      <c r="M725" s="213"/>
      <c r="N725" s="213"/>
      <c r="O725" s="213"/>
      <c r="P725" s="213"/>
      <c r="Q725" s="213"/>
      <c r="R725" s="213"/>
      <c r="S725" s="213"/>
      <c r="T725" s="213"/>
      <c r="U725" s="213"/>
      <c r="V725" s="213"/>
      <c r="W725" s="213"/>
      <c r="X725" s="213"/>
      <c r="Y725" s="213"/>
      <c r="Z725" s="213"/>
    </row>
    <row r="726" spans="1:26" ht="15.75" customHeight="1">
      <c r="A726" s="213"/>
      <c r="B726" s="214"/>
      <c r="C726" s="213"/>
      <c r="D726" s="215"/>
      <c r="E726" s="213"/>
      <c r="F726" s="213"/>
      <c r="G726" s="213"/>
      <c r="H726" s="213"/>
      <c r="I726" s="213"/>
      <c r="J726" s="213"/>
      <c r="K726" s="213"/>
      <c r="L726" s="213"/>
      <c r="M726" s="213"/>
      <c r="N726" s="213"/>
      <c r="O726" s="213"/>
      <c r="P726" s="213"/>
      <c r="Q726" s="213"/>
      <c r="R726" s="213"/>
      <c r="S726" s="213"/>
      <c r="T726" s="213"/>
      <c r="U726" s="213"/>
      <c r="V726" s="213"/>
      <c r="W726" s="213"/>
      <c r="X726" s="213"/>
      <c r="Y726" s="213"/>
      <c r="Z726" s="213"/>
    </row>
    <row r="727" spans="1:26" ht="15.75" customHeight="1">
      <c r="A727" s="213"/>
      <c r="B727" s="214"/>
      <c r="C727" s="213"/>
      <c r="D727" s="215"/>
      <c r="E727" s="213"/>
      <c r="F727" s="213"/>
      <c r="G727" s="213"/>
      <c r="H727" s="213"/>
      <c r="I727" s="213"/>
      <c r="J727" s="213"/>
      <c r="K727" s="213"/>
      <c r="L727" s="213"/>
      <c r="M727" s="213"/>
      <c r="N727" s="213"/>
      <c r="O727" s="213"/>
      <c r="P727" s="213"/>
      <c r="Q727" s="213"/>
      <c r="R727" s="213"/>
      <c r="S727" s="213"/>
      <c r="T727" s="213"/>
      <c r="U727" s="213"/>
      <c r="V727" s="213"/>
      <c r="W727" s="213"/>
      <c r="X727" s="213"/>
      <c r="Y727" s="213"/>
      <c r="Z727" s="213"/>
    </row>
    <row r="728" spans="1:26" ht="15.75" customHeight="1">
      <c r="A728" s="213"/>
      <c r="B728" s="214"/>
      <c r="C728" s="213"/>
      <c r="D728" s="215"/>
      <c r="E728" s="213"/>
      <c r="F728" s="213"/>
      <c r="G728" s="213"/>
      <c r="H728" s="213"/>
      <c r="I728" s="213"/>
      <c r="J728" s="213"/>
      <c r="K728" s="213"/>
      <c r="L728" s="213"/>
      <c r="M728" s="213"/>
      <c r="N728" s="213"/>
      <c r="O728" s="213"/>
      <c r="P728" s="213"/>
      <c r="Q728" s="213"/>
      <c r="R728" s="213"/>
      <c r="S728" s="213"/>
      <c r="T728" s="213"/>
      <c r="U728" s="213"/>
      <c r="V728" s="213"/>
      <c r="W728" s="213"/>
      <c r="X728" s="213"/>
      <c r="Y728" s="213"/>
      <c r="Z728" s="213"/>
    </row>
    <row r="729" spans="1:26" ht="15.75" customHeight="1">
      <c r="A729" s="213"/>
      <c r="B729" s="214"/>
      <c r="C729" s="213"/>
      <c r="D729" s="215"/>
      <c r="E729" s="213"/>
      <c r="F729" s="213"/>
      <c r="G729" s="213"/>
      <c r="H729" s="213"/>
      <c r="I729" s="213"/>
      <c r="J729" s="213"/>
      <c r="K729" s="213"/>
      <c r="L729" s="213"/>
      <c r="M729" s="213"/>
      <c r="N729" s="213"/>
      <c r="O729" s="213"/>
      <c r="P729" s="213"/>
      <c r="Q729" s="213"/>
      <c r="R729" s="213"/>
      <c r="S729" s="213"/>
      <c r="T729" s="213"/>
      <c r="U729" s="213"/>
      <c r="V729" s="213"/>
      <c r="W729" s="213"/>
      <c r="X729" s="213"/>
      <c r="Y729" s="213"/>
      <c r="Z729" s="213"/>
    </row>
    <row r="730" spans="1:26" ht="15.75" customHeight="1">
      <c r="A730" s="213"/>
      <c r="B730" s="214"/>
      <c r="C730" s="213"/>
      <c r="D730" s="215"/>
      <c r="E730" s="213"/>
      <c r="F730" s="213"/>
      <c r="G730" s="213"/>
      <c r="H730" s="213"/>
      <c r="I730" s="213"/>
      <c r="J730" s="213"/>
      <c r="K730" s="213"/>
      <c r="L730" s="213"/>
      <c r="M730" s="213"/>
      <c r="N730" s="213"/>
      <c r="O730" s="213"/>
      <c r="P730" s="213"/>
      <c r="Q730" s="213"/>
      <c r="R730" s="213"/>
      <c r="S730" s="213"/>
      <c r="T730" s="213"/>
      <c r="U730" s="213"/>
      <c r="V730" s="213"/>
      <c r="W730" s="213"/>
      <c r="X730" s="213"/>
      <c r="Y730" s="213"/>
      <c r="Z730" s="213"/>
    </row>
    <row r="731" spans="1:26" ht="15.75" customHeight="1">
      <c r="A731" s="213"/>
      <c r="B731" s="214"/>
      <c r="C731" s="213"/>
      <c r="D731" s="215"/>
      <c r="E731" s="213"/>
      <c r="F731" s="213"/>
      <c r="G731" s="213"/>
      <c r="H731" s="213"/>
      <c r="I731" s="213"/>
      <c r="J731" s="213"/>
      <c r="K731" s="213"/>
      <c r="L731" s="213"/>
      <c r="M731" s="213"/>
      <c r="N731" s="213"/>
      <c r="O731" s="213"/>
      <c r="P731" s="213"/>
      <c r="Q731" s="213"/>
      <c r="R731" s="213"/>
      <c r="S731" s="213"/>
      <c r="T731" s="213"/>
      <c r="U731" s="213"/>
      <c r="V731" s="213"/>
      <c r="W731" s="213"/>
      <c r="X731" s="213"/>
      <c r="Y731" s="213"/>
      <c r="Z731" s="213"/>
    </row>
    <row r="732" spans="1:26" ht="15.75" customHeight="1">
      <c r="A732" s="213"/>
      <c r="B732" s="214"/>
      <c r="C732" s="213"/>
      <c r="D732" s="215"/>
      <c r="E732" s="213"/>
      <c r="F732" s="213"/>
      <c r="G732" s="213"/>
      <c r="H732" s="213"/>
      <c r="I732" s="213"/>
      <c r="J732" s="213"/>
      <c r="K732" s="213"/>
      <c r="L732" s="213"/>
      <c r="M732" s="213"/>
      <c r="N732" s="213"/>
      <c r="O732" s="213"/>
      <c r="P732" s="213"/>
      <c r="Q732" s="213"/>
      <c r="R732" s="213"/>
      <c r="S732" s="213"/>
      <c r="T732" s="213"/>
      <c r="U732" s="213"/>
      <c r="V732" s="213"/>
      <c r="W732" s="213"/>
      <c r="X732" s="213"/>
      <c r="Y732" s="213"/>
      <c r="Z732" s="213"/>
    </row>
    <row r="733" spans="1:26" ht="15.75" customHeight="1">
      <c r="A733" s="213"/>
      <c r="B733" s="214"/>
      <c r="C733" s="213"/>
      <c r="D733" s="215"/>
      <c r="E733" s="213"/>
      <c r="F733" s="213"/>
      <c r="G733" s="213"/>
      <c r="H733" s="213"/>
      <c r="I733" s="213"/>
      <c r="J733" s="213"/>
      <c r="K733" s="213"/>
      <c r="L733" s="213"/>
      <c r="M733" s="213"/>
      <c r="N733" s="213"/>
      <c r="O733" s="213"/>
      <c r="P733" s="213"/>
      <c r="Q733" s="213"/>
      <c r="R733" s="213"/>
      <c r="S733" s="213"/>
      <c r="T733" s="213"/>
      <c r="U733" s="213"/>
      <c r="V733" s="213"/>
      <c r="W733" s="213"/>
      <c r="X733" s="213"/>
      <c r="Y733" s="213"/>
      <c r="Z733" s="213"/>
    </row>
    <row r="734" spans="1:26" ht="15.75" customHeight="1">
      <c r="A734" s="213"/>
      <c r="B734" s="214"/>
      <c r="C734" s="213"/>
      <c r="D734" s="215"/>
      <c r="E734" s="213"/>
      <c r="F734" s="213"/>
      <c r="G734" s="213"/>
      <c r="H734" s="213"/>
      <c r="I734" s="213"/>
      <c r="J734" s="213"/>
      <c r="K734" s="213"/>
      <c r="L734" s="213"/>
      <c r="M734" s="213"/>
      <c r="N734" s="213"/>
      <c r="O734" s="213"/>
      <c r="P734" s="213"/>
      <c r="Q734" s="213"/>
      <c r="R734" s="213"/>
      <c r="S734" s="213"/>
      <c r="T734" s="213"/>
      <c r="U734" s="213"/>
      <c r="V734" s="213"/>
      <c r="W734" s="213"/>
      <c r="X734" s="213"/>
      <c r="Y734" s="213"/>
      <c r="Z734" s="213"/>
    </row>
    <row r="735" spans="1:26" ht="15.75" customHeight="1">
      <c r="A735" s="213"/>
      <c r="B735" s="214"/>
      <c r="C735" s="213"/>
      <c r="D735" s="215"/>
      <c r="E735" s="213"/>
      <c r="F735" s="213"/>
      <c r="G735" s="213"/>
      <c r="H735" s="213"/>
      <c r="I735" s="213"/>
      <c r="J735" s="213"/>
      <c r="K735" s="213"/>
      <c r="L735" s="213"/>
      <c r="M735" s="213"/>
      <c r="N735" s="213"/>
      <c r="O735" s="213"/>
      <c r="P735" s="213"/>
      <c r="Q735" s="213"/>
      <c r="R735" s="213"/>
      <c r="S735" s="213"/>
      <c r="T735" s="213"/>
      <c r="U735" s="213"/>
      <c r="V735" s="213"/>
      <c r="W735" s="213"/>
      <c r="X735" s="213"/>
      <c r="Y735" s="213"/>
      <c r="Z735" s="213"/>
    </row>
    <row r="736" spans="1:26" ht="15.75" customHeight="1">
      <c r="A736" s="213"/>
      <c r="B736" s="214"/>
      <c r="C736" s="213"/>
      <c r="D736" s="215"/>
      <c r="E736" s="213"/>
      <c r="F736" s="213"/>
      <c r="G736" s="213"/>
      <c r="H736" s="213"/>
      <c r="I736" s="213"/>
      <c r="J736" s="213"/>
      <c r="K736" s="213"/>
      <c r="L736" s="213"/>
      <c r="M736" s="213"/>
      <c r="N736" s="213"/>
      <c r="O736" s="213"/>
      <c r="P736" s="213"/>
      <c r="Q736" s="213"/>
      <c r="R736" s="213"/>
      <c r="S736" s="213"/>
      <c r="T736" s="213"/>
      <c r="U736" s="213"/>
      <c r="V736" s="213"/>
      <c r="W736" s="213"/>
      <c r="X736" s="213"/>
      <c r="Y736" s="213"/>
      <c r="Z736" s="213"/>
    </row>
    <row r="737" spans="1:26" ht="15.75" customHeight="1">
      <c r="A737" s="213"/>
      <c r="B737" s="214"/>
      <c r="C737" s="213"/>
      <c r="D737" s="215"/>
      <c r="E737" s="213"/>
      <c r="F737" s="213"/>
      <c r="G737" s="213"/>
      <c r="H737" s="213"/>
      <c r="I737" s="213"/>
      <c r="J737" s="213"/>
      <c r="K737" s="213"/>
      <c r="L737" s="213"/>
      <c r="M737" s="213"/>
      <c r="N737" s="213"/>
      <c r="O737" s="213"/>
      <c r="P737" s="213"/>
      <c r="Q737" s="213"/>
      <c r="R737" s="213"/>
      <c r="S737" s="213"/>
      <c r="T737" s="213"/>
      <c r="U737" s="213"/>
      <c r="V737" s="213"/>
      <c r="W737" s="213"/>
      <c r="X737" s="213"/>
      <c r="Y737" s="213"/>
      <c r="Z737" s="213"/>
    </row>
    <row r="738" spans="1:26" ht="15.75" customHeight="1">
      <c r="A738" s="213"/>
      <c r="B738" s="214"/>
      <c r="C738" s="213"/>
      <c r="D738" s="215"/>
      <c r="E738" s="213"/>
      <c r="F738" s="213"/>
      <c r="G738" s="213"/>
      <c r="H738" s="213"/>
      <c r="I738" s="213"/>
      <c r="J738" s="213"/>
      <c r="K738" s="213"/>
      <c r="L738" s="213"/>
      <c r="M738" s="213"/>
      <c r="N738" s="213"/>
      <c r="O738" s="213"/>
      <c r="P738" s="213"/>
      <c r="Q738" s="213"/>
      <c r="R738" s="213"/>
      <c r="S738" s="213"/>
      <c r="T738" s="213"/>
      <c r="U738" s="213"/>
      <c r="V738" s="213"/>
      <c r="W738" s="213"/>
      <c r="X738" s="213"/>
      <c r="Y738" s="213"/>
      <c r="Z738" s="213"/>
    </row>
    <row r="739" spans="1:26" ht="15.75" customHeight="1">
      <c r="A739" s="213"/>
      <c r="B739" s="214"/>
      <c r="C739" s="213"/>
      <c r="D739" s="215"/>
      <c r="E739" s="213"/>
      <c r="F739" s="213"/>
      <c r="G739" s="213"/>
      <c r="H739" s="213"/>
      <c r="I739" s="213"/>
      <c r="J739" s="213"/>
      <c r="K739" s="213"/>
      <c r="L739" s="213"/>
      <c r="M739" s="213"/>
      <c r="N739" s="213"/>
      <c r="O739" s="213"/>
      <c r="P739" s="213"/>
      <c r="Q739" s="213"/>
      <c r="R739" s="213"/>
      <c r="S739" s="213"/>
      <c r="T739" s="213"/>
      <c r="U739" s="213"/>
      <c r="V739" s="213"/>
      <c r="W739" s="213"/>
      <c r="X739" s="213"/>
      <c r="Y739" s="213"/>
      <c r="Z739" s="213"/>
    </row>
    <row r="740" spans="1:26" ht="15.75" customHeight="1">
      <c r="A740" s="213"/>
      <c r="B740" s="214"/>
      <c r="C740" s="213"/>
      <c r="D740" s="215"/>
      <c r="E740" s="213"/>
      <c r="F740" s="213"/>
      <c r="G740" s="213"/>
      <c r="H740" s="213"/>
      <c r="I740" s="213"/>
      <c r="J740" s="213"/>
      <c r="K740" s="213"/>
      <c r="L740" s="213"/>
      <c r="M740" s="213"/>
      <c r="N740" s="213"/>
      <c r="O740" s="213"/>
      <c r="P740" s="213"/>
      <c r="Q740" s="213"/>
      <c r="R740" s="213"/>
      <c r="S740" s="213"/>
      <c r="T740" s="213"/>
      <c r="U740" s="213"/>
      <c r="V740" s="213"/>
      <c r="W740" s="213"/>
      <c r="X740" s="213"/>
      <c r="Y740" s="213"/>
      <c r="Z740" s="213"/>
    </row>
    <row r="741" spans="1:26" ht="15.75" customHeight="1">
      <c r="A741" s="213"/>
      <c r="B741" s="214"/>
      <c r="C741" s="213"/>
      <c r="D741" s="215"/>
      <c r="E741" s="213"/>
      <c r="F741" s="213"/>
      <c r="G741" s="213"/>
      <c r="H741" s="213"/>
      <c r="I741" s="213"/>
      <c r="J741" s="213"/>
      <c r="K741" s="213"/>
      <c r="L741" s="213"/>
      <c r="M741" s="213"/>
      <c r="N741" s="213"/>
      <c r="O741" s="213"/>
      <c r="P741" s="213"/>
      <c r="Q741" s="213"/>
      <c r="R741" s="213"/>
      <c r="S741" s="213"/>
      <c r="T741" s="213"/>
      <c r="U741" s="213"/>
      <c r="V741" s="213"/>
      <c r="W741" s="213"/>
      <c r="X741" s="213"/>
      <c r="Y741" s="213"/>
      <c r="Z741" s="213"/>
    </row>
    <row r="742" spans="1:26" ht="15.75" customHeight="1">
      <c r="A742" s="213"/>
      <c r="B742" s="214"/>
      <c r="C742" s="213"/>
      <c r="D742" s="215"/>
      <c r="E742" s="213"/>
      <c r="F742" s="213"/>
      <c r="G742" s="213"/>
      <c r="H742" s="213"/>
      <c r="I742" s="213"/>
      <c r="J742" s="213"/>
      <c r="K742" s="213"/>
      <c r="L742" s="213"/>
      <c r="M742" s="213"/>
      <c r="N742" s="213"/>
      <c r="O742" s="213"/>
      <c r="P742" s="213"/>
      <c r="Q742" s="213"/>
      <c r="R742" s="213"/>
      <c r="S742" s="213"/>
      <c r="T742" s="213"/>
      <c r="U742" s="213"/>
      <c r="V742" s="213"/>
      <c r="W742" s="213"/>
      <c r="X742" s="213"/>
      <c r="Y742" s="213"/>
      <c r="Z742" s="213"/>
    </row>
    <row r="743" spans="1:26" ht="15.75" customHeight="1">
      <c r="A743" s="213"/>
      <c r="B743" s="214"/>
      <c r="C743" s="213"/>
      <c r="D743" s="215"/>
      <c r="E743" s="213"/>
      <c r="F743" s="213"/>
      <c r="G743" s="213"/>
      <c r="H743" s="213"/>
      <c r="I743" s="213"/>
      <c r="J743" s="213"/>
      <c r="K743" s="213"/>
      <c r="L743" s="213"/>
      <c r="M743" s="213"/>
      <c r="N743" s="213"/>
      <c r="O743" s="213"/>
      <c r="P743" s="213"/>
      <c r="Q743" s="213"/>
      <c r="R743" s="213"/>
      <c r="S743" s="213"/>
      <c r="T743" s="213"/>
      <c r="U743" s="213"/>
      <c r="V743" s="213"/>
      <c r="W743" s="213"/>
      <c r="X743" s="213"/>
      <c r="Y743" s="213"/>
      <c r="Z743" s="213"/>
    </row>
    <row r="744" spans="1:26" ht="15.75" customHeight="1">
      <c r="A744" s="213"/>
      <c r="B744" s="214"/>
      <c r="C744" s="213"/>
      <c r="D744" s="215"/>
      <c r="E744" s="213"/>
      <c r="F744" s="213"/>
      <c r="G744" s="213"/>
      <c r="H744" s="213"/>
      <c r="I744" s="213"/>
      <c r="J744" s="213"/>
      <c r="K744" s="213"/>
      <c r="L744" s="213"/>
      <c r="M744" s="213"/>
      <c r="N744" s="213"/>
      <c r="O744" s="213"/>
      <c r="P744" s="213"/>
      <c r="Q744" s="213"/>
      <c r="R744" s="213"/>
      <c r="S744" s="213"/>
      <c r="T744" s="213"/>
      <c r="U744" s="213"/>
      <c r="V744" s="213"/>
      <c r="W744" s="213"/>
      <c r="X744" s="213"/>
      <c r="Y744" s="213"/>
      <c r="Z744" s="213"/>
    </row>
    <row r="745" spans="1:26" ht="15.75" customHeight="1">
      <c r="A745" s="213"/>
      <c r="B745" s="214"/>
      <c r="C745" s="213"/>
      <c r="D745" s="215"/>
      <c r="E745" s="213"/>
      <c r="F745" s="213"/>
      <c r="G745" s="213"/>
      <c r="H745" s="213"/>
      <c r="I745" s="213"/>
      <c r="J745" s="213"/>
      <c r="K745" s="213"/>
      <c r="L745" s="213"/>
      <c r="M745" s="213"/>
      <c r="N745" s="213"/>
      <c r="O745" s="213"/>
      <c r="P745" s="213"/>
      <c r="Q745" s="213"/>
      <c r="R745" s="213"/>
      <c r="S745" s="213"/>
      <c r="T745" s="213"/>
      <c r="U745" s="213"/>
      <c r="V745" s="213"/>
      <c r="W745" s="213"/>
      <c r="X745" s="213"/>
      <c r="Y745" s="213"/>
      <c r="Z745" s="213"/>
    </row>
    <row r="746" spans="1:26" ht="15.75" customHeight="1">
      <c r="A746" s="213"/>
      <c r="B746" s="214"/>
      <c r="C746" s="213"/>
      <c r="D746" s="215"/>
      <c r="E746" s="213"/>
      <c r="F746" s="213"/>
      <c r="G746" s="213"/>
      <c r="H746" s="213"/>
      <c r="I746" s="213"/>
      <c r="J746" s="213"/>
      <c r="K746" s="213"/>
      <c r="L746" s="213"/>
      <c r="M746" s="213"/>
      <c r="N746" s="213"/>
      <c r="O746" s="213"/>
      <c r="P746" s="213"/>
      <c r="Q746" s="213"/>
      <c r="R746" s="213"/>
      <c r="S746" s="213"/>
      <c r="T746" s="213"/>
      <c r="U746" s="213"/>
      <c r="V746" s="213"/>
      <c r="W746" s="213"/>
      <c r="X746" s="213"/>
      <c r="Y746" s="213"/>
      <c r="Z746" s="213"/>
    </row>
    <row r="747" spans="1:26" ht="15.75" customHeight="1">
      <c r="A747" s="213"/>
      <c r="B747" s="214"/>
      <c r="C747" s="213"/>
      <c r="D747" s="215"/>
      <c r="E747" s="213"/>
      <c r="F747" s="213"/>
      <c r="G747" s="213"/>
      <c r="H747" s="213"/>
      <c r="I747" s="213"/>
      <c r="J747" s="213"/>
      <c r="K747" s="213"/>
      <c r="L747" s="213"/>
      <c r="M747" s="213"/>
      <c r="N747" s="213"/>
      <c r="O747" s="213"/>
      <c r="P747" s="213"/>
      <c r="Q747" s="213"/>
      <c r="R747" s="213"/>
      <c r="S747" s="213"/>
      <c r="T747" s="213"/>
      <c r="U747" s="213"/>
      <c r="V747" s="213"/>
      <c r="W747" s="213"/>
      <c r="X747" s="213"/>
      <c r="Y747" s="213"/>
      <c r="Z747" s="213"/>
    </row>
    <row r="748" spans="1:26" ht="15.75" customHeight="1">
      <c r="A748" s="213"/>
      <c r="B748" s="214"/>
      <c r="C748" s="213"/>
      <c r="D748" s="215"/>
      <c r="E748" s="213"/>
      <c r="F748" s="213"/>
      <c r="G748" s="213"/>
      <c r="H748" s="213"/>
      <c r="I748" s="213"/>
      <c r="J748" s="213"/>
      <c r="K748" s="213"/>
      <c r="L748" s="213"/>
      <c r="M748" s="213"/>
      <c r="N748" s="213"/>
      <c r="O748" s="213"/>
      <c r="P748" s="213"/>
      <c r="Q748" s="213"/>
      <c r="R748" s="213"/>
      <c r="S748" s="213"/>
      <c r="T748" s="213"/>
      <c r="U748" s="213"/>
      <c r="V748" s="213"/>
      <c r="W748" s="213"/>
      <c r="X748" s="213"/>
      <c r="Y748" s="213"/>
      <c r="Z748" s="213"/>
    </row>
    <row r="749" spans="1:26" ht="15.75" customHeight="1">
      <c r="A749" s="213"/>
      <c r="B749" s="214"/>
      <c r="C749" s="213"/>
      <c r="D749" s="215"/>
      <c r="E749" s="213"/>
      <c r="F749" s="213"/>
      <c r="G749" s="213"/>
      <c r="H749" s="213"/>
      <c r="I749" s="213"/>
      <c r="J749" s="213"/>
      <c r="K749" s="213"/>
      <c r="L749" s="213"/>
      <c r="M749" s="213"/>
      <c r="N749" s="213"/>
      <c r="O749" s="213"/>
      <c r="P749" s="213"/>
      <c r="Q749" s="213"/>
      <c r="R749" s="213"/>
      <c r="S749" s="213"/>
      <c r="T749" s="213"/>
      <c r="U749" s="213"/>
      <c r="V749" s="213"/>
      <c r="W749" s="213"/>
      <c r="X749" s="213"/>
      <c r="Y749" s="213"/>
      <c r="Z749" s="213"/>
    </row>
    <row r="750" spans="1:26" ht="15.75" customHeight="1">
      <c r="A750" s="213"/>
      <c r="B750" s="214"/>
      <c r="C750" s="213"/>
      <c r="D750" s="215"/>
      <c r="E750" s="213"/>
      <c r="F750" s="213"/>
      <c r="G750" s="213"/>
      <c r="H750" s="213"/>
      <c r="I750" s="213"/>
      <c r="J750" s="213"/>
      <c r="K750" s="213"/>
      <c r="L750" s="213"/>
      <c r="M750" s="213"/>
      <c r="N750" s="213"/>
      <c r="O750" s="213"/>
      <c r="P750" s="213"/>
      <c r="Q750" s="213"/>
      <c r="R750" s="213"/>
      <c r="S750" s="213"/>
      <c r="T750" s="213"/>
      <c r="U750" s="213"/>
      <c r="V750" s="213"/>
      <c r="W750" s="213"/>
      <c r="X750" s="213"/>
      <c r="Y750" s="213"/>
      <c r="Z750" s="213"/>
    </row>
    <row r="751" spans="1:26" ht="15.75" customHeight="1">
      <c r="A751" s="213"/>
      <c r="B751" s="214"/>
      <c r="C751" s="213"/>
      <c r="D751" s="215"/>
      <c r="E751" s="213"/>
      <c r="F751" s="213"/>
      <c r="G751" s="213"/>
      <c r="H751" s="213"/>
      <c r="I751" s="213"/>
      <c r="J751" s="213"/>
      <c r="K751" s="213"/>
      <c r="L751" s="213"/>
      <c r="M751" s="213"/>
      <c r="N751" s="213"/>
      <c r="O751" s="213"/>
      <c r="P751" s="213"/>
      <c r="Q751" s="213"/>
      <c r="R751" s="213"/>
      <c r="S751" s="213"/>
      <c r="T751" s="213"/>
      <c r="U751" s="213"/>
      <c r="V751" s="213"/>
      <c r="W751" s="213"/>
      <c r="X751" s="213"/>
      <c r="Y751" s="213"/>
      <c r="Z751" s="213"/>
    </row>
    <row r="752" spans="1:26" ht="15.75" customHeight="1">
      <c r="A752" s="213"/>
      <c r="B752" s="214"/>
      <c r="C752" s="213"/>
      <c r="D752" s="215"/>
      <c r="E752" s="213"/>
      <c r="F752" s="213"/>
      <c r="G752" s="213"/>
      <c r="H752" s="213"/>
      <c r="I752" s="213"/>
      <c r="J752" s="213"/>
      <c r="K752" s="213"/>
      <c r="L752" s="213"/>
      <c r="M752" s="213"/>
      <c r="N752" s="213"/>
      <c r="O752" s="213"/>
      <c r="P752" s="213"/>
      <c r="Q752" s="213"/>
      <c r="R752" s="213"/>
      <c r="S752" s="213"/>
      <c r="T752" s="213"/>
      <c r="U752" s="213"/>
      <c r="V752" s="213"/>
      <c r="W752" s="213"/>
      <c r="X752" s="213"/>
      <c r="Y752" s="213"/>
      <c r="Z752" s="213"/>
    </row>
    <row r="753" spans="1:26" ht="15.75" customHeight="1">
      <c r="A753" s="213"/>
      <c r="B753" s="214"/>
      <c r="C753" s="213"/>
      <c r="D753" s="215"/>
      <c r="E753" s="213"/>
      <c r="F753" s="213"/>
      <c r="G753" s="213"/>
      <c r="H753" s="213"/>
      <c r="I753" s="213"/>
      <c r="J753" s="213"/>
      <c r="K753" s="213"/>
      <c r="L753" s="213"/>
      <c r="M753" s="213"/>
      <c r="N753" s="213"/>
      <c r="O753" s="213"/>
      <c r="P753" s="213"/>
      <c r="Q753" s="213"/>
      <c r="R753" s="213"/>
      <c r="S753" s="213"/>
      <c r="T753" s="213"/>
      <c r="U753" s="213"/>
      <c r="V753" s="213"/>
      <c r="W753" s="213"/>
      <c r="X753" s="213"/>
      <c r="Y753" s="213"/>
      <c r="Z753" s="213"/>
    </row>
    <row r="754" spans="1:26" ht="15.75" customHeight="1">
      <c r="A754" s="213"/>
      <c r="B754" s="214"/>
      <c r="C754" s="213"/>
      <c r="D754" s="215"/>
      <c r="E754" s="213"/>
      <c r="F754" s="213"/>
      <c r="G754" s="213"/>
      <c r="H754" s="213"/>
      <c r="I754" s="213"/>
      <c r="J754" s="213"/>
      <c r="K754" s="213"/>
      <c r="L754" s="213"/>
      <c r="M754" s="213"/>
      <c r="N754" s="213"/>
      <c r="O754" s="213"/>
      <c r="P754" s="213"/>
      <c r="Q754" s="213"/>
      <c r="R754" s="213"/>
      <c r="S754" s="213"/>
      <c r="T754" s="213"/>
      <c r="U754" s="213"/>
      <c r="V754" s="213"/>
      <c r="W754" s="213"/>
      <c r="X754" s="213"/>
      <c r="Y754" s="213"/>
      <c r="Z754" s="213"/>
    </row>
    <row r="755" spans="1:26" ht="15.75" customHeight="1">
      <c r="A755" s="213"/>
      <c r="B755" s="214"/>
      <c r="C755" s="213"/>
      <c r="D755" s="215"/>
      <c r="E755" s="213"/>
      <c r="F755" s="213"/>
      <c r="G755" s="213"/>
      <c r="H755" s="213"/>
      <c r="I755" s="213"/>
      <c r="J755" s="213"/>
      <c r="K755" s="213"/>
      <c r="L755" s="213"/>
      <c r="M755" s="213"/>
      <c r="N755" s="213"/>
      <c r="O755" s="213"/>
      <c r="P755" s="213"/>
      <c r="Q755" s="213"/>
      <c r="R755" s="213"/>
      <c r="S755" s="213"/>
      <c r="T755" s="213"/>
      <c r="U755" s="213"/>
      <c r="V755" s="213"/>
      <c r="W755" s="213"/>
      <c r="X755" s="213"/>
      <c r="Y755" s="213"/>
      <c r="Z755" s="213"/>
    </row>
    <row r="756" spans="1:26" ht="15.75" customHeight="1">
      <c r="A756" s="213"/>
      <c r="B756" s="214"/>
      <c r="C756" s="213"/>
      <c r="D756" s="215"/>
      <c r="E756" s="213"/>
      <c r="F756" s="213"/>
      <c r="G756" s="213"/>
      <c r="H756" s="213"/>
      <c r="I756" s="213"/>
      <c r="J756" s="213"/>
      <c r="K756" s="213"/>
      <c r="L756" s="213"/>
      <c r="M756" s="213"/>
      <c r="N756" s="213"/>
      <c r="O756" s="213"/>
      <c r="P756" s="213"/>
      <c r="Q756" s="213"/>
      <c r="R756" s="213"/>
      <c r="S756" s="213"/>
      <c r="T756" s="213"/>
      <c r="U756" s="213"/>
      <c r="V756" s="213"/>
      <c r="W756" s="213"/>
      <c r="X756" s="213"/>
      <c r="Y756" s="213"/>
      <c r="Z756" s="213"/>
    </row>
    <row r="757" spans="1:26" ht="15.75" customHeight="1">
      <c r="A757" s="213"/>
      <c r="B757" s="214"/>
      <c r="C757" s="213"/>
      <c r="D757" s="215"/>
      <c r="E757" s="213"/>
      <c r="F757" s="213"/>
      <c r="G757" s="213"/>
      <c r="H757" s="213"/>
      <c r="I757" s="213"/>
      <c r="J757" s="213"/>
      <c r="K757" s="213"/>
      <c r="L757" s="213"/>
      <c r="M757" s="213"/>
      <c r="N757" s="213"/>
      <c r="O757" s="213"/>
      <c r="P757" s="213"/>
      <c r="Q757" s="213"/>
      <c r="R757" s="213"/>
      <c r="S757" s="213"/>
      <c r="T757" s="213"/>
      <c r="U757" s="213"/>
      <c r="V757" s="213"/>
      <c r="W757" s="213"/>
      <c r="X757" s="213"/>
      <c r="Y757" s="213"/>
      <c r="Z757" s="213"/>
    </row>
    <row r="758" spans="1:26" ht="15.75" customHeight="1">
      <c r="A758" s="213"/>
      <c r="B758" s="214"/>
      <c r="C758" s="213"/>
      <c r="D758" s="215"/>
      <c r="E758" s="213"/>
      <c r="F758" s="213"/>
      <c r="G758" s="213"/>
      <c r="H758" s="213"/>
      <c r="I758" s="213"/>
      <c r="J758" s="213"/>
      <c r="K758" s="213"/>
      <c r="L758" s="213"/>
      <c r="M758" s="213"/>
      <c r="N758" s="213"/>
      <c r="O758" s="213"/>
      <c r="P758" s="213"/>
      <c r="Q758" s="213"/>
      <c r="R758" s="213"/>
      <c r="S758" s="213"/>
      <c r="T758" s="213"/>
      <c r="U758" s="213"/>
      <c r="V758" s="213"/>
      <c r="W758" s="213"/>
      <c r="X758" s="213"/>
      <c r="Y758" s="213"/>
      <c r="Z758" s="213"/>
    </row>
    <row r="759" spans="1:26" ht="15.75" customHeight="1">
      <c r="A759" s="213"/>
      <c r="B759" s="214"/>
      <c r="C759" s="213"/>
      <c r="D759" s="215"/>
      <c r="E759" s="213"/>
      <c r="F759" s="213"/>
      <c r="G759" s="213"/>
      <c r="H759" s="213"/>
      <c r="I759" s="213"/>
      <c r="J759" s="213"/>
      <c r="K759" s="213"/>
      <c r="L759" s="213"/>
      <c r="M759" s="213"/>
      <c r="N759" s="213"/>
      <c r="O759" s="213"/>
      <c r="P759" s="213"/>
      <c r="Q759" s="213"/>
      <c r="R759" s="213"/>
      <c r="S759" s="213"/>
      <c r="T759" s="213"/>
      <c r="U759" s="213"/>
      <c r="V759" s="213"/>
      <c r="W759" s="213"/>
      <c r="X759" s="213"/>
      <c r="Y759" s="213"/>
      <c r="Z759" s="213"/>
    </row>
    <row r="760" spans="1:26" ht="15.75" customHeight="1">
      <c r="A760" s="213"/>
      <c r="B760" s="214"/>
      <c r="C760" s="213"/>
      <c r="D760" s="215"/>
      <c r="E760" s="213"/>
      <c r="F760" s="213"/>
      <c r="G760" s="213"/>
      <c r="H760" s="213"/>
      <c r="I760" s="213"/>
      <c r="J760" s="213"/>
      <c r="K760" s="213"/>
      <c r="L760" s="213"/>
      <c r="M760" s="213"/>
      <c r="N760" s="213"/>
      <c r="O760" s="213"/>
      <c r="P760" s="213"/>
      <c r="Q760" s="213"/>
      <c r="R760" s="213"/>
      <c r="S760" s="213"/>
      <c r="T760" s="213"/>
      <c r="U760" s="213"/>
      <c r="V760" s="213"/>
      <c r="W760" s="213"/>
      <c r="X760" s="213"/>
      <c r="Y760" s="213"/>
      <c r="Z760" s="213"/>
    </row>
    <row r="761" spans="1:26" ht="15.75" customHeight="1">
      <c r="A761" s="213"/>
      <c r="B761" s="214"/>
      <c r="C761" s="213"/>
      <c r="D761" s="215"/>
      <c r="E761" s="213"/>
      <c r="F761" s="213"/>
      <c r="G761" s="213"/>
      <c r="H761" s="213"/>
      <c r="I761" s="213"/>
      <c r="J761" s="213"/>
      <c r="K761" s="213"/>
      <c r="L761" s="213"/>
      <c r="M761" s="213"/>
      <c r="N761" s="213"/>
      <c r="O761" s="213"/>
      <c r="P761" s="213"/>
      <c r="Q761" s="213"/>
      <c r="R761" s="213"/>
      <c r="S761" s="213"/>
      <c r="T761" s="213"/>
      <c r="U761" s="213"/>
      <c r="V761" s="213"/>
      <c r="W761" s="213"/>
      <c r="X761" s="213"/>
      <c r="Y761" s="213"/>
      <c r="Z761" s="213"/>
    </row>
    <row r="762" spans="1:26" ht="15.75" customHeight="1">
      <c r="A762" s="213"/>
      <c r="B762" s="214"/>
      <c r="C762" s="213"/>
      <c r="D762" s="215"/>
      <c r="E762" s="213"/>
      <c r="F762" s="213"/>
      <c r="G762" s="213"/>
      <c r="H762" s="213"/>
      <c r="I762" s="213"/>
      <c r="J762" s="213"/>
      <c r="K762" s="213"/>
      <c r="L762" s="213"/>
      <c r="M762" s="213"/>
      <c r="N762" s="213"/>
      <c r="O762" s="213"/>
      <c r="P762" s="213"/>
      <c r="Q762" s="213"/>
      <c r="R762" s="213"/>
      <c r="S762" s="213"/>
      <c r="T762" s="213"/>
      <c r="U762" s="213"/>
      <c r="V762" s="213"/>
      <c r="W762" s="213"/>
      <c r="X762" s="213"/>
      <c r="Y762" s="213"/>
      <c r="Z762" s="213"/>
    </row>
    <row r="763" spans="1:26" ht="15.75" customHeight="1">
      <c r="A763" s="213"/>
      <c r="B763" s="214"/>
      <c r="C763" s="213"/>
      <c r="D763" s="215"/>
      <c r="E763" s="213"/>
      <c r="F763" s="213"/>
      <c r="G763" s="213"/>
      <c r="H763" s="213"/>
      <c r="I763" s="213"/>
      <c r="J763" s="213"/>
      <c r="K763" s="213"/>
      <c r="L763" s="213"/>
      <c r="M763" s="213"/>
      <c r="N763" s="213"/>
      <c r="O763" s="213"/>
      <c r="P763" s="213"/>
      <c r="Q763" s="213"/>
      <c r="R763" s="213"/>
      <c r="S763" s="213"/>
      <c r="T763" s="213"/>
      <c r="U763" s="213"/>
      <c r="V763" s="213"/>
      <c r="W763" s="213"/>
      <c r="X763" s="213"/>
      <c r="Y763" s="213"/>
      <c r="Z763" s="213"/>
    </row>
    <row r="764" spans="1:26" ht="15.75" customHeight="1">
      <c r="A764" s="213"/>
      <c r="B764" s="214"/>
      <c r="C764" s="213"/>
      <c r="D764" s="215"/>
      <c r="E764" s="213"/>
      <c r="F764" s="213"/>
      <c r="G764" s="213"/>
      <c r="H764" s="213"/>
      <c r="I764" s="213"/>
      <c r="J764" s="213"/>
      <c r="K764" s="213"/>
      <c r="L764" s="213"/>
      <c r="M764" s="213"/>
      <c r="N764" s="213"/>
      <c r="O764" s="213"/>
      <c r="P764" s="213"/>
      <c r="Q764" s="213"/>
      <c r="R764" s="213"/>
      <c r="S764" s="213"/>
      <c r="T764" s="213"/>
      <c r="U764" s="213"/>
      <c r="V764" s="213"/>
      <c r="W764" s="213"/>
      <c r="X764" s="213"/>
      <c r="Y764" s="213"/>
      <c r="Z764" s="213"/>
    </row>
    <row r="765" spans="1:26" ht="15.75" customHeight="1">
      <c r="A765" s="213"/>
      <c r="B765" s="214"/>
      <c r="C765" s="213"/>
      <c r="D765" s="215"/>
      <c r="E765" s="213"/>
      <c r="F765" s="213"/>
      <c r="G765" s="213"/>
      <c r="H765" s="213"/>
      <c r="I765" s="213"/>
      <c r="J765" s="213"/>
      <c r="K765" s="213"/>
      <c r="L765" s="213"/>
      <c r="M765" s="213"/>
      <c r="N765" s="213"/>
      <c r="O765" s="213"/>
      <c r="P765" s="213"/>
      <c r="Q765" s="213"/>
      <c r="R765" s="213"/>
      <c r="S765" s="213"/>
      <c r="T765" s="213"/>
      <c r="U765" s="213"/>
      <c r="V765" s="213"/>
      <c r="W765" s="213"/>
      <c r="X765" s="213"/>
      <c r="Y765" s="213"/>
      <c r="Z765" s="213"/>
    </row>
    <row r="766" spans="1:26" ht="15.75" customHeight="1">
      <c r="A766" s="213"/>
      <c r="B766" s="214"/>
      <c r="C766" s="213"/>
      <c r="D766" s="215"/>
      <c r="E766" s="213"/>
      <c r="F766" s="213"/>
      <c r="G766" s="213"/>
      <c r="H766" s="213"/>
      <c r="I766" s="213"/>
      <c r="J766" s="213"/>
      <c r="K766" s="213"/>
      <c r="L766" s="213"/>
      <c r="M766" s="213"/>
      <c r="N766" s="213"/>
      <c r="O766" s="213"/>
      <c r="P766" s="213"/>
      <c r="Q766" s="213"/>
      <c r="R766" s="213"/>
      <c r="S766" s="213"/>
      <c r="T766" s="213"/>
      <c r="U766" s="213"/>
      <c r="V766" s="213"/>
      <c r="W766" s="213"/>
      <c r="X766" s="213"/>
      <c r="Y766" s="213"/>
      <c r="Z766" s="213"/>
    </row>
    <row r="767" spans="1:26" ht="15.75" customHeight="1">
      <c r="A767" s="213"/>
      <c r="B767" s="214"/>
      <c r="C767" s="213"/>
      <c r="D767" s="215"/>
      <c r="E767" s="213"/>
      <c r="F767" s="213"/>
      <c r="G767" s="213"/>
      <c r="H767" s="213"/>
      <c r="I767" s="213"/>
      <c r="J767" s="213"/>
      <c r="K767" s="213"/>
      <c r="L767" s="213"/>
      <c r="M767" s="213"/>
      <c r="N767" s="213"/>
      <c r="O767" s="213"/>
      <c r="P767" s="213"/>
      <c r="Q767" s="213"/>
      <c r="R767" s="213"/>
      <c r="S767" s="213"/>
      <c r="T767" s="213"/>
      <c r="U767" s="213"/>
      <c r="V767" s="213"/>
      <c r="W767" s="213"/>
      <c r="X767" s="213"/>
      <c r="Y767" s="213"/>
      <c r="Z767" s="213"/>
    </row>
    <row r="768" spans="1:26" ht="15.75" customHeight="1">
      <c r="A768" s="213"/>
      <c r="B768" s="214"/>
      <c r="C768" s="213"/>
      <c r="D768" s="215"/>
      <c r="E768" s="213"/>
      <c r="F768" s="213"/>
      <c r="G768" s="213"/>
      <c r="H768" s="213"/>
      <c r="I768" s="213"/>
      <c r="J768" s="213"/>
      <c r="K768" s="213"/>
      <c r="L768" s="213"/>
      <c r="M768" s="213"/>
      <c r="N768" s="213"/>
      <c r="O768" s="213"/>
      <c r="P768" s="213"/>
      <c r="Q768" s="213"/>
      <c r="R768" s="213"/>
      <c r="S768" s="213"/>
      <c r="T768" s="213"/>
      <c r="U768" s="213"/>
      <c r="V768" s="213"/>
      <c r="W768" s="213"/>
      <c r="X768" s="213"/>
      <c r="Y768" s="213"/>
      <c r="Z768" s="213"/>
    </row>
    <row r="769" spans="1:26" ht="15.75" customHeight="1">
      <c r="A769" s="213"/>
      <c r="B769" s="214"/>
      <c r="C769" s="213"/>
      <c r="D769" s="215"/>
      <c r="E769" s="213"/>
      <c r="F769" s="213"/>
      <c r="G769" s="213"/>
      <c r="H769" s="213"/>
      <c r="I769" s="213"/>
      <c r="J769" s="213"/>
      <c r="K769" s="213"/>
      <c r="L769" s="213"/>
      <c r="M769" s="213"/>
      <c r="N769" s="213"/>
      <c r="O769" s="213"/>
      <c r="P769" s="213"/>
      <c r="Q769" s="213"/>
      <c r="R769" s="213"/>
      <c r="S769" s="213"/>
      <c r="T769" s="213"/>
      <c r="U769" s="213"/>
      <c r="V769" s="213"/>
      <c r="W769" s="213"/>
      <c r="X769" s="213"/>
      <c r="Y769" s="213"/>
      <c r="Z769" s="213"/>
    </row>
    <row r="770" spans="1:26" ht="15.75" customHeight="1">
      <c r="A770" s="213"/>
      <c r="B770" s="214"/>
      <c r="C770" s="213"/>
      <c r="D770" s="215"/>
      <c r="E770" s="213"/>
      <c r="F770" s="213"/>
      <c r="G770" s="213"/>
      <c r="H770" s="213"/>
      <c r="I770" s="213"/>
      <c r="J770" s="213"/>
      <c r="K770" s="213"/>
      <c r="L770" s="213"/>
      <c r="M770" s="213"/>
      <c r="N770" s="213"/>
      <c r="O770" s="213"/>
      <c r="P770" s="213"/>
      <c r="Q770" s="213"/>
      <c r="R770" s="213"/>
      <c r="S770" s="213"/>
      <c r="T770" s="213"/>
      <c r="U770" s="213"/>
      <c r="V770" s="213"/>
      <c r="W770" s="213"/>
      <c r="X770" s="213"/>
      <c r="Y770" s="213"/>
      <c r="Z770" s="213"/>
    </row>
    <row r="771" spans="1:26" ht="15.75" customHeight="1">
      <c r="A771" s="213"/>
      <c r="B771" s="214"/>
      <c r="C771" s="213"/>
      <c r="D771" s="215"/>
      <c r="E771" s="213"/>
      <c r="F771" s="213"/>
      <c r="G771" s="213"/>
      <c r="H771" s="213"/>
      <c r="I771" s="213"/>
      <c r="J771" s="213"/>
      <c r="K771" s="213"/>
      <c r="L771" s="213"/>
      <c r="M771" s="213"/>
      <c r="N771" s="213"/>
      <c r="O771" s="213"/>
      <c r="P771" s="213"/>
      <c r="Q771" s="213"/>
      <c r="R771" s="213"/>
      <c r="S771" s="213"/>
      <c r="T771" s="213"/>
      <c r="U771" s="213"/>
      <c r="V771" s="213"/>
      <c r="W771" s="213"/>
      <c r="X771" s="213"/>
      <c r="Y771" s="213"/>
      <c r="Z771" s="213"/>
    </row>
    <row r="772" spans="1:26" ht="15.75" customHeight="1">
      <c r="A772" s="213"/>
      <c r="B772" s="214"/>
      <c r="C772" s="213"/>
      <c r="D772" s="215"/>
      <c r="E772" s="213"/>
      <c r="F772" s="213"/>
      <c r="G772" s="213"/>
      <c r="H772" s="213"/>
      <c r="I772" s="213"/>
      <c r="J772" s="213"/>
      <c r="K772" s="213"/>
      <c r="L772" s="213"/>
      <c r="M772" s="213"/>
      <c r="N772" s="213"/>
      <c r="O772" s="213"/>
      <c r="P772" s="213"/>
      <c r="Q772" s="213"/>
      <c r="R772" s="213"/>
      <c r="S772" s="213"/>
      <c r="T772" s="213"/>
      <c r="U772" s="213"/>
      <c r="V772" s="213"/>
      <c r="W772" s="213"/>
      <c r="X772" s="213"/>
      <c r="Y772" s="213"/>
      <c r="Z772" s="213"/>
    </row>
    <row r="773" spans="1:26" ht="15.75" customHeight="1">
      <c r="A773" s="213"/>
      <c r="B773" s="214"/>
      <c r="C773" s="213"/>
      <c r="D773" s="215"/>
      <c r="E773" s="213"/>
      <c r="F773" s="213"/>
      <c r="G773" s="213"/>
      <c r="H773" s="213"/>
      <c r="I773" s="213"/>
      <c r="J773" s="213"/>
      <c r="K773" s="213"/>
      <c r="L773" s="213"/>
      <c r="M773" s="213"/>
      <c r="N773" s="213"/>
      <c r="O773" s="213"/>
      <c r="P773" s="213"/>
      <c r="Q773" s="213"/>
      <c r="R773" s="213"/>
      <c r="S773" s="213"/>
      <c r="T773" s="213"/>
      <c r="U773" s="213"/>
      <c r="V773" s="213"/>
      <c r="W773" s="213"/>
      <c r="X773" s="213"/>
      <c r="Y773" s="213"/>
      <c r="Z773" s="213"/>
    </row>
    <row r="774" spans="1:26" ht="15.75" customHeight="1">
      <c r="A774" s="213"/>
      <c r="B774" s="214"/>
      <c r="C774" s="213"/>
      <c r="D774" s="215"/>
      <c r="E774" s="213"/>
      <c r="F774" s="213"/>
      <c r="G774" s="213"/>
      <c r="H774" s="213"/>
      <c r="I774" s="213"/>
      <c r="J774" s="213"/>
      <c r="K774" s="213"/>
      <c r="L774" s="213"/>
      <c r="M774" s="213"/>
      <c r="N774" s="213"/>
      <c r="O774" s="213"/>
      <c r="P774" s="213"/>
      <c r="Q774" s="213"/>
      <c r="R774" s="213"/>
      <c r="S774" s="213"/>
      <c r="T774" s="213"/>
      <c r="U774" s="213"/>
      <c r="V774" s="213"/>
      <c r="W774" s="213"/>
      <c r="X774" s="213"/>
      <c r="Y774" s="213"/>
      <c r="Z774" s="213"/>
    </row>
    <row r="775" spans="1:26" ht="15.75" customHeight="1">
      <c r="A775" s="213"/>
      <c r="B775" s="214"/>
      <c r="C775" s="213"/>
      <c r="D775" s="215"/>
      <c r="E775" s="213"/>
      <c r="F775" s="213"/>
      <c r="G775" s="213"/>
      <c r="H775" s="213"/>
      <c r="I775" s="213"/>
      <c r="J775" s="213"/>
      <c r="K775" s="213"/>
      <c r="L775" s="213"/>
      <c r="M775" s="213"/>
      <c r="N775" s="213"/>
      <c r="O775" s="213"/>
      <c r="P775" s="213"/>
      <c r="Q775" s="213"/>
      <c r="R775" s="213"/>
      <c r="S775" s="213"/>
      <c r="T775" s="213"/>
      <c r="U775" s="213"/>
      <c r="V775" s="213"/>
      <c r="W775" s="213"/>
      <c r="X775" s="213"/>
      <c r="Y775" s="213"/>
      <c r="Z775" s="213"/>
    </row>
    <row r="776" spans="1:26" ht="15.75" customHeight="1">
      <c r="A776" s="213"/>
      <c r="B776" s="214"/>
      <c r="C776" s="213"/>
      <c r="D776" s="215"/>
      <c r="E776" s="213"/>
      <c r="F776" s="213"/>
      <c r="G776" s="213"/>
      <c r="H776" s="213"/>
      <c r="I776" s="213"/>
      <c r="J776" s="213"/>
      <c r="K776" s="213"/>
      <c r="L776" s="213"/>
      <c r="M776" s="213"/>
      <c r="N776" s="213"/>
      <c r="O776" s="213"/>
      <c r="P776" s="213"/>
      <c r="Q776" s="213"/>
      <c r="R776" s="213"/>
      <c r="S776" s="213"/>
      <c r="T776" s="213"/>
      <c r="U776" s="213"/>
      <c r="V776" s="213"/>
      <c r="W776" s="213"/>
      <c r="X776" s="213"/>
      <c r="Y776" s="213"/>
      <c r="Z776" s="213"/>
    </row>
    <row r="777" spans="1:26" ht="15.75" customHeight="1">
      <c r="A777" s="213"/>
      <c r="B777" s="214"/>
      <c r="C777" s="213"/>
      <c r="D777" s="215"/>
      <c r="E777" s="213"/>
      <c r="F777" s="213"/>
      <c r="G777" s="213"/>
      <c r="H777" s="213"/>
      <c r="I777" s="213"/>
      <c r="J777" s="213"/>
      <c r="K777" s="213"/>
      <c r="L777" s="213"/>
      <c r="M777" s="213"/>
      <c r="N777" s="213"/>
      <c r="O777" s="213"/>
      <c r="P777" s="213"/>
      <c r="Q777" s="213"/>
      <c r="R777" s="213"/>
      <c r="S777" s="213"/>
      <c r="T777" s="213"/>
      <c r="U777" s="213"/>
      <c r="V777" s="213"/>
      <c r="W777" s="213"/>
      <c r="X777" s="213"/>
      <c r="Y777" s="213"/>
      <c r="Z777" s="213"/>
    </row>
    <row r="778" spans="1:26" ht="15.75" customHeight="1">
      <c r="A778" s="213"/>
      <c r="B778" s="214"/>
      <c r="C778" s="213"/>
      <c r="D778" s="215"/>
      <c r="E778" s="213"/>
      <c r="F778" s="213"/>
      <c r="G778" s="213"/>
      <c r="H778" s="213"/>
      <c r="I778" s="213"/>
      <c r="J778" s="213"/>
      <c r="K778" s="213"/>
      <c r="L778" s="213"/>
      <c r="M778" s="213"/>
      <c r="N778" s="213"/>
      <c r="O778" s="213"/>
      <c r="P778" s="213"/>
      <c r="Q778" s="213"/>
      <c r="R778" s="213"/>
      <c r="S778" s="213"/>
      <c r="T778" s="213"/>
      <c r="U778" s="213"/>
      <c r="V778" s="213"/>
      <c r="W778" s="213"/>
      <c r="X778" s="213"/>
      <c r="Y778" s="213"/>
      <c r="Z778" s="213"/>
    </row>
    <row r="779" spans="1:26" ht="15.75" customHeight="1">
      <c r="A779" s="213"/>
      <c r="B779" s="214"/>
      <c r="C779" s="213"/>
      <c r="D779" s="215"/>
      <c r="E779" s="213"/>
      <c r="F779" s="213"/>
      <c r="G779" s="213"/>
      <c r="H779" s="213"/>
      <c r="I779" s="213"/>
      <c r="J779" s="213"/>
      <c r="K779" s="213"/>
      <c r="L779" s="213"/>
      <c r="M779" s="213"/>
      <c r="N779" s="213"/>
      <c r="O779" s="213"/>
      <c r="P779" s="213"/>
      <c r="Q779" s="213"/>
      <c r="R779" s="213"/>
      <c r="S779" s="213"/>
      <c r="T779" s="213"/>
      <c r="U779" s="213"/>
      <c r="V779" s="213"/>
      <c r="W779" s="213"/>
      <c r="X779" s="213"/>
      <c r="Y779" s="213"/>
      <c r="Z779" s="213"/>
    </row>
    <row r="780" spans="1:26" ht="15.75" customHeight="1">
      <c r="A780" s="213"/>
      <c r="B780" s="214"/>
      <c r="C780" s="213"/>
      <c r="D780" s="215"/>
      <c r="E780" s="213"/>
      <c r="F780" s="213"/>
      <c r="G780" s="213"/>
      <c r="H780" s="213"/>
      <c r="I780" s="213"/>
      <c r="J780" s="213"/>
      <c r="K780" s="213"/>
      <c r="L780" s="213"/>
      <c r="M780" s="213"/>
      <c r="N780" s="213"/>
      <c r="O780" s="213"/>
      <c r="P780" s="213"/>
      <c r="Q780" s="213"/>
      <c r="R780" s="213"/>
      <c r="S780" s="213"/>
      <c r="T780" s="213"/>
      <c r="U780" s="213"/>
      <c r="V780" s="213"/>
      <c r="W780" s="213"/>
      <c r="X780" s="213"/>
      <c r="Y780" s="213"/>
      <c r="Z780" s="213"/>
    </row>
    <row r="781" spans="1:26" ht="15.75" customHeight="1">
      <c r="A781" s="213"/>
      <c r="B781" s="214"/>
      <c r="C781" s="213"/>
      <c r="D781" s="215"/>
      <c r="E781" s="213"/>
      <c r="F781" s="213"/>
      <c r="G781" s="213"/>
      <c r="H781" s="213"/>
      <c r="I781" s="213"/>
      <c r="J781" s="213"/>
      <c r="K781" s="213"/>
      <c r="L781" s="213"/>
      <c r="M781" s="213"/>
      <c r="N781" s="213"/>
      <c r="O781" s="213"/>
      <c r="P781" s="213"/>
      <c r="Q781" s="213"/>
      <c r="R781" s="213"/>
      <c r="S781" s="213"/>
      <c r="T781" s="213"/>
      <c r="U781" s="213"/>
      <c r="V781" s="213"/>
      <c r="W781" s="213"/>
      <c r="X781" s="213"/>
      <c r="Y781" s="213"/>
      <c r="Z781" s="213"/>
    </row>
    <row r="782" spans="1:26" ht="15.75" customHeight="1">
      <c r="A782" s="213"/>
      <c r="B782" s="214"/>
      <c r="C782" s="213"/>
      <c r="D782" s="215"/>
      <c r="E782" s="213"/>
      <c r="F782" s="213"/>
      <c r="G782" s="213"/>
      <c r="H782" s="213"/>
      <c r="I782" s="213"/>
      <c r="J782" s="213"/>
      <c r="K782" s="213"/>
      <c r="L782" s="213"/>
      <c r="M782" s="213"/>
      <c r="N782" s="213"/>
      <c r="O782" s="213"/>
      <c r="P782" s="213"/>
      <c r="Q782" s="213"/>
      <c r="R782" s="213"/>
      <c r="S782" s="213"/>
      <c r="T782" s="213"/>
      <c r="U782" s="213"/>
      <c r="V782" s="213"/>
      <c r="W782" s="213"/>
      <c r="X782" s="213"/>
      <c r="Y782" s="213"/>
      <c r="Z782" s="213"/>
    </row>
    <row r="783" spans="1:26" ht="15.75" customHeight="1">
      <c r="A783" s="213"/>
      <c r="B783" s="214"/>
      <c r="C783" s="213"/>
      <c r="D783" s="215"/>
      <c r="E783" s="213"/>
      <c r="F783" s="213"/>
      <c r="G783" s="213"/>
      <c r="H783" s="213"/>
      <c r="I783" s="213"/>
      <c r="J783" s="213"/>
      <c r="K783" s="213"/>
      <c r="L783" s="213"/>
      <c r="M783" s="213"/>
      <c r="N783" s="213"/>
      <c r="O783" s="213"/>
      <c r="P783" s="213"/>
      <c r="Q783" s="213"/>
      <c r="R783" s="213"/>
      <c r="S783" s="213"/>
      <c r="T783" s="213"/>
      <c r="U783" s="213"/>
      <c r="V783" s="213"/>
      <c r="W783" s="213"/>
      <c r="X783" s="213"/>
      <c r="Y783" s="213"/>
      <c r="Z783" s="213"/>
    </row>
    <row r="784" spans="1:26" ht="15.75" customHeight="1">
      <c r="A784" s="213"/>
      <c r="B784" s="214"/>
      <c r="C784" s="213"/>
      <c r="D784" s="215"/>
      <c r="E784" s="213"/>
      <c r="F784" s="213"/>
      <c r="G784" s="213"/>
      <c r="H784" s="213"/>
      <c r="I784" s="213"/>
      <c r="J784" s="213"/>
      <c r="K784" s="213"/>
      <c r="L784" s="213"/>
      <c r="M784" s="213"/>
      <c r="N784" s="213"/>
      <c r="O784" s="213"/>
      <c r="P784" s="213"/>
      <c r="Q784" s="213"/>
      <c r="R784" s="213"/>
      <c r="S784" s="213"/>
      <c r="T784" s="213"/>
      <c r="U784" s="213"/>
      <c r="V784" s="213"/>
      <c r="W784" s="213"/>
      <c r="X784" s="213"/>
      <c r="Y784" s="213"/>
      <c r="Z784" s="213"/>
    </row>
    <row r="785" spans="1:26" ht="15.75" customHeight="1">
      <c r="A785" s="213"/>
      <c r="B785" s="214"/>
      <c r="C785" s="213"/>
      <c r="D785" s="215"/>
      <c r="E785" s="213"/>
      <c r="F785" s="213"/>
      <c r="G785" s="213"/>
      <c r="H785" s="213"/>
      <c r="I785" s="213"/>
      <c r="J785" s="213"/>
      <c r="K785" s="213"/>
      <c r="L785" s="213"/>
      <c r="M785" s="213"/>
      <c r="N785" s="213"/>
      <c r="O785" s="213"/>
      <c r="P785" s="213"/>
      <c r="Q785" s="213"/>
      <c r="R785" s="213"/>
      <c r="S785" s="213"/>
      <c r="T785" s="213"/>
      <c r="U785" s="213"/>
      <c r="V785" s="213"/>
      <c r="W785" s="213"/>
      <c r="X785" s="213"/>
      <c r="Y785" s="213"/>
      <c r="Z785" s="213"/>
    </row>
    <row r="786" spans="1:26" ht="15.75" customHeight="1">
      <c r="A786" s="213"/>
      <c r="B786" s="214"/>
      <c r="C786" s="213"/>
      <c r="D786" s="215"/>
      <c r="E786" s="213"/>
      <c r="F786" s="213"/>
      <c r="G786" s="213"/>
      <c r="H786" s="213"/>
      <c r="I786" s="213"/>
      <c r="J786" s="213"/>
      <c r="K786" s="213"/>
      <c r="L786" s="213"/>
      <c r="M786" s="213"/>
      <c r="N786" s="213"/>
      <c r="O786" s="213"/>
      <c r="P786" s="213"/>
      <c r="Q786" s="213"/>
      <c r="R786" s="213"/>
      <c r="S786" s="213"/>
      <c r="T786" s="213"/>
      <c r="U786" s="213"/>
      <c r="V786" s="213"/>
      <c r="W786" s="213"/>
      <c r="X786" s="213"/>
      <c r="Y786" s="213"/>
      <c r="Z786" s="213"/>
    </row>
    <row r="787" spans="1:26" ht="15.75" customHeight="1">
      <c r="A787" s="213"/>
      <c r="B787" s="214"/>
      <c r="C787" s="213"/>
      <c r="D787" s="215"/>
      <c r="E787" s="213"/>
      <c r="F787" s="213"/>
      <c r="G787" s="213"/>
      <c r="H787" s="213"/>
      <c r="I787" s="213"/>
      <c r="J787" s="213"/>
      <c r="K787" s="213"/>
      <c r="L787" s="213"/>
      <c r="M787" s="213"/>
      <c r="N787" s="213"/>
      <c r="O787" s="213"/>
      <c r="P787" s="213"/>
      <c r="Q787" s="213"/>
      <c r="R787" s="213"/>
      <c r="S787" s="213"/>
      <c r="T787" s="213"/>
      <c r="U787" s="213"/>
      <c r="V787" s="213"/>
      <c r="W787" s="213"/>
      <c r="X787" s="213"/>
      <c r="Y787" s="213"/>
      <c r="Z787" s="213"/>
    </row>
    <row r="788" spans="1:26" ht="15.75" customHeight="1">
      <c r="A788" s="213"/>
      <c r="B788" s="214"/>
      <c r="C788" s="213"/>
      <c r="D788" s="215"/>
      <c r="E788" s="213"/>
      <c r="F788" s="213"/>
      <c r="G788" s="213"/>
      <c r="H788" s="213"/>
      <c r="I788" s="213"/>
      <c r="J788" s="213"/>
      <c r="K788" s="213"/>
      <c r="L788" s="213"/>
      <c r="M788" s="213"/>
      <c r="N788" s="213"/>
      <c r="O788" s="213"/>
      <c r="P788" s="213"/>
      <c r="Q788" s="213"/>
      <c r="R788" s="213"/>
      <c r="S788" s="213"/>
      <c r="T788" s="213"/>
      <c r="U788" s="213"/>
      <c r="V788" s="213"/>
      <c r="W788" s="213"/>
      <c r="X788" s="213"/>
      <c r="Y788" s="213"/>
      <c r="Z788" s="213"/>
    </row>
    <row r="789" spans="1:26" ht="15.75" customHeight="1">
      <c r="A789" s="213"/>
      <c r="B789" s="214"/>
      <c r="C789" s="213"/>
      <c r="D789" s="215"/>
      <c r="E789" s="213"/>
      <c r="F789" s="213"/>
      <c r="G789" s="213"/>
      <c r="H789" s="213"/>
      <c r="I789" s="213"/>
      <c r="J789" s="213"/>
      <c r="K789" s="213"/>
      <c r="L789" s="213"/>
      <c r="M789" s="213"/>
      <c r="N789" s="213"/>
      <c r="O789" s="213"/>
      <c r="P789" s="213"/>
      <c r="Q789" s="213"/>
      <c r="R789" s="213"/>
      <c r="S789" s="213"/>
      <c r="T789" s="213"/>
      <c r="U789" s="213"/>
      <c r="V789" s="213"/>
      <c r="W789" s="213"/>
      <c r="X789" s="213"/>
      <c r="Y789" s="213"/>
      <c r="Z789" s="213"/>
    </row>
    <row r="790" spans="1:26" ht="15.75" customHeight="1">
      <c r="A790" s="213"/>
      <c r="B790" s="214"/>
      <c r="C790" s="213"/>
      <c r="D790" s="215"/>
      <c r="E790" s="213"/>
      <c r="F790" s="213"/>
      <c r="G790" s="213"/>
      <c r="H790" s="213"/>
      <c r="I790" s="213"/>
      <c r="J790" s="213"/>
      <c r="K790" s="213"/>
      <c r="L790" s="213"/>
      <c r="M790" s="213"/>
      <c r="N790" s="213"/>
      <c r="O790" s="213"/>
      <c r="P790" s="213"/>
      <c r="Q790" s="213"/>
      <c r="R790" s="213"/>
      <c r="S790" s="213"/>
      <c r="T790" s="213"/>
      <c r="U790" s="213"/>
      <c r="V790" s="213"/>
      <c r="W790" s="213"/>
      <c r="X790" s="213"/>
      <c r="Y790" s="213"/>
      <c r="Z790" s="213"/>
    </row>
    <row r="791" spans="1:26" ht="15.75" customHeight="1">
      <c r="A791" s="213"/>
      <c r="B791" s="214"/>
      <c r="C791" s="213"/>
      <c r="D791" s="215"/>
      <c r="E791" s="213"/>
      <c r="F791" s="213"/>
      <c r="G791" s="213"/>
      <c r="H791" s="213"/>
      <c r="I791" s="213"/>
      <c r="J791" s="213"/>
      <c r="K791" s="213"/>
      <c r="L791" s="213"/>
      <c r="M791" s="213"/>
      <c r="N791" s="213"/>
      <c r="O791" s="213"/>
      <c r="P791" s="213"/>
      <c r="Q791" s="213"/>
      <c r="R791" s="213"/>
      <c r="S791" s="213"/>
      <c r="T791" s="213"/>
      <c r="U791" s="213"/>
      <c r="V791" s="213"/>
      <c r="W791" s="213"/>
      <c r="X791" s="213"/>
      <c r="Y791" s="213"/>
      <c r="Z791" s="213"/>
    </row>
    <row r="792" spans="1:26" ht="15.75" customHeight="1">
      <c r="A792" s="213"/>
      <c r="B792" s="214"/>
      <c r="C792" s="213"/>
      <c r="D792" s="215"/>
      <c r="E792" s="213"/>
      <c r="F792" s="213"/>
      <c r="G792" s="213"/>
      <c r="H792" s="213"/>
      <c r="I792" s="213"/>
      <c r="J792" s="213"/>
      <c r="K792" s="213"/>
      <c r="L792" s="213"/>
      <c r="M792" s="213"/>
      <c r="N792" s="213"/>
      <c r="O792" s="213"/>
      <c r="P792" s="213"/>
      <c r="Q792" s="213"/>
      <c r="R792" s="213"/>
      <c r="S792" s="213"/>
      <c r="T792" s="213"/>
      <c r="U792" s="213"/>
      <c r="V792" s="213"/>
      <c r="W792" s="213"/>
      <c r="X792" s="213"/>
      <c r="Y792" s="213"/>
      <c r="Z792" s="213"/>
    </row>
    <row r="793" spans="1:26" ht="15.75" customHeight="1">
      <c r="A793" s="213"/>
      <c r="B793" s="214"/>
      <c r="C793" s="213"/>
      <c r="D793" s="215"/>
      <c r="E793" s="213"/>
      <c r="F793" s="213"/>
      <c r="G793" s="213"/>
      <c r="H793" s="213"/>
      <c r="I793" s="213"/>
      <c r="J793" s="213"/>
      <c r="K793" s="213"/>
      <c r="L793" s="213"/>
      <c r="M793" s="213"/>
      <c r="N793" s="213"/>
      <c r="O793" s="213"/>
      <c r="P793" s="213"/>
      <c r="Q793" s="213"/>
      <c r="R793" s="213"/>
      <c r="S793" s="213"/>
      <c r="T793" s="213"/>
      <c r="U793" s="213"/>
      <c r="V793" s="213"/>
      <c r="W793" s="213"/>
      <c r="X793" s="213"/>
      <c r="Y793" s="213"/>
      <c r="Z793" s="213"/>
    </row>
    <row r="794" spans="1:26" ht="15.75" customHeight="1">
      <c r="A794" s="213"/>
      <c r="B794" s="214"/>
      <c r="C794" s="213"/>
      <c r="D794" s="215"/>
      <c r="E794" s="213"/>
      <c r="F794" s="213"/>
      <c r="G794" s="213"/>
      <c r="H794" s="213"/>
      <c r="I794" s="213"/>
      <c r="J794" s="213"/>
      <c r="K794" s="213"/>
      <c r="L794" s="213"/>
      <c r="M794" s="213"/>
      <c r="N794" s="213"/>
      <c r="O794" s="213"/>
      <c r="P794" s="213"/>
      <c r="Q794" s="213"/>
      <c r="R794" s="213"/>
      <c r="S794" s="213"/>
      <c r="T794" s="213"/>
      <c r="U794" s="213"/>
      <c r="V794" s="213"/>
      <c r="W794" s="213"/>
      <c r="X794" s="213"/>
      <c r="Y794" s="213"/>
      <c r="Z794" s="213"/>
    </row>
    <row r="795" spans="1:26" ht="15.75" customHeight="1">
      <c r="A795" s="213"/>
      <c r="B795" s="214"/>
      <c r="C795" s="213"/>
      <c r="D795" s="215"/>
      <c r="E795" s="213"/>
      <c r="F795" s="213"/>
      <c r="G795" s="213"/>
      <c r="H795" s="213"/>
      <c r="I795" s="213"/>
      <c r="J795" s="213"/>
      <c r="K795" s="213"/>
      <c r="L795" s="213"/>
      <c r="M795" s="213"/>
      <c r="N795" s="213"/>
      <c r="O795" s="213"/>
      <c r="P795" s="213"/>
      <c r="Q795" s="213"/>
      <c r="R795" s="213"/>
      <c r="S795" s="213"/>
      <c r="T795" s="213"/>
      <c r="U795" s="213"/>
      <c r="V795" s="213"/>
      <c r="W795" s="213"/>
      <c r="X795" s="213"/>
      <c r="Y795" s="213"/>
      <c r="Z795" s="213"/>
    </row>
    <row r="796" spans="1:26" ht="15.75" customHeight="1">
      <c r="A796" s="213"/>
      <c r="B796" s="214"/>
      <c r="C796" s="213"/>
      <c r="D796" s="215"/>
      <c r="E796" s="213"/>
      <c r="F796" s="213"/>
      <c r="G796" s="213"/>
      <c r="H796" s="213"/>
      <c r="I796" s="213"/>
      <c r="J796" s="213"/>
      <c r="K796" s="213"/>
      <c r="L796" s="213"/>
      <c r="M796" s="213"/>
      <c r="N796" s="213"/>
      <c r="O796" s="213"/>
      <c r="P796" s="213"/>
      <c r="Q796" s="213"/>
      <c r="R796" s="213"/>
      <c r="S796" s="213"/>
      <c r="T796" s="213"/>
      <c r="U796" s="213"/>
      <c r="V796" s="213"/>
      <c r="W796" s="213"/>
      <c r="X796" s="213"/>
      <c r="Y796" s="213"/>
      <c r="Z796" s="213"/>
    </row>
    <row r="797" spans="1:26" ht="15.75" customHeight="1">
      <c r="A797" s="213"/>
      <c r="B797" s="214"/>
      <c r="C797" s="213"/>
      <c r="D797" s="215"/>
      <c r="E797" s="213"/>
      <c r="F797" s="213"/>
      <c r="G797" s="213"/>
      <c r="H797" s="213"/>
      <c r="I797" s="213"/>
      <c r="J797" s="213"/>
      <c r="K797" s="213"/>
      <c r="L797" s="213"/>
      <c r="M797" s="213"/>
      <c r="N797" s="213"/>
      <c r="O797" s="213"/>
      <c r="P797" s="213"/>
      <c r="Q797" s="213"/>
      <c r="R797" s="213"/>
      <c r="S797" s="213"/>
      <c r="T797" s="213"/>
      <c r="U797" s="213"/>
      <c r="V797" s="213"/>
      <c r="W797" s="213"/>
      <c r="X797" s="213"/>
      <c r="Y797" s="213"/>
      <c r="Z797" s="213"/>
    </row>
    <row r="798" spans="1:26" ht="15.75" customHeight="1">
      <c r="A798" s="213"/>
      <c r="B798" s="214"/>
      <c r="C798" s="213"/>
      <c r="D798" s="215"/>
      <c r="E798" s="213"/>
      <c r="F798" s="213"/>
      <c r="G798" s="213"/>
      <c r="H798" s="213"/>
      <c r="I798" s="213"/>
      <c r="J798" s="213"/>
      <c r="K798" s="213"/>
      <c r="L798" s="213"/>
      <c r="M798" s="213"/>
      <c r="N798" s="213"/>
      <c r="O798" s="213"/>
      <c r="P798" s="213"/>
      <c r="Q798" s="213"/>
      <c r="R798" s="213"/>
      <c r="S798" s="213"/>
      <c r="T798" s="213"/>
      <c r="U798" s="213"/>
      <c r="V798" s="213"/>
      <c r="W798" s="213"/>
      <c r="X798" s="213"/>
      <c r="Y798" s="213"/>
      <c r="Z798" s="213"/>
    </row>
    <row r="799" spans="1:26" ht="15.75" customHeight="1">
      <c r="A799" s="213"/>
      <c r="B799" s="214"/>
      <c r="C799" s="213"/>
      <c r="D799" s="215"/>
      <c r="E799" s="213"/>
      <c r="F799" s="213"/>
      <c r="G799" s="213"/>
      <c r="H799" s="213"/>
      <c r="I799" s="213"/>
      <c r="J799" s="213"/>
      <c r="K799" s="213"/>
      <c r="L799" s="213"/>
      <c r="M799" s="213"/>
      <c r="N799" s="213"/>
      <c r="O799" s="213"/>
      <c r="P799" s="213"/>
      <c r="Q799" s="213"/>
      <c r="R799" s="213"/>
      <c r="S799" s="213"/>
      <c r="T799" s="213"/>
      <c r="U799" s="213"/>
      <c r="V799" s="213"/>
      <c r="W799" s="213"/>
      <c r="X799" s="213"/>
      <c r="Y799" s="213"/>
      <c r="Z799" s="213"/>
    </row>
    <row r="800" spans="1:26" ht="15.75" customHeight="1">
      <c r="A800" s="213"/>
      <c r="B800" s="214"/>
      <c r="C800" s="213"/>
      <c r="D800" s="215"/>
      <c r="E800" s="213"/>
      <c r="F800" s="213"/>
      <c r="G800" s="213"/>
      <c r="H800" s="213"/>
      <c r="I800" s="213"/>
      <c r="J800" s="213"/>
      <c r="K800" s="213"/>
      <c r="L800" s="213"/>
      <c r="M800" s="213"/>
      <c r="N800" s="213"/>
      <c r="O800" s="213"/>
      <c r="P800" s="213"/>
      <c r="Q800" s="213"/>
      <c r="R800" s="213"/>
      <c r="S800" s="213"/>
      <c r="T800" s="213"/>
      <c r="U800" s="213"/>
      <c r="V800" s="213"/>
      <c r="W800" s="213"/>
      <c r="X800" s="213"/>
      <c r="Y800" s="213"/>
      <c r="Z800" s="213"/>
    </row>
    <row r="801" spans="1:26" ht="15.75" customHeight="1">
      <c r="A801" s="213"/>
      <c r="B801" s="214"/>
      <c r="C801" s="213"/>
      <c r="D801" s="215"/>
      <c r="E801" s="213"/>
      <c r="F801" s="213"/>
      <c r="G801" s="213"/>
      <c r="H801" s="213"/>
      <c r="I801" s="213"/>
      <c r="J801" s="213"/>
      <c r="K801" s="213"/>
      <c r="L801" s="213"/>
      <c r="M801" s="213"/>
      <c r="N801" s="213"/>
      <c r="O801" s="213"/>
      <c r="P801" s="213"/>
      <c r="Q801" s="213"/>
      <c r="R801" s="213"/>
      <c r="S801" s="213"/>
      <c r="T801" s="213"/>
      <c r="U801" s="213"/>
      <c r="V801" s="213"/>
      <c r="W801" s="213"/>
      <c r="X801" s="213"/>
      <c r="Y801" s="213"/>
      <c r="Z801" s="213"/>
    </row>
    <row r="802" spans="1:26" ht="15.75" customHeight="1">
      <c r="A802" s="213"/>
      <c r="B802" s="214"/>
      <c r="C802" s="213"/>
      <c r="D802" s="215"/>
      <c r="E802" s="213"/>
      <c r="F802" s="213"/>
      <c r="G802" s="213"/>
      <c r="H802" s="213"/>
      <c r="I802" s="213"/>
      <c r="J802" s="213"/>
      <c r="K802" s="213"/>
      <c r="L802" s="213"/>
      <c r="M802" s="213"/>
      <c r="N802" s="213"/>
      <c r="O802" s="213"/>
      <c r="P802" s="213"/>
      <c r="Q802" s="213"/>
      <c r="R802" s="213"/>
      <c r="S802" s="213"/>
      <c r="T802" s="213"/>
      <c r="U802" s="213"/>
      <c r="V802" s="213"/>
      <c r="W802" s="213"/>
      <c r="X802" s="213"/>
      <c r="Y802" s="213"/>
      <c r="Z802" s="213"/>
    </row>
    <row r="803" spans="1:26" ht="15.75" customHeight="1">
      <c r="A803" s="213"/>
      <c r="B803" s="214"/>
      <c r="C803" s="213"/>
      <c r="D803" s="215"/>
      <c r="E803" s="213"/>
      <c r="F803" s="213"/>
      <c r="G803" s="213"/>
      <c r="H803" s="213"/>
      <c r="I803" s="213"/>
      <c r="J803" s="213"/>
      <c r="K803" s="213"/>
      <c r="L803" s="213"/>
      <c r="M803" s="213"/>
      <c r="N803" s="213"/>
      <c r="O803" s="213"/>
      <c r="P803" s="213"/>
      <c r="Q803" s="213"/>
      <c r="R803" s="213"/>
      <c r="S803" s="213"/>
      <c r="T803" s="213"/>
      <c r="U803" s="213"/>
      <c r="V803" s="213"/>
      <c r="W803" s="213"/>
      <c r="X803" s="213"/>
      <c r="Y803" s="213"/>
      <c r="Z803" s="213"/>
    </row>
    <row r="804" spans="1:26" ht="15.75" customHeight="1">
      <c r="A804" s="213"/>
      <c r="B804" s="214"/>
      <c r="C804" s="213"/>
      <c r="D804" s="215"/>
      <c r="E804" s="213"/>
      <c r="F804" s="213"/>
      <c r="G804" s="213"/>
      <c r="H804" s="213"/>
      <c r="I804" s="213"/>
      <c r="J804" s="213"/>
      <c r="K804" s="213"/>
      <c r="L804" s="213"/>
      <c r="M804" s="213"/>
      <c r="N804" s="213"/>
      <c r="O804" s="213"/>
      <c r="P804" s="213"/>
      <c r="Q804" s="213"/>
      <c r="R804" s="213"/>
      <c r="S804" s="213"/>
      <c r="T804" s="213"/>
      <c r="U804" s="213"/>
      <c r="V804" s="213"/>
      <c r="W804" s="213"/>
      <c r="X804" s="213"/>
      <c r="Y804" s="213"/>
      <c r="Z804" s="213"/>
    </row>
    <row r="805" spans="1:26" ht="15.75" customHeight="1">
      <c r="A805" s="213"/>
      <c r="B805" s="214"/>
      <c r="C805" s="213"/>
      <c r="D805" s="215"/>
      <c r="E805" s="213"/>
      <c r="F805" s="213"/>
      <c r="G805" s="213"/>
      <c r="H805" s="213"/>
      <c r="I805" s="213"/>
      <c r="J805" s="213"/>
      <c r="K805" s="213"/>
      <c r="L805" s="213"/>
      <c r="M805" s="213"/>
      <c r="N805" s="213"/>
      <c r="O805" s="213"/>
      <c r="P805" s="213"/>
      <c r="Q805" s="213"/>
      <c r="R805" s="213"/>
      <c r="S805" s="213"/>
      <c r="T805" s="213"/>
      <c r="U805" s="213"/>
      <c r="V805" s="213"/>
      <c r="W805" s="213"/>
      <c r="X805" s="213"/>
      <c r="Y805" s="213"/>
      <c r="Z805" s="213"/>
    </row>
    <row r="806" spans="1:26" ht="15.75" customHeight="1">
      <c r="A806" s="213"/>
      <c r="B806" s="214"/>
      <c r="C806" s="213"/>
      <c r="D806" s="215"/>
      <c r="E806" s="213"/>
      <c r="F806" s="213"/>
      <c r="G806" s="213"/>
      <c r="H806" s="213"/>
      <c r="I806" s="213"/>
      <c r="J806" s="213"/>
      <c r="K806" s="213"/>
      <c r="L806" s="213"/>
      <c r="M806" s="213"/>
      <c r="N806" s="213"/>
      <c r="O806" s="213"/>
      <c r="P806" s="213"/>
      <c r="Q806" s="213"/>
      <c r="R806" s="213"/>
      <c r="S806" s="213"/>
      <c r="T806" s="213"/>
      <c r="U806" s="213"/>
      <c r="V806" s="213"/>
      <c r="W806" s="213"/>
      <c r="X806" s="213"/>
      <c r="Y806" s="213"/>
      <c r="Z806" s="213"/>
    </row>
    <row r="807" spans="1:26" ht="15.75" customHeight="1">
      <c r="A807" s="213"/>
      <c r="B807" s="214"/>
      <c r="C807" s="213"/>
      <c r="D807" s="215"/>
      <c r="E807" s="213"/>
      <c r="F807" s="213"/>
      <c r="G807" s="213"/>
      <c r="H807" s="213"/>
      <c r="I807" s="213"/>
      <c r="J807" s="213"/>
      <c r="K807" s="213"/>
      <c r="L807" s="213"/>
      <c r="M807" s="213"/>
      <c r="N807" s="213"/>
      <c r="O807" s="213"/>
      <c r="P807" s="213"/>
      <c r="Q807" s="213"/>
      <c r="R807" s="213"/>
      <c r="S807" s="213"/>
      <c r="T807" s="213"/>
      <c r="U807" s="213"/>
      <c r="V807" s="213"/>
      <c r="W807" s="213"/>
      <c r="X807" s="213"/>
      <c r="Y807" s="213"/>
      <c r="Z807" s="213"/>
    </row>
    <row r="808" spans="1:26" ht="15.75" customHeight="1">
      <c r="A808" s="213"/>
      <c r="B808" s="214"/>
      <c r="C808" s="213"/>
      <c r="D808" s="215"/>
      <c r="E808" s="213"/>
      <c r="F808" s="213"/>
      <c r="G808" s="213"/>
      <c r="H808" s="213"/>
      <c r="I808" s="213"/>
      <c r="J808" s="213"/>
      <c r="K808" s="213"/>
      <c r="L808" s="213"/>
      <c r="M808" s="213"/>
      <c r="N808" s="213"/>
      <c r="O808" s="213"/>
      <c r="P808" s="213"/>
      <c r="Q808" s="213"/>
      <c r="R808" s="213"/>
      <c r="S808" s="213"/>
      <c r="T808" s="213"/>
      <c r="U808" s="213"/>
      <c r="V808" s="213"/>
      <c r="W808" s="213"/>
      <c r="X808" s="213"/>
      <c r="Y808" s="213"/>
      <c r="Z808" s="213"/>
    </row>
    <row r="809" spans="1:26" ht="15.75" customHeight="1">
      <c r="A809" s="213"/>
      <c r="B809" s="214"/>
      <c r="C809" s="213"/>
      <c r="D809" s="215"/>
      <c r="E809" s="213"/>
      <c r="F809" s="213"/>
      <c r="G809" s="213"/>
      <c r="H809" s="213"/>
      <c r="I809" s="213"/>
      <c r="J809" s="213"/>
      <c r="K809" s="213"/>
      <c r="L809" s="213"/>
      <c r="M809" s="213"/>
      <c r="N809" s="213"/>
      <c r="O809" s="213"/>
      <c r="P809" s="213"/>
      <c r="Q809" s="213"/>
      <c r="R809" s="213"/>
      <c r="S809" s="213"/>
      <c r="T809" s="213"/>
      <c r="U809" s="213"/>
      <c r="V809" s="213"/>
      <c r="W809" s="213"/>
      <c r="X809" s="213"/>
      <c r="Y809" s="213"/>
      <c r="Z809" s="213"/>
    </row>
    <row r="810" spans="1:26" ht="15.75" customHeight="1">
      <c r="A810" s="213"/>
      <c r="B810" s="214"/>
      <c r="C810" s="213"/>
      <c r="D810" s="215"/>
      <c r="E810" s="213"/>
      <c r="F810" s="213"/>
      <c r="G810" s="213"/>
      <c r="H810" s="213"/>
      <c r="I810" s="213"/>
      <c r="J810" s="213"/>
      <c r="K810" s="213"/>
      <c r="L810" s="213"/>
      <c r="M810" s="213"/>
      <c r="N810" s="213"/>
      <c r="O810" s="213"/>
      <c r="P810" s="213"/>
      <c r="Q810" s="213"/>
      <c r="R810" s="213"/>
      <c r="S810" s="213"/>
      <c r="T810" s="213"/>
      <c r="U810" s="213"/>
      <c r="V810" s="213"/>
      <c r="W810" s="213"/>
      <c r="X810" s="213"/>
      <c r="Y810" s="213"/>
      <c r="Z810" s="213"/>
    </row>
    <row r="811" spans="1:26" ht="15.75" customHeight="1">
      <c r="A811" s="213"/>
      <c r="B811" s="214"/>
      <c r="C811" s="213"/>
      <c r="D811" s="215"/>
      <c r="E811" s="213"/>
      <c r="F811" s="213"/>
      <c r="G811" s="213"/>
      <c r="H811" s="213"/>
      <c r="I811" s="213"/>
      <c r="J811" s="213"/>
      <c r="K811" s="213"/>
      <c r="L811" s="213"/>
      <c r="M811" s="213"/>
      <c r="N811" s="213"/>
      <c r="O811" s="213"/>
      <c r="P811" s="213"/>
      <c r="Q811" s="213"/>
      <c r="R811" s="213"/>
      <c r="S811" s="213"/>
      <c r="T811" s="213"/>
      <c r="U811" s="213"/>
      <c r="V811" s="213"/>
      <c r="W811" s="213"/>
      <c r="X811" s="213"/>
      <c r="Y811" s="213"/>
      <c r="Z811" s="213"/>
    </row>
    <row r="812" spans="1:26" ht="15.75" customHeight="1">
      <c r="A812" s="213"/>
      <c r="B812" s="214"/>
      <c r="C812" s="213"/>
      <c r="D812" s="215"/>
      <c r="E812" s="213"/>
      <c r="F812" s="213"/>
      <c r="G812" s="213"/>
      <c r="H812" s="213"/>
      <c r="I812" s="213"/>
      <c r="J812" s="213"/>
      <c r="K812" s="213"/>
      <c r="L812" s="213"/>
      <c r="M812" s="213"/>
      <c r="N812" s="213"/>
      <c r="O812" s="213"/>
      <c r="P812" s="213"/>
      <c r="Q812" s="213"/>
      <c r="R812" s="213"/>
      <c r="S812" s="213"/>
      <c r="T812" s="213"/>
      <c r="U812" s="213"/>
      <c r="V812" s="213"/>
      <c r="W812" s="213"/>
      <c r="X812" s="213"/>
      <c r="Y812" s="213"/>
      <c r="Z812" s="213"/>
    </row>
    <row r="813" spans="1:26" ht="15.75" customHeight="1">
      <c r="A813" s="213"/>
      <c r="B813" s="214"/>
      <c r="C813" s="213"/>
      <c r="D813" s="215"/>
      <c r="E813" s="213"/>
      <c r="F813" s="213"/>
      <c r="G813" s="213"/>
      <c r="H813" s="213"/>
      <c r="I813" s="213"/>
      <c r="J813" s="213"/>
      <c r="K813" s="213"/>
      <c r="L813" s="213"/>
      <c r="M813" s="213"/>
      <c r="N813" s="213"/>
      <c r="O813" s="213"/>
      <c r="P813" s="213"/>
      <c r="Q813" s="213"/>
      <c r="R813" s="213"/>
      <c r="S813" s="213"/>
      <c r="T813" s="213"/>
      <c r="U813" s="213"/>
      <c r="V813" s="213"/>
      <c r="W813" s="213"/>
      <c r="X813" s="213"/>
      <c r="Y813" s="213"/>
      <c r="Z813" s="213"/>
    </row>
    <row r="814" spans="1:26" ht="15.75" customHeight="1">
      <c r="A814" s="213"/>
      <c r="B814" s="214"/>
      <c r="C814" s="213"/>
      <c r="D814" s="215"/>
      <c r="E814" s="213"/>
      <c r="F814" s="213"/>
      <c r="G814" s="213"/>
      <c r="H814" s="213"/>
      <c r="I814" s="213"/>
      <c r="J814" s="213"/>
      <c r="K814" s="213"/>
      <c r="L814" s="213"/>
      <c r="M814" s="213"/>
      <c r="N814" s="213"/>
      <c r="O814" s="213"/>
      <c r="P814" s="213"/>
      <c r="Q814" s="213"/>
      <c r="R814" s="213"/>
      <c r="S814" s="213"/>
      <c r="T814" s="213"/>
      <c r="U814" s="213"/>
      <c r="V814" s="213"/>
      <c r="W814" s="213"/>
      <c r="X814" s="213"/>
      <c r="Y814" s="213"/>
      <c r="Z814" s="213"/>
    </row>
    <row r="815" spans="1:26" ht="15.75" customHeight="1">
      <c r="A815" s="213"/>
      <c r="B815" s="214"/>
      <c r="C815" s="213"/>
      <c r="D815" s="215"/>
      <c r="E815" s="213"/>
      <c r="F815" s="213"/>
      <c r="G815" s="213"/>
      <c r="H815" s="213"/>
      <c r="I815" s="213"/>
      <c r="J815" s="213"/>
      <c r="K815" s="213"/>
      <c r="L815" s="213"/>
      <c r="M815" s="213"/>
      <c r="N815" s="213"/>
      <c r="O815" s="213"/>
      <c r="P815" s="213"/>
      <c r="Q815" s="213"/>
      <c r="R815" s="213"/>
      <c r="S815" s="213"/>
      <c r="T815" s="213"/>
      <c r="U815" s="213"/>
      <c r="V815" s="213"/>
      <c r="W815" s="213"/>
      <c r="X815" s="213"/>
      <c r="Y815" s="213"/>
      <c r="Z815" s="213"/>
    </row>
    <row r="816" spans="1:26" ht="15.75" customHeight="1">
      <c r="A816" s="213"/>
      <c r="B816" s="214"/>
      <c r="C816" s="213"/>
      <c r="D816" s="215"/>
      <c r="E816" s="213"/>
      <c r="F816" s="213"/>
      <c r="G816" s="213"/>
      <c r="H816" s="213"/>
      <c r="I816" s="213"/>
      <c r="J816" s="213"/>
      <c r="K816" s="213"/>
      <c r="L816" s="213"/>
      <c r="M816" s="213"/>
      <c r="N816" s="213"/>
      <c r="O816" s="213"/>
      <c r="P816" s="213"/>
      <c r="Q816" s="213"/>
      <c r="R816" s="213"/>
      <c r="S816" s="213"/>
      <c r="T816" s="213"/>
      <c r="U816" s="213"/>
      <c r="V816" s="213"/>
      <c r="W816" s="213"/>
      <c r="X816" s="213"/>
      <c r="Y816" s="213"/>
      <c r="Z816" s="213"/>
    </row>
    <row r="817" spans="1:26" ht="15.75" customHeight="1">
      <c r="A817" s="213"/>
      <c r="B817" s="214"/>
      <c r="C817" s="213"/>
      <c r="D817" s="215"/>
      <c r="E817" s="213"/>
      <c r="F817" s="213"/>
      <c r="G817" s="213"/>
      <c r="H817" s="213"/>
      <c r="I817" s="213"/>
      <c r="J817" s="213"/>
      <c r="K817" s="213"/>
      <c r="L817" s="213"/>
      <c r="M817" s="213"/>
      <c r="N817" s="213"/>
      <c r="O817" s="213"/>
      <c r="P817" s="213"/>
      <c r="Q817" s="213"/>
      <c r="R817" s="213"/>
      <c r="S817" s="213"/>
      <c r="T817" s="213"/>
      <c r="U817" s="213"/>
      <c r="V817" s="213"/>
      <c r="W817" s="213"/>
      <c r="X817" s="213"/>
      <c r="Y817" s="213"/>
      <c r="Z817" s="213"/>
    </row>
    <row r="818" spans="1:26" ht="15.75" customHeight="1">
      <c r="A818" s="213"/>
      <c r="B818" s="214"/>
      <c r="C818" s="213"/>
      <c r="D818" s="215"/>
      <c r="E818" s="213"/>
      <c r="F818" s="213"/>
      <c r="G818" s="213"/>
      <c r="H818" s="213"/>
      <c r="I818" s="213"/>
      <c r="J818" s="213"/>
      <c r="K818" s="213"/>
      <c r="L818" s="213"/>
      <c r="M818" s="213"/>
      <c r="N818" s="213"/>
      <c r="O818" s="213"/>
      <c r="P818" s="213"/>
      <c r="Q818" s="213"/>
      <c r="R818" s="213"/>
      <c r="S818" s="213"/>
      <c r="T818" s="213"/>
      <c r="U818" s="213"/>
      <c r="V818" s="213"/>
      <c r="W818" s="213"/>
      <c r="X818" s="213"/>
      <c r="Y818" s="213"/>
      <c r="Z818" s="213"/>
    </row>
    <row r="819" spans="1:26" ht="15.75" customHeight="1">
      <c r="A819" s="213"/>
      <c r="B819" s="214"/>
      <c r="C819" s="213"/>
      <c r="D819" s="215"/>
      <c r="E819" s="213"/>
      <c r="F819" s="213"/>
      <c r="G819" s="213"/>
      <c r="H819" s="213"/>
      <c r="I819" s="213"/>
      <c r="J819" s="213"/>
      <c r="K819" s="213"/>
      <c r="L819" s="213"/>
      <c r="M819" s="213"/>
      <c r="N819" s="213"/>
      <c r="O819" s="213"/>
      <c r="P819" s="213"/>
      <c r="Q819" s="213"/>
      <c r="R819" s="213"/>
      <c r="S819" s="213"/>
      <c r="T819" s="213"/>
      <c r="U819" s="213"/>
      <c r="V819" s="213"/>
      <c r="W819" s="213"/>
      <c r="X819" s="213"/>
      <c r="Y819" s="213"/>
      <c r="Z819" s="213"/>
    </row>
    <row r="820" spans="1:26" ht="15.75" customHeight="1">
      <c r="A820" s="213"/>
      <c r="B820" s="214"/>
      <c r="C820" s="213"/>
      <c r="D820" s="215"/>
      <c r="E820" s="213"/>
      <c r="F820" s="213"/>
      <c r="G820" s="213"/>
      <c r="H820" s="213"/>
      <c r="I820" s="213"/>
      <c r="J820" s="213"/>
      <c r="K820" s="213"/>
      <c r="L820" s="213"/>
      <c r="M820" s="213"/>
      <c r="N820" s="213"/>
      <c r="O820" s="213"/>
      <c r="P820" s="213"/>
      <c r="Q820" s="213"/>
      <c r="R820" s="213"/>
      <c r="S820" s="213"/>
      <c r="T820" s="213"/>
      <c r="U820" s="213"/>
      <c r="V820" s="213"/>
      <c r="W820" s="213"/>
      <c r="X820" s="213"/>
      <c r="Y820" s="213"/>
      <c r="Z820" s="213"/>
    </row>
    <row r="821" spans="1:26" ht="15.75" customHeight="1">
      <c r="A821" s="213"/>
      <c r="B821" s="214"/>
      <c r="C821" s="213"/>
      <c r="D821" s="215"/>
      <c r="E821" s="213"/>
      <c r="F821" s="213"/>
      <c r="G821" s="213"/>
      <c r="H821" s="213"/>
      <c r="I821" s="213"/>
      <c r="J821" s="213"/>
      <c r="K821" s="213"/>
      <c r="L821" s="213"/>
      <c r="M821" s="213"/>
      <c r="N821" s="213"/>
      <c r="O821" s="213"/>
      <c r="P821" s="213"/>
      <c r="Q821" s="213"/>
      <c r="R821" s="213"/>
      <c r="S821" s="213"/>
      <c r="T821" s="213"/>
      <c r="U821" s="213"/>
      <c r="V821" s="213"/>
      <c r="W821" s="213"/>
      <c r="X821" s="213"/>
      <c r="Y821" s="213"/>
      <c r="Z821" s="213"/>
    </row>
    <row r="822" spans="1:26" ht="15.75" customHeight="1">
      <c r="A822" s="213"/>
      <c r="B822" s="214"/>
      <c r="C822" s="213"/>
      <c r="D822" s="215"/>
      <c r="E822" s="213"/>
      <c r="F822" s="213"/>
      <c r="G822" s="213"/>
      <c r="H822" s="213"/>
      <c r="I822" s="213"/>
      <c r="J822" s="213"/>
      <c r="K822" s="213"/>
      <c r="L822" s="213"/>
      <c r="M822" s="213"/>
      <c r="N822" s="213"/>
      <c r="O822" s="213"/>
      <c r="P822" s="213"/>
      <c r="Q822" s="213"/>
      <c r="R822" s="213"/>
      <c r="S822" s="213"/>
      <c r="T822" s="213"/>
      <c r="U822" s="213"/>
      <c r="V822" s="213"/>
      <c r="W822" s="213"/>
      <c r="X822" s="213"/>
      <c r="Y822" s="213"/>
      <c r="Z822" s="213"/>
    </row>
    <row r="823" spans="1:26" ht="15.75" customHeight="1">
      <c r="A823" s="213"/>
      <c r="B823" s="214"/>
      <c r="C823" s="213"/>
      <c r="D823" s="215"/>
      <c r="E823" s="213"/>
      <c r="F823" s="213"/>
      <c r="G823" s="213"/>
      <c r="H823" s="213"/>
      <c r="I823" s="213"/>
      <c r="J823" s="213"/>
      <c r="K823" s="213"/>
      <c r="L823" s="213"/>
      <c r="M823" s="213"/>
      <c r="N823" s="213"/>
      <c r="O823" s="213"/>
      <c r="P823" s="213"/>
      <c r="Q823" s="213"/>
      <c r="R823" s="213"/>
      <c r="S823" s="213"/>
      <c r="T823" s="213"/>
      <c r="U823" s="213"/>
      <c r="V823" s="213"/>
      <c r="W823" s="213"/>
      <c r="X823" s="213"/>
      <c r="Y823" s="213"/>
      <c r="Z823" s="213"/>
    </row>
    <row r="824" spans="1:26" ht="15.75" customHeight="1">
      <c r="A824" s="213"/>
      <c r="B824" s="214"/>
      <c r="C824" s="213"/>
      <c r="D824" s="215"/>
      <c r="E824" s="213"/>
      <c r="F824" s="213"/>
      <c r="G824" s="213"/>
      <c r="H824" s="213"/>
      <c r="I824" s="213"/>
      <c r="J824" s="213"/>
      <c r="K824" s="213"/>
      <c r="L824" s="213"/>
      <c r="M824" s="213"/>
      <c r="N824" s="213"/>
      <c r="O824" s="213"/>
      <c r="P824" s="213"/>
      <c r="Q824" s="213"/>
      <c r="R824" s="213"/>
      <c r="S824" s="213"/>
      <c r="T824" s="213"/>
      <c r="U824" s="213"/>
      <c r="V824" s="213"/>
      <c r="W824" s="213"/>
      <c r="X824" s="213"/>
      <c r="Y824" s="213"/>
      <c r="Z824" s="213"/>
    </row>
    <row r="825" spans="1:26" ht="15.75" customHeight="1">
      <c r="A825" s="213"/>
      <c r="B825" s="214"/>
      <c r="C825" s="213"/>
      <c r="D825" s="215"/>
      <c r="E825" s="213"/>
      <c r="F825" s="213"/>
      <c r="G825" s="213"/>
      <c r="H825" s="213"/>
      <c r="I825" s="213"/>
      <c r="J825" s="213"/>
      <c r="K825" s="213"/>
      <c r="L825" s="213"/>
      <c r="M825" s="213"/>
      <c r="N825" s="213"/>
      <c r="O825" s="213"/>
      <c r="P825" s="213"/>
      <c r="Q825" s="213"/>
      <c r="R825" s="213"/>
      <c r="S825" s="213"/>
      <c r="T825" s="213"/>
      <c r="U825" s="213"/>
      <c r="V825" s="213"/>
      <c r="W825" s="213"/>
      <c r="X825" s="213"/>
      <c r="Y825" s="213"/>
      <c r="Z825" s="213"/>
    </row>
    <row r="826" spans="1:26" ht="15.75" customHeight="1">
      <c r="A826" s="213"/>
      <c r="B826" s="214"/>
      <c r="C826" s="213"/>
      <c r="D826" s="215"/>
      <c r="E826" s="213"/>
      <c r="F826" s="213"/>
      <c r="G826" s="213"/>
      <c r="H826" s="213"/>
      <c r="I826" s="213"/>
      <c r="J826" s="213"/>
      <c r="K826" s="213"/>
      <c r="L826" s="213"/>
      <c r="M826" s="213"/>
      <c r="N826" s="213"/>
      <c r="O826" s="213"/>
      <c r="P826" s="213"/>
      <c r="Q826" s="213"/>
      <c r="R826" s="213"/>
      <c r="S826" s="213"/>
      <c r="T826" s="213"/>
      <c r="U826" s="213"/>
      <c r="V826" s="213"/>
      <c r="W826" s="213"/>
      <c r="X826" s="213"/>
      <c r="Y826" s="213"/>
      <c r="Z826" s="213"/>
    </row>
    <row r="827" spans="1:26" ht="15.75" customHeight="1">
      <c r="A827" s="213"/>
      <c r="B827" s="214"/>
      <c r="C827" s="213"/>
      <c r="D827" s="215"/>
      <c r="E827" s="213"/>
      <c r="F827" s="213"/>
      <c r="G827" s="213"/>
      <c r="H827" s="213"/>
      <c r="I827" s="213"/>
      <c r="J827" s="213"/>
      <c r="K827" s="213"/>
      <c r="L827" s="213"/>
      <c r="M827" s="213"/>
      <c r="N827" s="213"/>
      <c r="O827" s="213"/>
      <c r="P827" s="213"/>
      <c r="Q827" s="213"/>
      <c r="R827" s="213"/>
      <c r="S827" s="213"/>
      <c r="T827" s="213"/>
      <c r="U827" s="213"/>
      <c r="V827" s="213"/>
      <c r="W827" s="213"/>
      <c r="X827" s="213"/>
      <c r="Y827" s="213"/>
      <c r="Z827" s="213"/>
    </row>
    <row r="828" spans="1:26" ht="15.75" customHeight="1">
      <c r="A828" s="213"/>
      <c r="B828" s="214"/>
      <c r="C828" s="213"/>
      <c r="D828" s="215"/>
      <c r="E828" s="213"/>
      <c r="F828" s="213"/>
      <c r="G828" s="213"/>
      <c r="H828" s="213"/>
      <c r="I828" s="213"/>
      <c r="J828" s="213"/>
      <c r="K828" s="213"/>
      <c r="L828" s="213"/>
      <c r="M828" s="213"/>
      <c r="N828" s="213"/>
      <c r="O828" s="213"/>
      <c r="P828" s="213"/>
      <c r="Q828" s="213"/>
      <c r="R828" s="213"/>
      <c r="S828" s="213"/>
      <c r="T828" s="213"/>
      <c r="U828" s="213"/>
      <c r="V828" s="213"/>
      <c r="W828" s="213"/>
      <c r="X828" s="213"/>
      <c r="Y828" s="213"/>
      <c r="Z828" s="213"/>
    </row>
    <row r="829" spans="1:26" ht="15.75" customHeight="1">
      <c r="A829" s="213"/>
      <c r="B829" s="214"/>
      <c r="C829" s="213"/>
      <c r="D829" s="215"/>
      <c r="E829" s="213"/>
      <c r="F829" s="213"/>
      <c r="G829" s="213"/>
      <c r="H829" s="213"/>
      <c r="I829" s="213"/>
      <c r="J829" s="213"/>
      <c r="K829" s="213"/>
      <c r="L829" s="213"/>
      <c r="M829" s="213"/>
      <c r="N829" s="213"/>
      <c r="O829" s="213"/>
      <c r="P829" s="213"/>
      <c r="Q829" s="213"/>
      <c r="R829" s="213"/>
      <c r="S829" s="213"/>
      <c r="T829" s="213"/>
      <c r="U829" s="213"/>
      <c r="V829" s="213"/>
      <c r="W829" s="213"/>
      <c r="X829" s="213"/>
      <c r="Y829" s="213"/>
      <c r="Z829" s="213"/>
    </row>
    <row r="830" spans="1:26" ht="15.75" customHeight="1">
      <c r="A830" s="213"/>
      <c r="B830" s="214"/>
      <c r="C830" s="213"/>
      <c r="D830" s="215"/>
      <c r="E830" s="213"/>
      <c r="F830" s="213"/>
      <c r="G830" s="213"/>
      <c r="H830" s="213"/>
      <c r="I830" s="213"/>
      <c r="J830" s="213"/>
      <c r="K830" s="213"/>
      <c r="L830" s="213"/>
      <c r="M830" s="213"/>
      <c r="N830" s="213"/>
      <c r="O830" s="213"/>
      <c r="P830" s="213"/>
      <c r="Q830" s="213"/>
      <c r="R830" s="213"/>
      <c r="S830" s="213"/>
      <c r="T830" s="213"/>
      <c r="U830" s="213"/>
      <c r="V830" s="213"/>
      <c r="W830" s="213"/>
      <c r="X830" s="213"/>
      <c r="Y830" s="213"/>
      <c r="Z830" s="213"/>
    </row>
    <row r="831" spans="1:26" ht="15.75" customHeight="1">
      <c r="A831" s="213"/>
      <c r="B831" s="214"/>
      <c r="C831" s="213"/>
      <c r="D831" s="215"/>
      <c r="E831" s="213"/>
      <c r="F831" s="213"/>
      <c r="G831" s="213"/>
      <c r="H831" s="213"/>
      <c r="I831" s="213"/>
      <c r="J831" s="213"/>
      <c r="K831" s="213"/>
      <c r="L831" s="213"/>
      <c r="M831" s="213"/>
      <c r="N831" s="213"/>
      <c r="O831" s="213"/>
      <c r="P831" s="213"/>
      <c r="Q831" s="213"/>
      <c r="R831" s="213"/>
      <c r="S831" s="213"/>
      <c r="T831" s="213"/>
      <c r="U831" s="213"/>
      <c r="V831" s="213"/>
      <c r="W831" s="213"/>
      <c r="X831" s="213"/>
      <c r="Y831" s="213"/>
      <c r="Z831" s="213"/>
    </row>
    <row r="832" spans="1:26" ht="15.75" customHeight="1">
      <c r="A832" s="213"/>
      <c r="B832" s="214"/>
      <c r="C832" s="213"/>
      <c r="D832" s="215"/>
      <c r="E832" s="213"/>
      <c r="F832" s="213"/>
      <c r="G832" s="213"/>
      <c r="H832" s="213"/>
      <c r="I832" s="213"/>
      <c r="J832" s="213"/>
      <c r="K832" s="213"/>
      <c r="L832" s="213"/>
      <c r="M832" s="213"/>
      <c r="N832" s="213"/>
      <c r="O832" s="213"/>
      <c r="P832" s="213"/>
      <c r="Q832" s="213"/>
      <c r="R832" s="213"/>
      <c r="S832" s="213"/>
      <c r="T832" s="213"/>
      <c r="U832" s="213"/>
      <c r="V832" s="213"/>
      <c r="W832" s="213"/>
      <c r="X832" s="213"/>
      <c r="Y832" s="213"/>
      <c r="Z832" s="213"/>
    </row>
    <row r="833" spans="1:26" ht="15.75" customHeight="1">
      <c r="A833" s="213"/>
      <c r="B833" s="214"/>
      <c r="C833" s="213"/>
      <c r="D833" s="215"/>
      <c r="E833" s="213"/>
      <c r="F833" s="213"/>
      <c r="G833" s="213"/>
      <c r="H833" s="213"/>
      <c r="I833" s="213"/>
      <c r="J833" s="213"/>
      <c r="K833" s="213"/>
      <c r="L833" s="213"/>
      <c r="M833" s="213"/>
      <c r="N833" s="213"/>
      <c r="O833" s="213"/>
      <c r="P833" s="213"/>
      <c r="Q833" s="213"/>
      <c r="R833" s="213"/>
      <c r="S833" s="213"/>
      <c r="T833" s="213"/>
      <c r="U833" s="213"/>
      <c r="V833" s="213"/>
      <c r="W833" s="213"/>
      <c r="X833" s="213"/>
      <c r="Y833" s="213"/>
      <c r="Z833" s="213"/>
    </row>
    <row r="834" spans="1:26" ht="15.75" customHeight="1">
      <c r="A834" s="213"/>
      <c r="B834" s="214"/>
      <c r="C834" s="213"/>
      <c r="D834" s="215"/>
      <c r="E834" s="213"/>
      <c r="F834" s="213"/>
      <c r="G834" s="213"/>
      <c r="H834" s="213"/>
      <c r="I834" s="213"/>
      <c r="J834" s="213"/>
      <c r="K834" s="213"/>
      <c r="L834" s="213"/>
      <c r="M834" s="213"/>
      <c r="N834" s="213"/>
      <c r="O834" s="213"/>
      <c r="P834" s="213"/>
      <c r="Q834" s="213"/>
      <c r="R834" s="213"/>
      <c r="S834" s="213"/>
      <c r="T834" s="213"/>
      <c r="U834" s="213"/>
      <c r="V834" s="213"/>
      <c r="W834" s="213"/>
      <c r="X834" s="213"/>
      <c r="Y834" s="213"/>
      <c r="Z834" s="213"/>
    </row>
    <row r="835" spans="1:26" ht="15.75" customHeight="1">
      <c r="A835" s="213"/>
      <c r="B835" s="214"/>
      <c r="C835" s="213"/>
      <c r="D835" s="215"/>
      <c r="E835" s="213"/>
      <c r="F835" s="213"/>
      <c r="G835" s="213"/>
      <c r="H835" s="213"/>
      <c r="I835" s="213"/>
      <c r="J835" s="213"/>
      <c r="K835" s="213"/>
      <c r="L835" s="213"/>
      <c r="M835" s="213"/>
      <c r="N835" s="213"/>
      <c r="O835" s="213"/>
      <c r="P835" s="213"/>
      <c r="Q835" s="213"/>
      <c r="R835" s="213"/>
      <c r="S835" s="213"/>
      <c r="T835" s="213"/>
      <c r="U835" s="213"/>
      <c r="V835" s="213"/>
      <c r="W835" s="213"/>
      <c r="X835" s="213"/>
      <c r="Y835" s="213"/>
      <c r="Z835" s="213"/>
    </row>
    <row r="836" spans="1:26" ht="15.75" customHeight="1">
      <c r="A836" s="213"/>
      <c r="B836" s="214"/>
      <c r="C836" s="213"/>
      <c r="D836" s="215"/>
      <c r="E836" s="213"/>
      <c r="F836" s="213"/>
      <c r="G836" s="213"/>
      <c r="H836" s="213"/>
      <c r="I836" s="213"/>
      <c r="J836" s="213"/>
      <c r="K836" s="213"/>
      <c r="L836" s="213"/>
      <c r="M836" s="213"/>
      <c r="N836" s="213"/>
      <c r="O836" s="213"/>
      <c r="P836" s="213"/>
      <c r="Q836" s="213"/>
      <c r="R836" s="213"/>
      <c r="S836" s="213"/>
      <c r="T836" s="213"/>
      <c r="U836" s="213"/>
      <c r="V836" s="213"/>
      <c r="W836" s="213"/>
      <c r="X836" s="213"/>
      <c r="Y836" s="213"/>
      <c r="Z836" s="213"/>
    </row>
    <row r="837" spans="1:26" ht="15.75" customHeight="1">
      <c r="A837" s="213"/>
      <c r="B837" s="214"/>
      <c r="C837" s="213"/>
      <c r="D837" s="215"/>
      <c r="E837" s="213"/>
      <c r="F837" s="213"/>
      <c r="G837" s="213"/>
      <c r="H837" s="213"/>
      <c r="I837" s="213"/>
      <c r="J837" s="213"/>
      <c r="K837" s="213"/>
      <c r="L837" s="213"/>
      <c r="M837" s="213"/>
      <c r="N837" s="213"/>
      <c r="O837" s="213"/>
      <c r="P837" s="213"/>
      <c r="Q837" s="213"/>
      <c r="R837" s="213"/>
      <c r="S837" s="213"/>
      <c r="T837" s="213"/>
      <c r="U837" s="213"/>
      <c r="V837" s="213"/>
      <c r="W837" s="213"/>
      <c r="X837" s="213"/>
      <c r="Y837" s="213"/>
      <c r="Z837" s="213"/>
    </row>
    <row r="838" spans="1:26" ht="15.75" customHeight="1">
      <c r="A838" s="213"/>
      <c r="B838" s="214"/>
      <c r="C838" s="213"/>
      <c r="D838" s="215"/>
      <c r="E838" s="213"/>
      <c r="F838" s="213"/>
      <c r="G838" s="213"/>
      <c r="H838" s="213"/>
      <c r="I838" s="213"/>
      <c r="J838" s="213"/>
      <c r="K838" s="213"/>
      <c r="L838" s="213"/>
      <c r="M838" s="213"/>
      <c r="N838" s="213"/>
      <c r="O838" s="213"/>
      <c r="P838" s="213"/>
      <c r="Q838" s="213"/>
      <c r="R838" s="213"/>
      <c r="S838" s="213"/>
      <c r="T838" s="213"/>
      <c r="U838" s="213"/>
      <c r="V838" s="213"/>
      <c r="W838" s="213"/>
      <c r="X838" s="213"/>
      <c r="Y838" s="213"/>
      <c r="Z838" s="213"/>
    </row>
    <row r="839" spans="1:26" ht="15.75" customHeight="1">
      <c r="A839" s="213"/>
      <c r="B839" s="214"/>
      <c r="C839" s="213"/>
      <c r="D839" s="215"/>
      <c r="E839" s="213"/>
      <c r="F839" s="213"/>
      <c r="G839" s="213"/>
      <c r="H839" s="213"/>
      <c r="I839" s="213"/>
      <c r="J839" s="213"/>
      <c r="K839" s="213"/>
      <c r="L839" s="213"/>
      <c r="M839" s="213"/>
      <c r="N839" s="213"/>
      <c r="O839" s="213"/>
      <c r="P839" s="213"/>
      <c r="Q839" s="213"/>
      <c r="R839" s="213"/>
      <c r="S839" s="213"/>
      <c r="T839" s="213"/>
      <c r="U839" s="213"/>
      <c r="V839" s="213"/>
      <c r="W839" s="213"/>
      <c r="X839" s="213"/>
      <c r="Y839" s="213"/>
      <c r="Z839" s="213"/>
    </row>
    <row r="840" spans="1:26" ht="15.75" customHeight="1">
      <c r="A840" s="213"/>
      <c r="B840" s="214"/>
      <c r="C840" s="213"/>
      <c r="D840" s="215"/>
      <c r="E840" s="213"/>
      <c r="F840" s="213"/>
      <c r="G840" s="213"/>
      <c r="H840" s="213"/>
      <c r="I840" s="213"/>
      <c r="J840" s="213"/>
      <c r="K840" s="213"/>
      <c r="L840" s="213"/>
      <c r="M840" s="213"/>
      <c r="N840" s="213"/>
      <c r="O840" s="213"/>
      <c r="P840" s="213"/>
      <c r="Q840" s="213"/>
      <c r="R840" s="213"/>
      <c r="S840" s="213"/>
      <c r="T840" s="213"/>
      <c r="U840" s="213"/>
      <c r="V840" s="213"/>
      <c r="W840" s="213"/>
      <c r="X840" s="213"/>
      <c r="Y840" s="213"/>
      <c r="Z840" s="213"/>
    </row>
    <row r="841" spans="1:26" ht="15.75" customHeight="1">
      <c r="A841" s="213"/>
      <c r="B841" s="214"/>
      <c r="C841" s="213"/>
      <c r="D841" s="215"/>
      <c r="E841" s="213"/>
      <c r="F841" s="213"/>
      <c r="G841" s="213"/>
      <c r="H841" s="213"/>
      <c r="I841" s="213"/>
      <c r="J841" s="213"/>
      <c r="K841" s="213"/>
      <c r="L841" s="213"/>
      <c r="M841" s="213"/>
      <c r="N841" s="213"/>
      <c r="O841" s="213"/>
      <c r="P841" s="213"/>
      <c r="Q841" s="213"/>
      <c r="R841" s="213"/>
      <c r="S841" s="213"/>
      <c r="T841" s="213"/>
      <c r="U841" s="213"/>
      <c r="V841" s="213"/>
      <c r="W841" s="213"/>
      <c r="X841" s="213"/>
      <c r="Y841" s="213"/>
      <c r="Z841" s="213"/>
    </row>
    <row r="842" spans="1:26" ht="15.75" customHeight="1">
      <c r="A842" s="213"/>
      <c r="B842" s="214"/>
      <c r="C842" s="213"/>
      <c r="D842" s="215"/>
      <c r="E842" s="213"/>
      <c r="F842" s="213"/>
      <c r="G842" s="213"/>
      <c r="H842" s="213"/>
      <c r="I842" s="213"/>
      <c r="J842" s="213"/>
      <c r="K842" s="213"/>
      <c r="L842" s="213"/>
      <c r="M842" s="213"/>
      <c r="N842" s="213"/>
      <c r="O842" s="213"/>
      <c r="P842" s="213"/>
      <c r="Q842" s="213"/>
      <c r="R842" s="213"/>
      <c r="S842" s="213"/>
      <c r="T842" s="213"/>
      <c r="U842" s="213"/>
      <c r="V842" s="213"/>
      <c r="W842" s="213"/>
      <c r="X842" s="213"/>
      <c r="Y842" s="213"/>
      <c r="Z842" s="213"/>
    </row>
    <row r="843" spans="1:26" ht="15.75" customHeight="1">
      <c r="A843" s="213"/>
      <c r="B843" s="214"/>
      <c r="C843" s="213"/>
      <c r="D843" s="215"/>
      <c r="E843" s="213"/>
      <c r="F843" s="213"/>
      <c r="G843" s="213"/>
      <c r="H843" s="213"/>
      <c r="I843" s="213"/>
      <c r="J843" s="213"/>
      <c r="K843" s="213"/>
      <c r="L843" s="213"/>
      <c r="M843" s="213"/>
      <c r="N843" s="213"/>
      <c r="O843" s="213"/>
      <c r="P843" s="213"/>
      <c r="Q843" s="213"/>
      <c r="R843" s="213"/>
      <c r="S843" s="213"/>
      <c r="T843" s="213"/>
      <c r="U843" s="213"/>
      <c r="V843" s="213"/>
      <c r="W843" s="213"/>
      <c r="X843" s="213"/>
      <c r="Y843" s="213"/>
      <c r="Z843" s="213"/>
    </row>
    <row r="844" spans="1:26" ht="15.75" customHeight="1">
      <c r="A844" s="213"/>
      <c r="B844" s="214"/>
      <c r="C844" s="213"/>
      <c r="D844" s="215"/>
      <c r="E844" s="213"/>
      <c r="F844" s="213"/>
      <c r="G844" s="213"/>
      <c r="H844" s="213"/>
      <c r="I844" s="213"/>
      <c r="J844" s="213"/>
      <c r="K844" s="213"/>
      <c r="L844" s="213"/>
      <c r="M844" s="213"/>
      <c r="N844" s="213"/>
      <c r="O844" s="213"/>
      <c r="P844" s="213"/>
      <c r="Q844" s="213"/>
      <c r="R844" s="213"/>
      <c r="S844" s="213"/>
      <c r="T844" s="213"/>
      <c r="U844" s="213"/>
      <c r="V844" s="213"/>
      <c r="W844" s="213"/>
      <c r="X844" s="213"/>
      <c r="Y844" s="213"/>
      <c r="Z844" s="213"/>
    </row>
    <row r="845" spans="1:26" ht="15.75" customHeight="1">
      <c r="A845" s="213"/>
      <c r="B845" s="214"/>
      <c r="C845" s="213"/>
      <c r="D845" s="215"/>
      <c r="E845" s="213"/>
      <c r="F845" s="213"/>
      <c r="G845" s="213"/>
      <c r="H845" s="213"/>
      <c r="I845" s="213"/>
      <c r="J845" s="213"/>
      <c r="K845" s="213"/>
      <c r="L845" s="213"/>
      <c r="M845" s="213"/>
      <c r="N845" s="213"/>
      <c r="O845" s="213"/>
      <c r="P845" s="213"/>
      <c r="Q845" s="213"/>
      <c r="R845" s="213"/>
      <c r="S845" s="213"/>
      <c r="T845" s="213"/>
      <c r="U845" s="213"/>
      <c r="V845" s="213"/>
      <c r="W845" s="213"/>
      <c r="X845" s="213"/>
      <c r="Y845" s="213"/>
      <c r="Z845" s="213"/>
    </row>
    <row r="846" spans="1:26" ht="15.75" customHeight="1">
      <c r="A846" s="213"/>
      <c r="B846" s="214"/>
      <c r="C846" s="213"/>
      <c r="D846" s="215"/>
      <c r="E846" s="213"/>
      <c r="F846" s="213"/>
      <c r="G846" s="213"/>
      <c r="H846" s="213"/>
      <c r="I846" s="213"/>
      <c r="J846" s="213"/>
      <c r="K846" s="213"/>
      <c r="L846" s="213"/>
      <c r="M846" s="213"/>
      <c r="N846" s="213"/>
      <c r="O846" s="213"/>
      <c r="P846" s="213"/>
      <c r="Q846" s="213"/>
      <c r="R846" s="213"/>
      <c r="S846" s="213"/>
      <c r="T846" s="213"/>
      <c r="U846" s="213"/>
      <c r="V846" s="213"/>
      <c r="W846" s="213"/>
      <c r="X846" s="213"/>
      <c r="Y846" s="213"/>
      <c r="Z846" s="213"/>
    </row>
    <row r="847" spans="1:26" ht="15.75" customHeight="1">
      <c r="A847" s="213"/>
      <c r="B847" s="214"/>
      <c r="C847" s="213"/>
      <c r="D847" s="215"/>
      <c r="E847" s="213"/>
      <c r="F847" s="213"/>
      <c r="G847" s="213"/>
      <c r="H847" s="213"/>
      <c r="I847" s="213"/>
      <c r="J847" s="213"/>
      <c r="K847" s="213"/>
      <c r="L847" s="213"/>
      <c r="M847" s="213"/>
      <c r="N847" s="213"/>
      <c r="O847" s="213"/>
      <c r="P847" s="213"/>
      <c r="Q847" s="213"/>
      <c r="R847" s="213"/>
      <c r="S847" s="213"/>
      <c r="T847" s="213"/>
      <c r="U847" s="213"/>
      <c r="V847" s="213"/>
      <c r="W847" s="213"/>
      <c r="X847" s="213"/>
      <c r="Y847" s="213"/>
      <c r="Z847" s="213"/>
    </row>
    <row r="848" spans="1:26" ht="15.75" customHeight="1">
      <c r="A848" s="213"/>
      <c r="B848" s="214"/>
      <c r="C848" s="213"/>
      <c r="D848" s="215"/>
      <c r="E848" s="213"/>
      <c r="F848" s="213"/>
      <c r="G848" s="213"/>
      <c r="H848" s="213"/>
      <c r="I848" s="213"/>
      <c r="J848" s="213"/>
      <c r="K848" s="213"/>
      <c r="L848" s="213"/>
      <c r="M848" s="213"/>
      <c r="N848" s="213"/>
      <c r="O848" s="213"/>
      <c r="P848" s="213"/>
      <c r="Q848" s="213"/>
      <c r="R848" s="213"/>
      <c r="S848" s="213"/>
      <c r="T848" s="213"/>
      <c r="U848" s="213"/>
      <c r="V848" s="213"/>
      <c r="W848" s="213"/>
      <c r="X848" s="213"/>
      <c r="Y848" s="213"/>
      <c r="Z848" s="213"/>
    </row>
    <row r="849" spans="1:26" ht="15.75" customHeight="1">
      <c r="A849" s="213"/>
      <c r="B849" s="214"/>
      <c r="C849" s="213"/>
      <c r="D849" s="215"/>
      <c r="E849" s="213"/>
      <c r="F849" s="213"/>
      <c r="G849" s="213"/>
      <c r="H849" s="213"/>
      <c r="I849" s="213"/>
      <c r="J849" s="213"/>
      <c r="K849" s="213"/>
      <c r="L849" s="213"/>
      <c r="M849" s="213"/>
      <c r="N849" s="213"/>
      <c r="O849" s="213"/>
      <c r="P849" s="213"/>
      <c r="Q849" s="213"/>
      <c r="R849" s="213"/>
      <c r="S849" s="213"/>
      <c r="T849" s="213"/>
      <c r="U849" s="213"/>
      <c r="V849" s="213"/>
      <c r="W849" s="213"/>
      <c r="X849" s="213"/>
      <c r="Y849" s="213"/>
      <c r="Z849" s="213"/>
    </row>
    <row r="850" spans="1:26" ht="15.75" customHeight="1">
      <c r="A850" s="213"/>
      <c r="B850" s="214"/>
      <c r="C850" s="213"/>
      <c r="D850" s="215"/>
      <c r="E850" s="213"/>
      <c r="F850" s="213"/>
      <c r="G850" s="213"/>
      <c r="H850" s="213"/>
      <c r="I850" s="213"/>
      <c r="J850" s="213"/>
      <c r="K850" s="213"/>
      <c r="L850" s="213"/>
      <c r="M850" s="213"/>
      <c r="N850" s="213"/>
      <c r="O850" s="213"/>
      <c r="P850" s="213"/>
      <c r="Q850" s="213"/>
      <c r="R850" s="213"/>
      <c r="S850" s="213"/>
      <c r="T850" s="213"/>
      <c r="U850" s="213"/>
      <c r="V850" s="213"/>
      <c r="W850" s="213"/>
      <c r="X850" s="213"/>
      <c r="Y850" s="213"/>
      <c r="Z850" s="213"/>
    </row>
    <row r="851" spans="1:26" ht="15.75" customHeight="1">
      <c r="A851" s="213"/>
      <c r="B851" s="214"/>
      <c r="C851" s="213"/>
      <c r="D851" s="215"/>
      <c r="E851" s="213"/>
      <c r="F851" s="213"/>
      <c r="G851" s="213"/>
      <c r="H851" s="213"/>
      <c r="I851" s="213"/>
      <c r="J851" s="213"/>
      <c r="K851" s="213"/>
      <c r="L851" s="213"/>
      <c r="M851" s="213"/>
      <c r="N851" s="213"/>
      <c r="O851" s="213"/>
      <c r="P851" s="213"/>
      <c r="Q851" s="213"/>
      <c r="R851" s="213"/>
      <c r="S851" s="213"/>
      <c r="T851" s="213"/>
      <c r="U851" s="213"/>
      <c r="V851" s="213"/>
      <c r="W851" s="213"/>
      <c r="X851" s="213"/>
      <c r="Y851" s="213"/>
      <c r="Z851" s="213"/>
    </row>
    <row r="852" spans="1:26" ht="15.75" customHeight="1">
      <c r="A852" s="213"/>
      <c r="B852" s="214"/>
      <c r="C852" s="213"/>
      <c r="D852" s="215"/>
      <c r="E852" s="213"/>
      <c r="F852" s="213"/>
      <c r="G852" s="213"/>
      <c r="H852" s="213"/>
      <c r="I852" s="213"/>
      <c r="J852" s="213"/>
      <c r="K852" s="213"/>
      <c r="L852" s="213"/>
      <c r="M852" s="213"/>
      <c r="N852" s="213"/>
      <c r="O852" s="213"/>
      <c r="P852" s="213"/>
      <c r="Q852" s="213"/>
      <c r="R852" s="213"/>
      <c r="S852" s="213"/>
      <c r="T852" s="213"/>
      <c r="U852" s="213"/>
      <c r="V852" s="213"/>
      <c r="W852" s="213"/>
      <c r="X852" s="213"/>
      <c r="Y852" s="213"/>
      <c r="Z852" s="213"/>
    </row>
    <row r="853" spans="1:26" ht="15.75" customHeight="1">
      <c r="A853" s="213"/>
      <c r="B853" s="214"/>
      <c r="C853" s="213"/>
      <c r="D853" s="215"/>
      <c r="E853" s="213"/>
      <c r="F853" s="213"/>
      <c r="G853" s="213"/>
      <c r="H853" s="213"/>
      <c r="I853" s="213"/>
      <c r="J853" s="213"/>
      <c r="K853" s="213"/>
      <c r="L853" s="213"/>
      <c r="M853" s="213"/>
      <c r="N853" s="213"/>
      <c r="O853" s="213"/>
      <c r="P853" s="213"/>
      <c r="Q853" s="213"/>
      <c r="R853" s="213"/>
      <c r="S853" s="213"/>
      <c r="T853" s="213"/>
      <c r="U853" s="213"/>
      <c r="V853" s="213"/>
      <c r="W853" s="213"/>
      <c r="X853" s="213"/>
      <c r="Y853" s="213"/>
      <c r="Z853" s="213"/>
    </row>
    <row r="854" spans="1:26" ht="15.75" customHeight="1">
      <c r="A854" s="213"/>
      <c r="B854" s="214"/>
      <c r="C854" s="213"/>
      <c r="D854" s="215"/>
      <c r="E854" s="213"/>
      <c r="F854" s="213"/>
      <c r="G854" s="213"/>
      <c r="H854" s="213"/>
      <c r="I854" s="213"/>
      <c r="J854" s="213"/>
      <c r="K854" s="213"/>
      <c r="L854" s="213"/>
      <c r="M854" s="213"/>
      <c r="N854" s="213"/>
      <c r="O854" s="213"/>
      <c r="P854" s="213"/>
      <c r="Q854" s="213"/>
      <c r="R854" s="213"/>
      <c r="S854" s="213"/>
      <c r="T854" s="213"/>
      <c r="U854" s="213"/>
      <c r="V854" s="213"/>
      <c r="W854" s="213"/>
      <c r="X854" s="213"/>
      <c r="Y854" s="213"/>
      <c r="Z854" s="213"/>
    </row>
    <row r="855" spans="1:26" ht="15.75" customHeight="1">
      <c r="A855" s="213"/>
      <c r="B855" s="214"/>
      <c r="C855" s="213"/>
      <c r="D855" s="215"/>
      <c r="E855" s="213"/>
      <c r="F855" s="213"/>
      <c r="G855" s="213"/>
      <c r="H855" s="213"/>
      <c r="I855" s="213"/>
      <c r="J855" s="213"/>
      <c r="K855" s="213"/>
      <c r="L855" s="213"/>
      <c r="M855" s="213"/>
      <c r="N855" s="213"/>
      <c r="O855" s="213"/>
      <c r="P855" s="213"/>
      <c r="Q855" s="213"/>
      <c r="R855" s="213"/>
      <c r="S855" s="213"/>
      <c r="T855" s="213"/>
      <c r="U855" s="213"/>
      <c r="V855" s="213"/>
      <c r="W855" s="213"/>
      <c r="X855" s="213"/>
      <c r="Y855" s="213"/>
      <c r="Z855" s="213"/>
    </row>
    <row r="856" spans="1:26" ht="15.75" customHeight="1">
      <c r="A856" s="213"/>
      <c r="B856" s="214"/>
      <c r="C856" s="213"/>
      <c r="D856" s="215"/>
      <c r="E856" s="213"/>
      <c r="F856" s="213"/>
      <c r="G856" s="213"/>
      <c r="H856" s="213"/>
      <c r="I856" s="213"/>
      <c r="J856" s="213"/>
      <c r="K856" s="213"/>
      <c r="L856" s="213"/>
      <c r="M856" s="213"/>
      <c r="N856" s="213"/>
      <c r="O856" s="213"/>
      <c r="P856" s="213"/>
      <c r="Q856" s="213"/>
      <c r="R856" s="213"/>
      <c r="S856" s="213"/>
      <c r="T856" s="213"/>
      <c r="U856" s="213"/>
      <c r="V856" s="213"/>
      <c r="W856" s="213"/>
      <c r="X856" s="213"/>
      <c r="Y856" s="213"/>
      <c r="Z856" s="213"/>
    </row>
    <row r="857" spans="1:26" ht="15.75" customHeight="1">
      <c r="A857" s="213"/>
      <c r="B857" s="214"/>
      <c r="C857" s="213"/>
      <c r="D857" s="215"/>
      <c r="E857" s="213"/>
      <c r="F857" s="213"/>
      <c r="G857" s="213"/>
      <c r="H857" s="213"/>
      <c r="I857" s="213"/>
      <c r="J857" s="213"/>
      <c r="K857" s="213"/>
      <c r="L857" s="213"/>
      <c r="M857" s="213"/>
      <c r="N857" s="213"/>
      <c r="O857" s="213"/>
      <c r="P857" s="213"/>
      <c r="Q857" s="213"/>
      <c r="R857" s="213"/>
      <c r="S857" s="213"/>
      <c r="T857" s="213"/>
      <c r="U857" s="213"/>
      <c r="V857" s="213"/>
      <c r="W857" s="213"/>
      <c r="X857" s="213"/>
      <c r="Y857" s="213"/>
      <c r="Z857" s="213"/>
    </row>
    <row r="858" spans="1:26" ht="15.75" customHeight="1">
      <c r="A858" s="213"/>
      <c r="B858" s="214"/>
      <c r="C858" s="213"/>
      <c r="D858" s="215"/>
      <c r="E858" s="213"/>
      <c r="F858" s="213"/>
      <c r="G858" s="213"/>
      <c r="H858" s="213"/>
      <c r="I858" s="213"/>
      <c r="J858" s="213"/>
      <c r="K858" s="213"/>
      <c r="L858" s="213"/>
      <c r="M858" s="213"/>
      <c r="N858" s="213"/>
      <c r="O858" s="213"/>
      <c r="P858" s="213"/>
      <c r="Q858" s="213"/>
      <c r="R858" s="213"/>
      <c r="S858" s="213"/>
      <c r="T858" s="213"/>
      <c r="U858" s="213"/>
      <c r="V858" s="213"/>
      <c r="W858" s="213"/>
      <c r="X858" s="213"/>
      <c r="Y858" s="213"/>
      <c r="Z858" s="213"/>
    </row>
    <row r="859" spans="1:26" ht="15.75" customHeight="1">
      <c r="A859" s="213"/>
      <c r="B859" s="214"/>
      <c r="C859" s="213"/>
      <c r="D859" s="215"/>
      <c r="E859" s="213"/>
      <c r="F859" s="213"/>
      <c r="G859" s="213"/>
      <c r="H859" s="213"/>
      <c r="I859" s="213"/>
      <c r="J859" s="213"/>
      <c r="K859" s="213"/>
      <c r="L859" s="213"/>
      <c r="M859" s="213"/>
      <c r="N859" s="213"/>
      <c r="O859" s="213"/>
      <c r="P859" s="213"/>
      <c r="Q859" s="213"/>
      <c r="R859" s="213"/>
      <c r="S859" s="213"/>
      <c r="T859" s="213"/>
      <c r="U859" s="213"/>
      <c r="V859" s="213"/>
      <c r="W859" s="213"/>
      <c r="X859" s="213"/>
      <c r="Y859" s="213"/>
      <c r="Z859" s="213"/>
    </row>
    <row r="860" spans="1:26" ht="15.75" customHeight="1">
      <c r="A860" s="213"/>
      <c r="B860" s="214"/>
      <c r="C860" s="213"/>
      <c r="D860" s="215"/>
      <c r="E860" s="213"/>
      <c r="F860" s="213"/>
      <c r="G860" s="213"/>
      <c r="H860" s="213"/>
      <c r="I860" s="213"/>
      <c r="J860" s="213"/>
      <c r="K860" s="213"/>
      <c r="L860" s="213"/>
      <c r="M860" s="213"/>
      <c r="N860" s="213"/>
      <c r="O860" s="213"/>
      <c r="P860" s="213"/>
      <c r="Q860" s="213"/>
      <c r="R860" s="213"/>
      <c r="S860" s="213"/>
      <c r="T860" s="213"/>
      <c r="U860" s="213"/>
      <c r="V860" s="213"/>
      <c r="W860" s="213"/>
      <c r="X860" s="213"/>
      <c r="Y860" s="213"/>
      <c r="Z860" s="213"/>
    </row>
    <row r="861" spans="1:26" ht="15.75" customHeight="1">
      <c r="A861" s="213"/>
      <c r="B861" s="214"/>
      <c r="C861" s="213"/>
      <c r="D861" s="215"/>
      <c r="E861" s="213"/>
      <c r="F861" s="213"/>
      <c r="G861" s="213"/>
      <c r="H861" s="213"/>
      <c r="I861" s="213"/>
      <c r="J861" s="213"/>
      <c r="K861" s="213"/>
      <c r="L861" s="213"/>
      <c r="M861" s="213"/>
      <c r="N861" s="213"/>
      <c r="O861" s="213"/>
      <c r="P861" s="213"/>
      <c r="Q861" s="213"/>
      <c r="R861" s="213"/>
      <c r="S861" s="213"/>
      <c r="T861" s="213"/>
      <c r="U861" s="213"/>
      <c r="V861" s="213"/>
      <c r="W861" s="213"/>
      <c r="X861" s="213"/>
      <c r="Y861" s="213"/>
      <c r="Z861" s="213"/>
    </row>
    <row r="862" spans="1:26" ht="15.75" customHeight="1">
      <c r="A862" s="213"/>
      <c r="B862" s="214"/>
      <c r="C862" s="213"/>
      <c r="D862" s="215"/>
      <c r="E862" s="213"/>
      <c r="F862" s="213"/>
      <c r="G862" s="213"/>
      <c r="H862" s="213"/>
      <c r="I862" s="213"/>
      <c r="J862" s="213"/>
      <c r="K862" s="213"/>
      <c r="L862" s="213"/>
      <c r="M862" s="213"/>
      <c r="N862" s="213"/>
      <c r="O862" s="213"/>
      <c r="P862" s="213"/>
      <c r="Q862" s="213"/>
      <c r="R862" s="213"/>
      <c r="S862" s="213"/>
      <c r="T862" s="213"/>
      <c r="U862" s="213"/>
      <c r="V862" s="213"/>
      <c r="W862" s="213"/>
      <c r="X862" s="213"/>
      <c r="Y862" s="213"/>
      <c r="Z862" s="213"/>
    </row>
    <row r="863" spans="1:26" ht="15.75" customHeight="1">
      <c r="A863" s="213"/>
      <c r="B863" s="214"/>
      <c r="C863" s="213"/>
      <c r="D863" s="215"/>
      <c r="E863" s="213"/>
      <c r="F863" s="213"/>
      <c r="G863" s="213"/>
      <c r="H863" s="213"/>
      <c r="I863" s="213"/>
      <c r="J863" s="213"/>
      <c r="K863" s="213"/>
      <c r="L863" s="213"/>
      <c r="M863" s="213"/>
      <c r="N863" s="213"/>
      <c r="O863" s="213"/>
      <c r="P863" s="213"/>
      <c r="Q863" s="213"/>
      <c r="R863" s="213"/>
      <c r="S863" s="213"/>
      <c r="T863" s="213"/>
      <c r="U863" s="213"/>
      <c r="V863" s="213"/>
      <c r="W863" s="213"/>
      <c r="X863" s="213"/>
      <c r="Y863" s="213"/>
      <c r="Z863" s="213"/>
    </row>
    <row r="864" spans="1:26" ht="15.75" customHeight="1">
      <c r="A864" s="213"/>
      <c r="B864" s="214"/>
      <c r="C864" s="213"/>
      <c r="D864" s="215"/>
      <c r="E864" s="213"/>
      <c r="F864" s="213"/>
      <c r="G864" s="213"/>
      <c r="H864" s="213"/>
      <c r="I864" s="213"/>
      <c r="J864" s="213"/>
      <c r="K864" s="213"/>
      <c r="L864" s="213"/>
      <c r="M864" s="213"/>
      <c r="N864" s="213"/>
      <c r="O864" s="213"/>
      <c r="P864" s="213"/>
      <c r="Q864" s="213"/>
      <c r="R864" s="213"/>
      <c r="S864" s="213"/>
      <c r="T864" s="213"/>
      <c r="U864" s="213"/>
      <c r="V864" s="213"/>
      <c r="W864" s="213"/>
      <c r="X864" s="213"/>
      <c r="Y864" s="213"/>
      <c r="Z864" s="213"/>
    </row>
    <row r="865" spans="1:26" ht="15.75" customHeight="1">
      <c r="A865" s="213"/>
      <c r="B865" s="214"/>
      <c r="C865" s="213"/>
      <c r="D865" s="215"/>
      <c r="E865" s="213"/>
      <c r="F865" s="213"/>
      <c r="G865" s="213"/>
      <c r="H865" s="213"/>
      <c r="I865" s="213"/>
      <c r="J865" s="213"/>
      <c r="K865" s="213"/>
      <c r="L865" s="213"/>
      <c r="M865" s="213"/>
      <c r="N865" s="213"/>
      <c r="O865" s="213"/>
      <c r="P865" s="213"/>
      <c r="Q865" s="213"/>
      <c r="R865" s="213"/>
      <c r="S865" s="213"/>
      <c r="T865" s="213"/>
      <c r="U865" s="213"/>
      <c r="V865" s="213"/>
      <c r="W865" s="213"/>
      <c r="X865" s="213"/>
      <c r="Y865" s="213"/>
      <c r="Z865" s="213"/>
    </row>
    <row r="866" spans="1:26" ht="15.75" customHeight="1">
      <c r="A866" s="213"/>
      <c r="B866" s="214"/>
      <c r="C866" s="213"/>
      <c r="D866" s="215"/>
      <c r="E866" s="213"/>
      <c r="F866" s="213"/>
      <c r="G866" s="213"/>
      <c r="H866" s="213"/>
      <c r="I866" s="213"/>
      <c r="J866" s="213"/>
      <c r="K866" s="213"/>
      <c r="L866" s="213"/>
      <c r="M866" s="213"/>
      <c r="N866" s="213"/>
      <c r="O866" s="213"/>
      <c r="P866" s="213"/>
      <c r="Q866" s="213"/>
      <c r="R866" s="213"/>
      <c r="S866" s="213"/>
      <c r="T866" s="213"/>
      <c r="U866" s="213"/>
      <c r="V866" s="213"/>
      <c r="W866" s="213"/>
      <c r="X866" s="213"/>
      <c r="Y866" s="213"/>
      <c r="Z866" s="213"/>
    </row>
    <row r="867" spans="1:26" ht="15.75" customHeight="1">
      <c r="A867" s="213"/>
      <c r="B867" s="214"/>
      <c r="C867" s="213"/>
      <c r="D867" s="215"/>
      <c r="E867" s="213"/>
      <c r="F867" s="213"/>
      <c r="G867" s="213"/>
      <c r="H867" s="213"/>
      <c r="I867" s="213"/>
      <c r="J867" s="213"/>
      <c r="K867" s="213"/>
      <c r="L867" s="213"/>
      <c r="M867" s="213"/>
      <c r="N867" s="213"/>
      <c r="O867" s="213"/>
      <c r="P867" s="213"/>
      <c r="Q867" s="213"/>
      <c r="R867" s="213"/>
      <c r="S867" s="213"/>
      <c r="T867" s="213"/>
      <c r="U867" s="213"/>
      <c r="V867" s="213"/>
      <c r="W867" s="213"/>
      <c r="X867" s="213"/>
      <c r="Y867" s="213"/>
      <c r="Z867" s="213"/>
    </row>
    <row r="868" spans="1:26" ht="15.75" customHeight="1">
      <c r="A868" s="213"/>
      <c r="B868" s="214"/>
      <c r="C868" s="213"/>
      <c r="D868" s="215"/>
      <c r="E868" s="213"/>
      <c r="F868" s="213"/>
      <c r="G868" s="213"/>
      <c r="H868" s="213"/>
      <c r="I868" s="213"/>
      <c r="J868" s="213"/>
      <c r="K868" s="213"/>
      <c r="L868" s="213"/>
      <c r="M868" s="213"/>
      <c r="N868" s="213"/>
      <c r="O868" s="213"/>
      <c r="P868" s="213"/>
      <c r="Q868" s="213"/>
      <c r="R868" s="213"/>
      <c r="S868" s="213"/>
      <c r="T868" s="213"/>
      <c r="U868" s="213"/>
      <c r="V868" s="213"/>
      <c r="W868" s="213"/>
      <c r="X868" s="213"/>
      <c r="Y868" s="213"/>
      <c r="Z868" s="213"/>
    </row>
    <row r="869" spans="1:26" ht="15.75" customHeight="1">
      <c r="A869" s="213"/>
      <c r="B869" s="214"/>
      <c r="C869" s="213"/>
      <c r="D869" s="215"/>
      <c r="E869" s="213"/>
      <c r="F869" s="213"/>
      <c r="G869" s="213"/>
      <c r="H869" s="213"/>
      <c r="I869" s="213"/>
      <c r="J869" s="213"/>
      <c r="K869" s="213"/>
      <c r="L869" s="213"/>
      <c r="M869" s="213"/>
      <c r="N869" s="213"/>
      <c r="O869" s="213"/>
      <c r="P869" s="213"/>
      <c r="Q869" s="213"/>
      <c r="R869" s="213"/>
      <c r="S869" s="213"/>
      <c r="T869" s="213"/>
      <c r="U869" s="213"/>
      <c r="V869" s="213"/>
      <c r="W869" s="213"/>
      <c r="X869" s="213"/>
      <c r="Y869" s="213"/>
      <c r="Z869" s="213"/>
    </row>
    <row r="870" spans="1:26" ht="15.75" customHeight="1">
      <c r="A870" s="213"/>
      <c r="B870" s="214"/>
      <c r="C870" s="213"/>
      <c r="D870" s="215"/>
      <c r="E870" s="213"/>
      <c r="F870" s="213"/>
      <c r="G870" s="213"/>
      <c r="H870" s="213"/>
      <c r="I870" s="213"/>
      <c r="J870" s="213"/>
      <c r="K870" s="213"/>
      <c r="L870" s="213"/>
      <c r="M870" s="213"/>
      <c r="N870" s="213"/>
      <c r="O870" s="213"/>
      <c r="P870" s="213"/>
      <c r="Q870" s="213"/>
      <c r="R870" s="213"/>
      <c r="S870" s="213"/>
      <c r="T870" s="213"/>
      <c r="U870" s="213"/>
      <c r="V870" s="213"/>
      <c r="W870" s="213"/>
      <c r="X870" s="213"/>
      <c r="Y870" s="213"/>
      <c r="Z870" s="213"/>
    </row>
    <row r="871" spans="1:26" ht="15.75" customHeight="1">
      <c r="A871" s="213"/>
      <c r="B871" s="214"/>
      <c r="C871" s="213"/>
      <c r="D871" s="215"/>
      <c r="E871" s="213"/>
      <c r="F871" s="213"/>
      <c r="G871" s="213"/>
      <c r="H871" s="213"/>
      <c r="I871" s="213"/>
      <c r="J871" s="213"/>
      <c r="K871" s="213"/>
      <c r="L871" s="213"/>
      <c r="M871" s="213"/>
      <c r="N871" s="213"/>
      <c r="O871" s="213"/>
      <c r="P871" s="213"/>
      <c r="Q871" s="213"/>
      <c r="R871" s="213"/>
      <c r="S871" s="213"/>
      <c r="T871" s="213"/>
      <c r="U871" s="213"/>
      <c r="V871" s="213"/>
      <c r="W871" s="213"/>
      <c r="X871" s="213"/>
      <c r="Y871" s="213"/>
      <c r="Z871" s="213"/>
    </row>
    <row r="872" spans="1:26" ht="15.75" customHeight="1">
      <c r="A872" s="213"/>
      <c r="B872" s="214"/>
      <c r="C872" s="213"/>
      <c r="D872" s="215"/>
      <c r="E872" s="213"/>
      <c r="F872" s="213"/>
      <c r="G872" s="213"/>
      <c r="H872" s="213"/>
      <c r="I872" s="213"/>
      <c r="J872" s="213"/>
      <c r="K872" s="213"/>
      <c r="L872" s="213"/>
      <c r="M872" s="213"/>
      <c r="N872" s="213"/>
      <c r="O872" s="213"/>
      <c r="P872" s="213"/>
      <c r="Q872" s="213"/>
      <c r="R872" s="213"/>
      <c r="S872" s="213"/>
      <c r="T872" s="213"/>
      <c r="U872" s="213"/>
      <c r="V872" s="213"/>
      <c r="W872" s="213"/>
      <c r="X872" s="213"/>
      <c r="Y872" s="213"/>
      <c r="Z872" s="213"/>
    </row>
    <row r="873" spans="1:26" ht="15.75" customHeight="1">
      <c r="A873" s="213"/>
      <c r="B873" s="214"/>
      <c r="C873" s="213"/>
      <c r="D873" s="215"/>
      <c r="E873" s="213"/>
      <c r="F873" s="213"/>
      <c r="G873" s="213"/>
      <c r="H873" s="213"/>
      <c r="I873" s="213"/>
      <c r="J873" s="213"/>
      <c r="K873" s="213"/>
      <c r="L873" s="213"/>
      <c r="M873" s="213"/>
      <c r="N873" s="213"/>
      <c r="O873" s="213"/>
      <c r="P873" s="213"/>
      <c r="Q873" s="213"/>
      <c r="R873" s="213"/>
      <c r="S873" s="213"/>
      <c r="T873" s="213"/>
      <c r="U873" s="213"/>
      <c r="V873" s="213"/>
      <c r="W873" s="213"/>
      <c r="X873" s="213"/>
      <c r="Y873" s="213"/>
      <c r="Z873" s="213"/>
    </row>
    <row r="874" spans="1:26" ht="15.75" customHeight="1">
      <c r="A874" s="213"/>
      <c r="B874" s="214"/>
      <c r="C874" s="213"/>
      <c r="D874" s="215"/>
      <c r="E874" s="213"/>
      <c r="F874" s="213"/>
      <c r="G874" s="213"/>
      <c r="H874" s="213"/>
      <c r="I874" s="213"/>
      <c r="J874" s="213"/>
      <c r="K874" s="213"/>
      <c r="L874" s="213"/>
      <c r="M874" s="213"/>
      <c r="N874" s="213"/>
      <c r="O874" s="213"/>
      <c r="P874" s="213"/>
      <c r="Q874" s="213"/>
      <c r="R874" s="213"/>
      <c r="S874" s="213"/>
      <c r="T874" s="213"/>
      <c r="U874" s="213"/>
      <c r="V874" s="213"/>
      <c r="W874" s="213"/>
      <c r="X874" s="213"/>
      <c r="Y874" s="213"/>
      <c r="Z874" s="213"/>
    </row>
    <row r="875" spans="1:26" ht="15.75" customHeight="1">
      <c r="A875" s="213"/>
      <c r="B875" s="214"/>
      <c r="C875" s="213"/>
      <c r="D875" s="215"/>
      <c r="E875" s="213"/>
      <c r="F875" s="213"/>
      <c r="G875" s="213"/>
      <c r="H875" s="213"/>
      <c r="I875" s="213"/>
      <c r="J875" s="213"/>
      <c r="K875" s="213"/>
      <c r="L875" s="213"/>
      <c r="M875" s="213"/>
      <c r="N875" s="213"/>
      <c r="O875" s="213"/>
      <c r="P875" s="213"/>
      <c r="Q875" s="213"/>
      <c r="R875" s="213"/>
      <c r="S875" s="213"/>
      <c r="T875" s="213"/>
      <c r="U875" s="213"/>
      <c r="V875" s="213"/>
      <c r="W875" s="213"/>
      <c r="X875" s="213"/>
      <c r="Y875" s="213"/>
      <c r="Z875" s="213"/>
    </row>
    <row r="876" spans="1:26" ht="15.75" customHeight="1">
      <c r="A876" s="213"/>
      <c r="B876" s="214"/>
      <c r="C876" s="213"/>
      <c r="D876" s="215"/>
      <c r="E876" s="213"/>
      <c r="F876" s="213"/>
      <c r="G876" s="213"/>
      <c r="H876" s="213"/>
      <c r="I876" s="213"/>
      <c r="J876" s="213"/>
      <c r="K876" s="213"/>
      <c r="L876" s="213"/>
      <c r="M876" s="213"/>
      <c r="N876" s="213"/>
      <c r="O876" s="213"/>
      <c r="P876" s="213"/>
      <c r="Q876" s="213"/>
      <c r="R876" s="213"/>
      <c r="S876" s="213"/>
      <c r="T876" s="213"/>
      <c r="U876" s="213"/>
      <c r="V876" s="213"/>
      <c r="W876" s="213"/>
      <c r="X876" s="213"/>
      <c r="Y876" s="213"/>
      <c r="Z876" s="213"/>
    </row>
    <row r="877" spans="1:26" ht="15.75" customHeight="1">
      <c r="A877" s="213"/>
      <c r="B877" s="214"/>
      <c r="C877" s="213"/>
      <c r="D877" s="215"/>
      <c r="E877" s="213"/>
      <c r="F877" s="213"/>
      <c r="G877" s="213"/>
      <c r="H877" s="213"/>
      <c r="I877" s="213"/>
      <c r="J877" s="213"/>
      <c r="K877" s="213"/>
      <c r="L877" s="213"/>
      <c r="M877" s="213"/>
      <c r="N877" s="213"/>
      <c r="O877" s="213"/>
      <c r="P877" s="213"/>
      <c r="Q877" s="213"/>
      <c r="R877" s="213"/>
      <c r="S877" s="213"/>
      <c r="T877" s="213"/>
      <c r="U877" s="213"/>
      <c r="V877" s="213"/>
      <c r="W877" s="213"/>
      <c r="X877" s="213"/>
      <c r="Y877" s="213"/>
      <c r="Z877" s="213"/>
    </row>
    <row r="878" spans="1:26" ht="15.75" customHeight="1">
      <c r="A878" s="213"/>
      <c r="B878" s="214"/>
      <c r="C878" s="213"/>
      <c r="D878" s="215"/>
      <c r="E878" s="213"/>
      <c r="F878" s="213"/>
      <c r="G878" s="213"/>
      <c r="H878" s="213"/>
      <c r="I878" s="213"/>
      <c r="J878" s="213"/>
      <c r="K878" s="213"/>
      <c r="L878" s="213"/>
      <c r="M878" s="213"/>
      <c r="N878" s="213"/>
      <c r="O878" s="213"/>
      <c r="P878" s="213"/>
      <c r="Q878" s="213"/>
      <c r="R878" s="213"/>
      <c r="S878" s="213"/>
      <c r="T878" s="213"/>
      <c r="U878" s="213"/>
      <c r="V878" s="213"/>
      <c r="W878" s="213"/>
      <c r="X878" s="213"/>
      <c r="Y878" s="213"/>
      <c r="Z878" s="213"/>
    </row>
    <row r="879" spans="1:26" ht="15.75" customHeight="1">
      <c r="A879" s="213"/>
      <c r="B879" s="214"/>
      <c r="C879" s="213"/>
      <c r="D879" s="215"/>
      <c r="E879" s="213"/>
      <c r="F879" s="213"/>
      <c r="G879" s="213"/>
      <c r="H879" s="213"/>
      <c r="I879" s="213"/>
      <c r="J879" s="213"/>
      <c r="K879" s="213"/>
      <c r="L879" s="213"/>
      <c r="M879" s="213"/>
      <c r="N879" s="213"/>
      <c r="O879" s="213"/>
      <c r="P879" s="213"/>
      <c r="Q879" s="213"/>
      <c r="R879" s="213"/>
      <c r="S879" s="213"/>
      <c r="T879" s="213"/>
      <c r="U879" s="213"/>
      <c r="V879" s="213"/>
      <c r="W879" s="213"/>
      <c r="X879" s="213"/>
      <c r="Y879" s="213"/>
      <c r="Z879" s="213"/>
    </row>
    <row r="880" spans="1:26" ht="15.75" customHeight="1">
      <c r="A880" s="213"/>
      <c r="B880" s="214"/>
      <c r="C880" s="213"/>
      <c r="D880" s="215"/>
      <c r="E880" s="213"/>
      <c r="F880" s="213"/>
      <c r="G880" s="213"/>
      <c r="H880" s="213"/>
      <c r="I880" s="213"/>
      <c r="J880" s="213"/>
      <c r="K880" s="213"/>
      <c r="L880" s="213"/>
      <c r="M880" s="213"/>
      <c r="N880" s="213"/>
      <c r="O880" s="213"/>
      <c r="P880" s="213"/>
      <c r="Q880" s="213"/>
      <c r="R880" s="213"/>
      <c r="S880" s="213"/>
      <c r="T880" s="213"/>
      <c r="U880" s="213"/>
      <c r="V880" s="213"/>
      <c r="W880" s="213"/>
      <c r="X880" s="213"/>
      <c r="Y880" s="213"/>
      <c r="Z880" s="213"/>
    </row>
    <row r="881" spans="1:26" ht="15.75" customHeight="1">
      <c r="A881" s="213"/>
      <c r="B881" s="214"/>
      <c r="C881" s="213"/>
      <c r="D881" s="215"/>
      <c r="E881" s="213"/>
      <c r="F881" s="213"/>
      <c r="G881" s="213"/>
      <c r="H881" s="213"/>
      <c r="I881" s="213"/>
      <c r="J881" s="213"/>
      <c r="K881" s="213"/>
      <c r="L881" s="213"/>
      <c r="M881" s="213"/>
      <c r="N881" s="213"/>
      <c r="O881" s="213"/>
      <c r="P881" s="213"/>
      <c r="Q881" s="213"/>
      <c r="R881" s="213"/>
      <c r="S881" s="213"/>
      <c r="T881" s="213"/>
      <c r="U881" s="213"/>
      <c r="V881" s="213"/>
      <c r="W881" s="213"/>
      <c r="X881" s="213"/>
      <c r="Y881" s="213"/>
      <c r="Z881" s="213"/>
    </row>
    <row r="882" spans="1:26" ht="15.75" customHeight="1">
      <c r="A882" s="213"/>
      <c r="B882" s="214"/>
      <c r="C882" s="213"/>
      <c r="D882" s="215"/>
      <c r="E882" s="213"/>
      <c r="F882" s="213"/>
      <c r="G882" s="213"/>
      <c r="H882" s="213"/>
      <c r="I882" s="213"/>
      <c r="J882" s="213"/>
      <c r="K882" s="213"/>
      <c r="L882" s="213"/>
      <c r="M882" s="213"/>
      <c r="N882" s="213"/>
      <c r="O882" s="213"/>
      <c r="P882" s="213"/>
      <c r="Q882" s="213"/>
      <c r="R882" s="213"/>
      <c r="S882" s="213"/>
      <c r="T882" s="213"/>
      <c r="U882" s="213"/>
      <c r="V882" s="213"/>
      <c r="W882" s="213"/>
      <c r="X882" s="213"/>
      <c r="Y882" s="213"/>
      <c r="Z882" s="213"/>
    </row>
    <row r="883" spans="1:26" ht="15.75" customHeight="1">
      <c r="A883" s="213"/>
      <c r="B883" s="214"/>
      <c r="C883" s="213"/>
      <c r="D883" s="215"/>
      <c r="E883" s="213"/>
      <c r="F883" s="213"/>
      <c r="G883" s="213"/>
      <c r="H883" s="213"/>
      <c r="I883" s="213"/>
      <c r="J883" s="213"/>
      <c r="K883" s="213"/>
      <c r="L883" s="213"/>
      <c r="M883" s="213"/>
      <c r="N883" s="213"/>
      <c r="O883" s="213"/>
      <c r="P883" s="213"/>
      <c r="Q883" s="213"/>
      <c r="R883" s="213"/>
      <c r="S883" s="213"/>
      <c r="T883" s="213"/>
      <c r="U883" s="213"/>
      <c r="V883" s="213"/>
      <c r="W883" s="213"/>
      <c r="X883" s="213"/>
      <c r="Y883" s="213"/>
      <c r="Z883" s="213"/>
    </row>
    <row r="884" spans="1:26" ht="15.75" customHeight="1">
      <c r="A884" s="213"/>
      <c r="B884" s="214"/>
      <c r="C884" s="213"/>
      <c r="D884" s="215"/>
      <c r="E884" s="213"/>
      <c r="F884" s="213"/>
      <c r="G884" s="213"/>
      <c r="H884" s="213"/>
      <c r="I884" s="213"/>
      <c r="J884" s="213"/>
      <c r="K884" s="213"/>
      <c r="L884" s="213"/>
      <c r="M884" s="213"/>
      <c r="N884" s="213"/>
      <c r="O884" s="213"/>
      <c r="P884" s="213"/>
      <c r="Q884" s="213"/>
      <c r="R884" s="213"/>
      <c r="S884" s="213"/>
      <c r="T884" s="213"/>
      <c r="U884" s="213"/>
      <c r="V884" s="213"/>
      <c r="W884" s="213"/>
      <c r="X884" s="213"/>
      <c r="Y884" s="213"/>
      <c r="Z884" s="213"/>
    </row>
    <row r="885" spans="1:26" ht="15.75" customHeight="1">
      <c r="A885" s="213"/>
      <c r="B885" s="214"/>
      <c r="C885" s="213"/>
      <c r="D885" s="215"/>
      <c r="E885" s="213"/>
      <c r="F885" s="213"/>
      <c r="G885" s="213"/>
      <c r="H885" s="213"/>
      <c r="I885" s="213"/>
      <c r="J885" s="213"/>
      <c r="K885" s="213"/>
      <c r="L885" s="213"/>
      <c r="M885" s="213"/>
      <c r="N885" s="213"/>
      <c r="O885" s="213"/>
      <c r="P885" s="213"/>
      <c r="Q885" s="213"/>
      <c r="R885" s="213"/>
      <c r="S885" s="213"/>
      <c r="T885" s="213"/>
      <c r="U885" s="213"/>
      <c r="V885" s="213"/>
      <c r="W885" s="213"/>
      <c r="X885" s="213"/>
      <c r="Y885" s="213"/>
      <c r="Z885" s="213"/>
    </row>
    <row r="886" spans="1:26" ht="15.75" customHeight="1">
      <c r="A886" s="213"/>
      <c r="B886" s="214"/>
      <c r="C886" s="213"/>
      <c r="D886" s="215"/>
      <c r="E886" s="213"/>
      <c r="F886" s="213"/>
      <c r="G886" s="213"/>
      <c r="H886" s="213"/>
      <c r="I886" s="213"/>
      <c r="J886" s="213"/>
      <c r="K886" s="213"/>
      <c r="L886" s="213"/>
      <c r="M886" s="213"/>
      <c r="N886" s="213"/>
      <c r="O886" s="213"/>
      <c r="P886" s="213"/>
      <c r="Q886" s="213"/>
      <c r="R886" s="213"/>
      <c r="S886" s="213"/>
      <c r="T886" s="213"/>
      <c r="U886" s="213"/>
      <c r="V886" s="213"/>
      <c r="W886" s="213"/>
      <c r="X886" s="213"/>
      <c r="Y886" s="213"/>
      <c r="Z886" s="213"/>
    </row>
    <row r="887" spans="1:26" ht="15.75" customHeight="1">
      <c r="A887" s="213"/>
      <c r="B887" s="214"/>
      <c r="C887" s="213"/>
      <c r="D887" s="215"/>
      <c r="E887" s="213"/>
      <c r="F887" s="213"/>
      <c r="G887" s="213"/>
      <c r="H887" s="213"/>
      <c r="I887" s="213"/>
      <c r="J887" s="213"/>
      <c r="K887" s="213"/>
      <c r="L887" s="213"/>
      <c r="M887" s="213"/>
      <c r="N887" s="213"/>
      <c r="O887" s="213"/>
      <c r="P887" s="213"/>
      <c r="Q887" s="213"/>
      <c r="R887" s="213"/>
      <c r="S887" s="213"/>
      <c r="T887" s="213"/>
      <c r="U887" s="213"/>
      <c r="V887" s="213"/>
      <c r="W887" s="213"/>
      <c r="X887" s="213"/>
      <c r="Y887" s="213"/>
      <c r="Z887" s="213"/>
    </row>
    <row r="888" spans="1:26" ht="15.75" customHeight="1">
      <c r="A888" s="213"/>
      <c r="B888" s="214"/>
      <c r="C888" s="213"/>
      <c r="D888" s="215"/>
      <c r="E888" s="213"/>
      <c r="F888" s="213"/>
      <c r="G888" s="213"/>
      <c r="H888" s="213"/>
      <c r="I888" s="213"/>
      <c r="J888" s="213"/>
      <c r="K888" s="213"/>
      <c r="L888" s="213"/>
      <c r="M888" s="213"/>
      <c r="N888" s="213"/>
      <c r="O888" s="213"/>
      <c r="P888" s="213"/>
      <c r="Q888" s="213"/>
      <c r="R888" s="213"/>
      <c r="S888" s="213"/>
      <c r="T888" s="213"/>
      <c r="U888" s="213"/>
      <c r="V888" s="213"/>
      <c r="W888" s="213"/>
      <c r="X888" s="213"/>
      <c r="Y888" s="213"/>
      <c r="Z888" s="213"/>
    </row>
    <row r="889" spans="1:26" ht="15.75" customHeight="1">
      <c r="A889" s="213"/>
      <c r="B889" s="214"/>
      <c r="C889" s="213"/>
      <c r="D889" s="215"/>
      <c r="E889" s="213"/>
      <c r="F889" s="213"/>
      <c r="G889" s="213"/>
      <c r="H889" s="213"/>
      <c r="I889" s="213"/>
      <c r="J889" s="213"/>
      <c r="K889" s="213"/>
      <c r="L889" s="213"/>
      <c r="M889" s="213"/>
      <c r="N889" s="213"/>
      <c r="O889" s="213"/>
      <c r="P889" s="213"/>
      <c r="Q889" s="213"/>
      <c r="R889" s="213"/>
      <c r="S889" s="213"/>
      <c r="T889" s="213"/>
      <c r="U889" s="213"/>
      <c r="V889" s="213"/>
      <c r="W889" s="213"/>
      <c r="X889" s="213"/>
      <c r="Y889" s="213"/>
      <c r="Z889" s="213"/>
    </row>
    <row r="890" spans="1:26" ht="15.75" customHeight="1">
      <c r="A890" s="213"/>
      <c r="B890" s="214"/>
      <c r="C890" s="213"/>
      <c r="D890" s="215"/>
      <c r="E890" s="213"/>
      <c r="F890" s="213"/>
      <c r="G890" s="213"/>
      <c r="H890" s="213"/>
      <c r="I890" s="213"/>
      <c r="J890" s="213"/>
      <c r="K890" s="213"/>
      <c r="L890" s="213"/>
      <c r="M890" s="213"/>
      <c r="N890" s="213"/>
      <c r="O890" s="213"/>
      <c r="P890" s="213"/>
      <c r="Q890" s="213"/>
      <c r="R890" s="213"/>
      <c r="S890" s="213"/>
      <c r="T890" s="213"/>
      <c r="U890" s="213"/>
      <c r="V890" s="213"/>
      <c r="W890" s="213"/>
      <c r="X890" s="213"/>
      <c r="Y890" s="213"/>
      <c r="Z890" s="213"/>
    </row>
    <row r="891" spans="1:26" ht="15.75" customHeight="1">
      <c r="A891" s="213"/>
      <c r="B891" s="214"/>
      <c r="C891" s="213"/>
      <c r="D891" s="215"/>
      <c r="E891" s="213"/>
      <c r="F891" s="213"/>
      <c r="G891" s="213"/>
      <c r="H891" s="213"/>
      <c r="I891" s="213"/>
      <c r="J891" s="213"/>
      <c r="K891" s="213"/>
      <c r="L891" s="213"/>
      <c r="M891" s="213"/>
      <c r="N891" s="213"/>
      <c r="O891" s="213"/>
      <c r="P891" s="213"/>
      <c r="Q891" s="213"/>
      <c r="R891" s="213"/>
      <c r="S891" s="213"/>
      <c r="T891" s="213"/>
      <c r="U891" s="213"/>
      <c r="V891" s="213"/>
      <c r="W891" s="213"/>
      <c r="X891" s="213"/>
      <c r="Y891" s="213"/>
      <c r="Z891" s="213"/>
    </row>
    <row r="892" spans="1:26" ht="15.75" customHeight="1">
      <c r="A892" s="213"/>
      <c r="B892" s="214"/>
      <c r="C892" s="213"/>
      <c r="D892" s="215"/>
      <c r="E892" s="213"/>
      <c r="F892" s="213"/>
      <c r="G892" s="213"/>
      <c r="H892" s="213"/>
      <c r="I892" s="213"/>
      <c r="J892" s="213"/>
      <c r="K892" s="213"/>
      <c r="L892" s="213"/>
      <c r="M892" s="213"/>
      <c r="N892" s="213"/>
      <c r="O892" s="213"/>
      <c r="P892" s="213"/>
      <c r="Q892" s="213"/>
      <c r="R892" s="213"/>
      <c r="S892" s="213"/>
      <c r="T892" s="213"/>
      <c r="U892" s="213"/>
      <c r="V892" s="213"/>
      <c r="W892" s="213"/>
      <c r="X892" s="213"/>
      <c r="Y892" s="213"/>
      <c r="Z892" s="213"/>
    </row>
    <row r="893" spans="1:26" ht="15.75" customHeight="1">
      <c r="A893" s="213"/>
      <c r="B893" s="214"/>
      <c r="C893" s="213"/>
      <c r="D893" s="215"/>
      <c r="E893" s="213"/>
      <c r="F893" s="213"/>
      <c r="G893" s="213"/>
      <c r="H893" s="213"/>
      <c r="I893" s="213"/>
      <c r="J893" s="213"/>
      <c r="K893" s="213"/>
      <c r="L893" s="213"/>
      <c r="M893" s="213"/>
      <c r="N893" s="213"/>
      <c r="O893" s="213"/>
      <c r="P893" s="213"/>
      <c r="Q893" s="213"/>
      <c r="R893" s="213"/>
      <c r="S893" s="213"/>
      <c r="T893" s="213"/>
      <c r="U893" s="213"/>
      <c r="V893" s="213"/>
      <c r="W893" s="213"/>
      <c r="X893" s="213"/>
      <c r="Y893" s="213"/>
      <c r="Z893" s="213"/>
    </row>
    <row r="894" spans="1:26" ht="15.75" customHeight="1">
      <c r="A894" s="213"/>
      <c r="B894" s="214"/>
      <c r="C894" s="213"/>
      <c r="D894" s="215"/>
      <c r="E894" s="213"/>
      <c r="F894" s="213"/>
      <c r="G894" s="213"/>
      <c r="H894" s="213"/>
      <c r="I894" s="213"/>
      <c r="J894" s="213"/>
      <c r="K894" s="213"/>
      <c r="L894" s="213"/>
      <c r="M894" s="213"/>
      <c r="N894" s="213"/>
      <c r="O894" s="213"/>
      <c r="P894" s="213"/>
      <c r="Q894" s="213"/>
      <c r="R894" s="213"/>
      <c r="S894" s="213"/>
      <c r="T894" s="213"/>
      <c r="U894" s="213"/>
      <c r="V894" s="213"/>
      <c r="W894" s="213"/>
      <c r="X894" s="213"/>
      <c r="Y894" s="213"/>
      <c r="Z894" s="213"/>
    </row>
    <row r="895" spans="1:26" ht="15.75" customHeight="1">
      <c r="A895" s="213"/>
      <c r="B895" s="214"/>
      <c r="C895" s="213"/>
      <c r="D895" s="215"/>
      <c r="E895" s="213"/>
      <c r="F895" s="213"/>
      <c r="G895" s="213"/>
      <c r="H895" s="213"/>
      <c r="I895" s="213"/>
      <c r="J895" s="213"/>
      <c r="K895" s="213"/>
      <c r="L895" s="213"/>
      <c r="M895" s="213"/>
      <c r="N895" s="213"/>
      <c r="O895" s="213"/>
      <c r="P895" s="213"/>
      <c r="Q895" s="213"/>
      <c r="R895" s="213"/>
      <c r="S895" s="213"/>
      <c r="T895" s="213"/>
      <c r="U895" s="213"/>
      <c r="V895" s="213"/>
      <c r="W895" s="213"/>
      <c r="X895" s="213"/>
      <c r="Y895" s="213"/>
      <c r="Z895" s="213"/>
    </row>
    <row r="896" spans="1:26" ht="15.75" customHeight="1">
      <c r="A896" s="213"/>
      <c r="B896" s="214"/>
      <c r="C896" s="213"/>
      <c r="D896" s="215"/>
      <c r="E896" s="213"/>
      <c r="F896" s="213"/>
      <c r="G896" s="213"/>
      <c r="H896" s="213"/>
      <c r="I896" s="213"/>
      <c r="J896" s="213"/>
      <c r="K896" s="213"/>
      <c r="L896" s="213"/>
      <c r="M896" s="213"/>
      <c r="N896" s="213"/>
      <c r="O896" s="213"/>
      <c r="P896" s="213"/>
      <c r="Q896" s="213"/>
      <c r="R896" s="213"/>
      <c r="S896" s="213"/>
      <c r="T896" s="213"/>
      <c r="U896" s="213"/>
      <c r="V896" s="213"/>
      <c r="W896" s="213"/>
      <c r="X896" s="213"/>
      <c r="Y896" s="213"/>
      <c r="Z896" s="213"/>
    </row>
    <row r="897" spans="1:26" ht="15.75" customHeight="1">
      <c r="A897" s="213"/>
      <c r="B897" s="214"/>
      <c r="C897" s="213"/>
      <c r="D897" s="215"/>
      <c r="E897" s="213"/>
      <c r="F897" s="213"/>
      <c r="G897" s="213"/>
      <c r="H897" s="213"/>
      <c r="I897" s="213"/>
      <c r="J897" s="213"/>
      <c r="K897" s="213"/>
      <c r="L897" s="213"/>
      <c r="M897" s="213"/>
      <c r="N897" s="213"/>
      <c r="O897" s="213"/>
      <c r="P897" s="213"/>
      <c r="Q897" s="213"/>
      <c r="R897" s="213"/>
      <c r="S897" s="213"/>
      <c r="T897" s="213"/>
      <c r="U897" s="213"/>
      <c r="V897" s="213"/>
      <c r="W897" s="213"/>
      <c r="X897" s="213"/>
      <c r="Y897" s="213"/>
      <c r="Z897" s="213"/>
    </row>
    <row r="898" spans="1:26" ht="15.75" customHeight="1">
      <c r="A898" s="213"/>
      <c r="B898" s="214"/>
      <c r="C898" s="213"/>
      <c r="D898" s="215"/>
      <c r="E898" s="213"/>
      <c r="F898" s="213"/>
      <c r="G898" s="213"/>
      <c r="H898" s="213"/>
      <c r="I898" s="213"/>
      <c r="J898" s="213"/>
      <c r="K898" s="213"/>
      <c r="L898" s="213"/>
      <c r="M898" s="213"/>
      <c r="N898" s="213"/>
      <c r="O898" s="213"/>
      <c r="P898" s="213"/>
      <c r="Q898" s="213"/>
      <c r="R898" s="213"/>
      <c r="S898" s="213"/>
      <c r="T898" s="213"/>
      <c r="U898" s="213"/>
      <c r="V898" s="213"/>
      <c r="W898" s="213"/>
      <c r="X898" s="213"/>
      <c r="Y898" s="213"/>
      <c r="Z898" s="213"/>
    </row>
    <row r="899" spans="1:26" ht="15.75" customHeight="1">
      <c r="A899" s="213"/>
      <c r="B899" s="214"/>
      <c r="C899" s="213"/>
      <c r="D899" s="215"/>
      <c r="E899" s="213"/>
      <c r="F899" s="213"/>
      <c r="G899" s="213"/>
      <c r="H899" s="213"/>
      <c r="I899" s="213"/>
      <c r="J899" s="213"/>
      <c r="K899" s="213"/>
      <c r="L899" s="213"/>
      <c r="M899" s="213"/>
      <c r="N899" s="213"/>
      <c r="O899" s="213"/>
      <c r="P899" s="213"/>
      <c r="Q899" s="213"/>
      <c r="R899" s="213"/>
      <c r="S899" s="213"/>
      <c r="T899" s="213"/>
      <c r="U899" s="213"/>
      <c r="V899" s="213"/>
      <c r="W899" s="213"/>
      <c r="X899" s="213"/>
      <c r="Y899" s="213"/>
      <c r="Z899" s="213"/>
    </row>
    <row r="900" spans="1:26" ht="15.75" customHeight="1">
      <c r="A900" s="213"/>
      <c r="B900" s="214"/>
      <c r="C900" s="213"/>
      <c r="D900" s="215"/>
      <c r="E900" s="213"/>
      <c r="F900" s="213"/>
      <c r="G900" s="213"/>
      <c r="H900" s="213"/>
      <c r="I900" s="213"/>
      <c r="J900" s="213"/>
      <c r="K900" s="213"/>
      <c r="L900" s="213"/>
      <c r="M900" s="213"/>
      <c r="N900" s="213"/>
      <c r="O900" s="213"/>
      <c r="P900" s="213"/>
      <c r="Q900" s="213"/>
      <c r="R900" s="213"/>
      <c r="S900" s="213"/>
      <c r="T900" s="213"/>
      <c r="U900" s="213"/>
      <c r="V900" s="213"/>
      <c r="W900" s="213"/>
      <c r="X900" s="213"/>
      <c r="Y900" s="213"/>
      <c r="Z900" s="213"/>
    </row>
    <row r="901" spans="1:26" ht="15.75" customHeight="1">
      <c r="A901" s="213"/>
      <c r="B901" s="214"/>
      <c r="C901" s="213"/>
      <c r="D901" s="215"/>
      <c r="E901" s="213"/>
      <c r="F901" s="213"/>
      <c r="G901" s="213"/>
      <c r="H901" s="213"/>
      <c r="I901" s="213"/>
      <c r="J901" s="213"/>
      <c r="K901" s="213"/>
      <c r="L901" s="213"/>
      <c r="M901" s="213"/>
      <c r="N901" s="213"/>
      <c r="O901" s="213"/>
      <c r="P901" s="213"/>
      <c r="Q901" s="213"/>
      <c r="R901" s="213"/>
      <c r="S901" s="213"/>
      <c r="T901" s="213"/>
      <c r="U901" s="213"/>
      <c r="V901" s="213"/>
      <c r="W901" s="213"/>
      <c r="X901" s="213"/>
      <c r="Y901" s="213"/>
      <c r="Z901" s="213"/>
    </row>
    <row r="902" spans="1:26" ht="15.75" customHeight="1">
      <c r="A902" s="213"/>
      <c r="B902" s="214"/>
      <c r="C902" s="213"/>
      <c r="D902" s="215"/>
      <c r="E902" s="213"/>
      <c r="F902" s="213"/>
      <c r="G902" s="213"/>
      <c r="H902" s="213"/>
      <c r="I902" s="213"/>
      <c r="J902" s="213"/>
      <c r="K902" s="213"/>
      <c r="L902" s="213"/>
      <c r="M902" s="213"/>
      <c r="N902" s="213"/>
      <c r="O902" s="213"/>
      <c r="P902" s="213"/>
      <c r="Q902" s="213"/>
      <c r="R902" s="213"/>
      <c r="S902" s="213"/>
      <c r="T902" s="213"/>
      <c r="U902" s="213"/>
      <c r="V902" s="213"/>
      <c r="W902" s="213"/>
      <c r="X902" s="213"/>
      <c r="Y902" s="213"/>
      <c r="Z902" s="213"/>
    </row>
    <row r="903" spans="1:26" ht="15.75" customHeight="1">
      <c r="A903" s="213"/>
      <c r="B903" s="214"/>
      <c r="C903" s="213"/>
      <c r="D903" s="215"/>
      <c r="E903" s="213"/>
      <c r="F903" s="213"/>
      <c r="G903" s="213"/>
      <c r="H903" s="213"/>
      <c r="I903" s="213"/>
      <c r="J903" s="213"/>
      <c r="K903" s="213"/>
      <c r="L903" s="213"/>
      <c r="M903" s="213"/>
      <c r="N903" s="213"/>
      <c r="O903" s="213"/>
      <c r="P903" s="213"/>
      <c r="Q903" s="213"/>
      <c r="R903" s="213"/>
      <c r="S903" s="213"/>
      <c r="T903" s="213"/>
      <c r="U903" s="213"/>
      <c r="V903" s="213"/>
      <c r="W903" s="213"/>
      <c r="X903" s="213"/>
      <c r="Y903" s="213"/>
      <c r="Z903" s="213"/>
    </row>
    <row r="904" spans="1:26" ht="15.75" customHeight="1">
      <c r="A904" s="213"/>
      <c r="B904" s="214"/>
      <c r="C904" s="213"/>
      <c r="D904" s="215"/>
      <c r="E904" s="213"/>
      <c r="F904" s="213"/>
      <c r="G904" s="213"/>
      <c r="H904" s="213"/>
      <c r="I904" s="213"/>
      <c r="J904" s="213"/>
      <c r="K904" s="213"/>
      <c r="L904" s="213"/>
      <c r="M904" s="213"/>
      <c r="N904" s="213"/>
      <c r="O904" s="213"/>
      <c r="P904" s="213"/>
      <c r="Q904" s="213"/>
      <c r="R904" s="213"/>
      <c r="S904" s="213"/>
      <c r="T904" s="213"/>
      <c r="U904" s="213"/>
      <c r="V904" s="213"/>
      <c r="W904" s="213"/>
      <c r="X904" s="213"/>
      <c r="Y904" s="213"/>
      <c r="Z904" s="213"/>
    </row>
    <row r="905" spans="1:26" ht="15.75" customHeight="1">
      <c r="A905" s="213"/>
      <c r="B905" s="214"/>
      <c r="C905" s="213"/>
      <c r="D905" s="215"/>
      <c r="E905" s="213"/>
      <c r="F905" s="213"/>
      <c r="G905" s="213"/>
      <c r="H905" s="213"/>
      <c r="I905" s="213"/>
      <c r="J905" s="213"/>
      <c r="K905" s="213"/>
      <c r="L905" s="213"/>
      <c r="M905" s="213"/>
      <c r="N905" s="213"/>
      <c r="O905" s="213"/>
      <c r="P905" s="213"/>
      <c r="Q905" s="213"/>
      <c r="R905" s="213"/>
      <c r="S905" s="213"/>
      <c r="T905" s="213"/>
      <c r="U905" s="213"/>
      <c r="V905" s="213"/>
      <c r="W905" s="213"/>
      <c r="X905" s="213"/>
      <c r="Y905" s="213"/>
      <c r="Z905" s="213"/>
    </row>
    <row r="906" spans="1:26" ht="15.75" customHeight="1">
      <c r="A906" s="213"/>
      <c r="B906" s="214"/>
      <c r="C906" s="213"/>
      <c r="D906" s="215"/>
      <c r="E906" s="213"/>
      <c r="F906" s="213"/>
      <c r="G906" s="213"/>
      <c r="H906" s="213"/>
      <c r="I906" s="213"/>
      <c r="J906" s="213"/>
      <c r="K906" s="213"/>
      <c r="L906" s="213"/>
      <c r="M906" s="213"/>
      <c r="N906" s="213"/>
      <c r="O906" s="213"/>
      <c r="P906" s="213"/>
      <c r="Q906" s="213"/>
      <c r="R906" s="213"/>
      <c r="S906" s="213"/>
      <c r="T906" s="213"/>
      <c r="U906" s="213"/>
      <c r="V906" s="213"/>
      <c r="W906" s="213"/>
      <c r="X906" s="213"/>
      <c r="Y906" s="213"/>
      <c r="Z906" s="213"/>
    </row>
    <row r="907" spans="1:26" ht="15.75" customHeight="1">
      <c r="A907" s="213"/>
      <c r="B907" s="214"/>
      <c r="C907" s="213"/>
      <c r="D907" s="215"/>
      <c r="E907" s="213"/>
      <c r="F907" s="213"/>
      <c r="G907" s="213"/>
      <c r="H907" s="213"/>
      <c r="I907" s="213"/>
      <c r="J907" s="213"/>
      <c r="K907" s="213"/>
      <c r="L907" s="213"/>
      <c r="M907" s="213"/>
      <c r="N907" s="213"/>
      <c r="O907" s="213"/>
      <c r="P907" s="213"/>
      <c r="Q907" s="213"/>
      <c r="R907" s="213"/>
      <c r="S907" s="213"/>
      <c r="T907" s="213"/>
      <c r="U907" s="213"/>
      <c r="V907" s="213"/>
      <c r="W907" s="213"/>
      <c r="X907" s="213"/>
      <c r="Y907" s="213"/>
      <c r="Z907" s="213"/>
    </row>
    <row r="908" spans="1:26" ht="15.75" customHeight="1">
      <c r="A908" s="213"/>
      <c r="B908" s="214"/>
      <c r="C908" s="213"/>
      <c r="D908" s="215"/>
      <c r="E908" s="213"/>
      <c r="F908" s="213"/>
      <c r="G908" s="213"/>
      <c r="H908" s="213"/>
      <c r="I908" s="213"/>
      <c r="J908" s="213"/>
      <c r="K908" s="213"/>
      <c r="L908" s="213"/>
      <c r="M908" s="213"/>
      <c r="N908" s="213"/>
      <c r="O908" s="213"/>
      <c r="P908" s="213"/>
      <c r="Q908" s="213"/>
      <c r="R908" s="213"/>
      <c r="S908" s="213"/>
      <c r="T908" s="213"/>
      <c r="U908" s="213"/>
      <c r="V908" s="213"/>
      <c r="W908" s="213"/>
      <c r="X908" s="213"/>
      <c r="Y908" s="213"/>
      <c r="Z908" s="213"/>
    </row>
    <row r="909" spans="1:26" ht="15.75" customHeight="1">
      <c r="A909" s="213"/>
      <c r="B909" s="214"/>
      <c r="C909" s="213"/>
      <c r="D909" s="215"/>
      <c r="E909" s="213"/>
      <c r="F909" s="213"/>
      <c r="G909" s="213"/>
      <c r="H909" s="213"/>
      <c r="I909" s="213"/>
      <c r="J909" s="213"/>
      <c r="K909" s="213"/>
      <c r="L909" s="213"/>
      <c r="M909" s="213"/>
      <c r="N909" s="213"/>
      <c r="O909" s="213"/>
      <c r="P909" s="213"/>
      <c r="Q909" s="213"/>
      <c r="R909" s="213"/>
      <c r="S909" s="213"/>
      <c r="T909" s="213"/>
      <c r="U909" s="213"/>
      <c r="V909" s="213"/>
      <c r="W909" s="213"/>
      <c r="X909" s="213"/>
      <c r="Y909" s="213"/>
      <c r="Z909" s="213"/>
    </row>
    <row r="910" spans="1:26" ht="15.75" customHeight="1">
      <c r="A910" s="213"/>
      <c r="B910" s="214"/>
      <c r="C910" s="213"/>
      <c r="D910" s="215"/>
      <c r="E910" s="213"/>
      <c r="F910" s="213"/>
      <c r="G910" s="213"/>
      <c r="H910" s="213"/>
      <c r="I910" s="213"/>
      <c r="J910" s="213"/>
      <c r="K910" s="213"/>
      <c r="L910" s="213"/>
      <c r="M910" s="213"/>
      <c r="N910" s="213"/>
      <c r="O910" s="213"/>
      <c r="P910" s="213"/>
      <c r="Q910" s="213"/>
      <c r="R910" s="213"/>
      <c r="S910" s="213"/>
      <c r="T910" s="213"/>
      <c r="U910" s="213"/>
      <c r="V910" s="213"/>
      <c r="W910" s="213"/>
      <c r="X910" s="213"/>
      <c r="Y910" s="213"/>
      <c r="Z910" s="213"/>
    </row>
    <row r="911" spans="1:26" ht="15.75" customHeight="1">
      <c r="A911" s="213"/>
      <c r="B911" s="214"/>
      <c r="C911" s="213"/>
      <c r="D911" s="215"/>
      <c r="E911" s="213"/>
      <c r="F911" s="213"/>
      <c r="G911" s="213"/>
      <c r="H911" s="213"/>
      <c r="I911" s="213"/>
      <c r="J911" s="213"/>
      <c r="K911" s="213"/>
      <c r="L911" s="213"/>
      <c r="M911" s="213"/>
      <c r="N911" s="213"/>
      <c r="O911" s="213"/>
      <c r="P911" s="213"/>
      <c r="Q911" s="213"/>
      <c r="R911" s="213"/>
      <c r="S911" s="213"/>
      <c r="T911" s="213"/>
      <c r="U911" s="213"/>
      <c r="V911" s="213"/>
      <c r="W911" s="213"/>
      <c r="X911" s="213"/>
      <c r="Y911" s="213"/>
      <c r="Z911" s="213"/>
    </row>
    <row r="912" spans="1:26" ht="15.75" customHeight="1">
      <c r="A912" s="213"/>
      <c r="B912" s="214"/>
      <c r="C912" s="213"/>
      <c r="D912" s="215"/>
      <c r="E912" s="213"/>
      <c r="F912" s="213"/>
      <c r="G912" s="213"/>
      <c r="H912" s="213"/>
      <c r="I912" s="213"/>
      <c r="J912" s="213"/>
      <c r="K912" s="213"/>
      <c r="L912" s="213"/>
      <c r="M912" s="213"/>
      <c r="N912" s="213"/>
      <c r="O912" s="213"/>
      <c r="P912" s="213"/>
      <c r="Q912" s="213"/>
      <c r="R912" s="213"/>
      <c r="S912" s="213"/>
      <c r="T912" s="213"/>
      <c r="U912" s="213"/>
      <c r="V912" s="213"/>
      <c r="W912" s="213"/>
      <c r="X912" s="213"/>
      <c r="Y912" s="213"/>
      <c r="Z912" s="213"/>
    </row>
    <row r="913" spans="1:26" ht="15.75" customHeight="1">
      <c r="A913" s="213"/>
      <c r="B913" s="214"/>
      <c r="C913" s="213"/>
      <c r="D913" s="215"/>
      <c r="E913" s="213"/>
      <c r="F913" s="213"/>
      <c r="G913" s="213"/>
      <c r="H913" s="213"/>
      <c r="I913" s="213"/>
      <c r="J913" s="213"/>
      <c r="K913" s="213"/>
      <c r="L913" s="213"/>
      <c r="M913" s="213"/>
      <c r="N913" s="213"/>
      <c r="O913" s="213"/>
      <c r="P913" s="213"/>
      <c r="Q913" s="213"/>
      <c r="R913" s="213"/>
      <c r="S913" s="213"/>
      <c r="T913" s="213"/>
      <c r="U913" s="213"/>
      <c r="V913" s="213"/>
      <c r="W913" s="213"/>
      <c r="X913" s="213"/>
      <c r="Y913" s="213"/>
      <c r="Z913" s="213"/>
    </row>
    <row r="914" spans="1:26" ht="15.75" customHeight="1">
      <c r="A914" s="213"/>
      <c r="B914" s="214"/>
      <c r="C914" s="213"/>
      <c r="D914" s="215"/>
      <c r="E914" s="213"/>
      <c r="F914" s="213"/>
      <c r="G914" s="213"/>
      <c r="H914" s="213"/>
      <c r="I914" s="213"/>
      <c r="J914" s="213"/>
      <c r="K914" s="213"/>
      <c r="L914" s="213"/>
      <c r="M914" s="213"/>
      <c r="N914" s="213"/>
      <c r="O914" s="213"/>
      <c r="P914" s="213"/>
      <c r="Q914" s="213"/>
      <c r="R914" s="213"/>
      <c r="S914" s="213"/>
      <c r="T914" s="213"/>
      <c r="U914" s="213"/>
      <c r="V914" s="213"/>
      <c r="W914" s="213"/>
      <c r="X914" s="213"/>
      <c r="Y914" s="213"/>
      <c r="Z914" s="213"/>
    </row>
    <row r="915" spans="1:26" ht="15.75" customHeight="1">
      <c r="A915" s="213"/>
      <c r="B915" s="214"/>
      <c r="C915" s="213"/>
      <c r="D915" s="215"/>
      <c r="E915" s="213"/>
      <c r="F915" s="213"/>
      <c r="G915" s="213"/>
      <c r="H915" s="213"/>
      <c r="I915" s="213"/>
      <c r="J915" s="213"/>
      <c r="K915" s="213"/>
      <c r="L915" s="213"/>
      <c r="M915" s="213"/>
      <c r="N915" s="213"/>
      <c r="O915" s="213"/>
      <c r="P915" s="213"/>
      <c r="Q915" s="213"/>
      <c r="R915" s="213"/>
      <c r="S915" s="213"/>
      <c r="T915" s="213"/>
      <c r="U915" s="213"/>
      <c r="V915" s="213"/>
      <c r="W915" s="213"/>
      <c r="X915" s="213"/>
      <c r="Y915" s="213"/>
      <c r="Z915" s="213"/>
    </row>
    <row r="916" spans="1:26" ht="15.75" customHeight="1">
      <c r="A916" s="213"/>
      <c r="B916" s="214"/>
      <c r="C916" s="213"/>
      <c r="D916" s="215"/>
      <c r="E916" s="213"/>
      <c r="F916" s="213"/>
      <c r="G916" s="213"/>
      <c r="H916" s="213"/>
      <c r="I916" s="213"/>
      <c r="J916" s="213"/>
      <c r="K916" s="213"/>
      <c r="L916" s="213"/>
      <c r="M916" s="213"/>
      <c r="N916" s="213"/>
      <c r="O916" s="213"/>
      <c r="P916" s="213"/>
      <c r="Q916" s="213"/>
      <c r="R916" s="213"/>
      <c r="S916" s="213"/>
      <c r="T916" s="213"/>
      <c r="U916" s="213"/>
      <c r="V916" s="213"/>
      <c r="W916" s="213"/>
      <c r="X916" s="213"/>
      <c r="Y916" s="213"/>
      <c r="Z916" s="213"/>
    </row>
    <row r="917" spans="1:26" ht="15.75" customHeight="1">
      <c r="A917" s="213"/>
      <c r="B917" s="214"/>
      <c r="C917" s="213"/>
      <c r="D917" s="215"/>
      <c r="E917" s="213"/>
      <c r="F917" s="213"/>
      <c r="G917" s="213"/>
      <c r="H917" s="213"/>
      <c r="I917" s="213"/>
      <c r="J917" s="213"/>
      <c r="K917" s="213"/>
      <c r="L917" s="213"/>
      <c r="M917" s="213"/>
      <c r="N917" s="213"/>
      <c r="O917" s="213"/>
      <c r="P917" s="213"/>
      <c r="Q917" s="213"/>
      <c r="R917" s="213"/>
      <c r="S917" s="213"/>
      <c r="T917" s="213"/>
      <c r="U917" s="213"/>
      <c r="V917" s="213"/>
      <c r="W917" s="213"/>
      <c r="X917" s="213"/>
      <c r="Y917" s="213"/>
      <c r="Z917" s="213"/>
    </row>
    <row r="918" spans="1:26" ht="15.75" customHeight="1">
      <c r="A918" s="213"/>
      <c r="B918" s="214"/>
      <c r="C918" s="213"/>
      <c r="D918" s="215"/>
      <c r="E918" s="213"/>
      <c r="F918" s="213"/>
      <c r="G918" s="213"/>
      <c r="H918" s="213"/>
      <c r="I918" s="213"/>
      <c r="J918" s="213"/>
      <c r="K918" s="213"/>
      <c r="L918" s="213"/>
      <c r="M918" s="213"/>
      <c r="N918" s="213"/>
      <c r="O918" s="213"/>
      <c r="P918" s="213"/>
      <c r="Q918" s="213"/>
      <c r="R918" s="213"/>
      <c r="S918" s="213"/>
      <c r="T918" s="213"/>
      <c r="U918" s="213"/>
      <c r="V918" s="213"/>
      <c r="W918" s="213"/>
      <c r="X918" s="213"/>
      <c r="Y918" s="213"/>
      <c r="Z918" s="213"/>
    </row>
    <row r="919" spans="1:26" ht="15.75" customHeight="1">
      <c r="A919" s="213"/>
      <c r="B919" s="214"/>
      <c r="C919" s="213"/>
      <c r="D919" s="215"/>
      <c r="E919" s="213"/>
      <c r="F919" s="213"/>
      <c r="G919" s="213"/>
      <c r="H919" s="213"/>
      <c r="I919" s="213"/>
      <c r="J919" s="213"/>
      <c r="K919" s="213"/>
      <c r="L919" s="213"/>
      <c r="M919" s="213"/>
      <c r="N919" s="213"/>
      <c r="O919" s="213"/>
      <c r="P919" s="213"/>
      <c r="Q919" s="213"/>
      <c r="R919" s="213"/>
      <c r="S919" s="213"/>
      <c r="T919" s="213"/>
      <c r="U919" s="213"/>
      <c r="V919" s="213"/>
      <c r="W919" s="213"/>
      <c r="X919" s="213"/>
      <c r="Y919" s="213"/>
      <c r="Z919" s="213"/>
    </row>
    <row r="920" spans="1:26" ht="15.75" customHeight="1">
      <c r="A920" s="213"/>
      <c r="B920" s="214"/>
      <c r="C920" s="213"/>
      <c r="D920" s="215"/>
      <c r="E920" s="213"/>
      <c r="F920" s="213"/>
      <c r="G920" s="213"/>
      <c r="H920" s="213"/>
      <c r="I920" s="213"/>
      <c r="J920" s="213"/>
      <c r="K920" s="213"/>
      <c r="L920" s="213"/>
      <c r="M920" s="213"/>
      <c r="N920" s="213"/>
      <c r="O920" s="213"/>
      <c r="P920" s="213"/>
      <c r="Q920" s="213"/>
      <c r="R920" s="213"/>
      <c r="S920" s="213"/>
      <c r="T920" s="213"/>
      <c r="U920" s="213"/>
      <c r="V920" s="213"/>
      <c r="W920" s="213"/>
      <c r="X920" s="213"/>
      <c r="Y920" s="213"/>
      <c r="Z920" s="213"/>
    </row>
    <row r="921" spans="1:26" ht="15.75" customHeight="1">
      <c r="A921" s="213"/>
      <c r="B921" s="214"/>
      <c r="C921" s="213"/>
      <c r="D921" s="215"/>
      <c r="E921" s="213"/>
      <c r="F921" s="213"/>
      <c r="G921" s="213"/>
      <c r="H921" s="213"/>
      <c r="I921" s="213"/>
      <c r="J921" s="213"/>
      <c r="K921" s="213"/>
      <c r="L921" s="213"/>
      <c r="M921" s="213"/>
      <c r="N921" s="213"/>
      <c r="O921" s="213"/>
      <c r="P921" s="213"/>
      <c r="Q921" s="213"/>
      <c r="R921" s="213"/>
      <c r="S921" s="213"/>
      <c r="T921" s="213"/>
      <c r="U921" s="213"/>
      <c r="V921" s="213"/>
      <c r="W921" s="213"/>
      <c r="X921" s="213"/>
      <c r="Y921" s="213"/>
      <c r="Z921" s="213"/>
    </row>
    <row r="922" spans="1:26" ht="15.75" customHeight="1">
      <c r="A922" s="213"/>
      <c r="B922" s="214"/>
      <c r="C922" s="213"/>
      <c r="D922" s="215"/>
      <c r="E922" s="213"/>
      <c r="F922" s="213"/>
      <c r="G922" s="213"/>
      <c r="H922" s="213"/>
      <c r="I922" s="213"/>
      <c r="J922" s="213"/>
      <c r="K922" s="213"/>
      <c r="L922" s="213"/>
      <c r="M922" s="213"/>
      <c r="N922" s="213"/>
      <c r="O922" s="213"/>
      <c r="P922" s="213"/>
      <c r="Q922" s="213"/>
      <c r="R922" s="213"/>
      <c r="S922" s="213"/>
      <c r="T922" s="213"/>
      <c r="U922" s="213"/>
      <c r="V922" s="213"/>
      <c r="W922" s="213"/>
      <c r="X922" s="213"/>
      <c r="Y922" s="213"/>
      <c r="Z922" s="213"/>
    </row>
    <row r="923" spans="1:26" ht="15.75" customHeight="1">
      <c r="A923" s="213"/>
      <c r="B923" s="214"/>
      <c r="C923" s="213"/>
      <c r="D923" s="215"/>
      <c r="E923" s="213"/>
      <c r="F923" s="213"/>
      <c r="G923" s="213"/>
      <c r="H923" s="213"/>
      <c r="I923" s="213"/>
      <c r="J923" s="213"/>
      <c r="K923" s="213"/>
      <c r="L923" s="213"/>
      <c r="M923" s="213"/>
      <c r="N923" s="213"/>
      <c r="O923" s="213"/>
      <c r="P923" s="213"/>
      <c r="Q923" s="213"/>
      <c r="R923" s="213"/>
      <c r="S923" s="213"/>
      <c r="T923" s="213"/>
      <c r="U923" s="213"/>
      <c r="V923" s="213"/>
      <c r="W923" s="213"/>
      <c r="X923" s="213"/>
      <c r="Y923" s="213"/>
      <c r="Z923" s="213"/>
    </row>
    <row r="924" spans="1:26" ht="15.75" customHeight="1">
      <c r="A924" s="213"/>
      <c r="B924" s="214"/>
      <c r="C924" s="213"/>
      <c r="D924" s="215"/>
      <c r="E924" s="213"/>
      <c r="F924" s="213"/>
      <c r="G924" s="213"/>
      <c r="H924" s="213"/>
      <c r="I924" s="213"/>
      <c r="J924" s="213"/>
      <c r="K924" s="213"/>
      <c r="L924" s="213"/>
      <c r="M924" s="213"/>
      <c r="N924" s="213"/>
      <c r="O924" s="213"/>
      <c r="P924" s="213"/>
      <c r="Q924" s="213"/>
      <c r="R924" s="213"/>
      <c r="S924" s="213"/>
      <c r="T924" s="213"/>
      <c r="U924" s="213"/>
      <c r="V924" s="213"/>
      <c r="W924" s="213"/>
      <c r="X924" s="213"/>
      <c r="Y924" s="213"/>
      <c r="Z924" s="213"/>
    </row>
    <row r="925" spans="1:26" ht="15.75" customHeight="1">
      <c r="A925" s="213"/>
      <c r="B925" s="214"/>
      <c r="C925" s="213"/>
      <c r="D925" s="215"/>
      <c r="E925" s="213"/>
      <c r="F925" s="213"/>
      <c r="G925" s="213"/>
      <c r="H925" s="213"/>
      <c r="I925" s="213"/>
      <c r="J925" s="213"/>
      <c r="K925" s="213"/>
      <c r="L925" s="213"/>
      <c r="M925" s="213"/>
      <c r="N925" s="213"/>
      <c r="O925" s="213"/>
      <c r="P925" s="213"/>
      <c r="Q925" s="213"/>
      <c r="R925" s="213"/>
      <c r="S925" s="213"/>
      <c r="T925" s="213"/>
      <c r="U925" s="213"/>
      <c r="V925" s="213"/>
      <c r="W925" s="213"/>
      <c r="X925" s="213"/>
      <c r="Y925" s="213"/>
      <c r="Z925" s="213"/>
    </row>
    <row r="926" spans="1:26" ht="15.75" customHeight="1">
      <c r="A926" s="213"/>
      <c r="B926" s="214"/>
      <c r="C926" s="213"/>
      <c r="D926" s="215"/>
      <c r="E926" s="213"/>
      <c r="F926" s="213"/>
      <c r="G926" s="213"/>
      <c r="H926" s="213"/>
      <c r="I926" s="213"/>
      <c r="J926" s="213"/>
      <c r="K926" s="213"/>
      <c r="L926" s="213"/>
      <c r="M926" s="213"/>
      <c r="N926" s="213"/>
      <c r="O926" s="213"/>
      <c r="P926" s="213"/>
      <c r="Q926" s="213"/>
      <c r="R926" s="213"/>
      <c r="S926" s="213"/>
      <c r="T926" s="213"/>
      <c r="U926" s="213"/>
      <c r="V926" s="213"/>
      <c r="W926" s="213"/>
      <c r="X926" s="213"/>
      <c r="Y926" s="213"/>
      <c r="Z926" s="213"/>
    </row>
    <row r="927" spans="1:26" ht="15.75" customHeight="1">
      <c r="A927" s="213"/>
      <c r="B927" s="214"/>
      <c r="C927" s="213"/>
      <c r="D927" s="215"/>
      <c r="E927" s="213"/>
      <c r="F927" s="213"/>
      <c r="G927" s="213"/>
      <c r="H927" s="213"/>
      <c r="I927" s="213"/>
      <c r="J927" s="213"/>
      <c r="K927" s="213"/>
      <c r="L927" s="213"/>
      <c r="M927" s="213"/>
      <c r="N927" s="213"/>
      <c r="O927" s="213"/>
      <c r="P927" s="213"/>
      <c r="Q927" s="213"/>
      <c r="R927" s="213"/>
      <c r="S927" s="213"/>
      <c r="T927" s="213"/>
      <c r="U927" s="213"/>
      <c r="V927" s="213"/>
      <c r="W927" s="213"/>
      <c r="X927" s="213"/>
      <c r="Y927" s="213"/>
      <c r="Z927" s="213"/>
    </row>
    <row r="928" spans="1:26" ht="15.75" customHeight="1">
      <c r="A928" s="213"/>
      <c r="B928" s="214"/>
      <c r="C928" s="213"/>
      <c r="D928" s="215"/>
      <c r="E928" s="213"/>
      <c r="F928" s="213"/>
      <c r="G928" s="213"/>
      <c r="H928" s="213"/>
      <c r="I928" s="213"/>
      <c r="J928" s="213"/>
      <c r="K928" s="213"/>
      <c r="L928" s="213"/>
      <c r="M928" s="213"/>
      <c r="N928" s="213"/>
      <c r="O928" s="213"/>
      <c r="P928" s="213"/>
      <c r="Q928" s="213"/>
      <c r="R928" s="213"/>
      <c r="S928" s="213"/>
      <c r="T928" s="213"/>
      <c r="U928" s="213"/>
      <c r="V928" s="213"/>
      <c r="W928" s="213"/>
      <c r="X928" s="213"/>
      <c r="Y928" s="213"/>
      <c r="Z928" s="213"/>
    </row>
    <row r="929" spans="1:26" ht="15.75" customHeight="1">
      <c r="A929" s="213"/>
      <c r="B929" s="214"/>
      <c r="C929" s="213"/>
      <c r="D929" s="215"/>
      <c r="E929" s="213"/>
      <c r="F929" s="213"/>
      <c r="G929" s="213"/>
      <c r="H929" s="213"/>
      <c r="I929" s="213"/>
      <c r="J929" s="213"/>
      <c r="K929" s="213"/>
      <c r="L929" s="213"/>
      <c r="M929" s="213"/>
      <c r="N929" s="213"/>
      <c r="O929" s="213"/>
      <c r="P929" s="213"/>
      <c r="Q929" s="213"/>
      <c r="R929" s="213"/>
      <c r="S929" s="213"/>
      <c r="T929" s="213"/>
      <c r="U929" s="213"/>
      <c r="V929" s="213"/>
      <c r="W929" s="213"/>
      <c r="X929" s="213"/>
      <c r="Y929" s="213"/>
      <c r="Z929" s="213"/>
    </row>
    <row r="930" spans="1:26" ht="15.75" customHeight="1">
      <c r="A930" s="213"/>
      <c r="B930" s="214"/>
      <c r="C930" s="213"/>
      <c r="D930" s="215"/>
      <c r="E930" s="213"/>
      <c r="F930" s="213"/>
      <c r="G930" s="213"/>
      <c r="H930" s="213"/>
      <c r="I930" s="213"/>
      <c r="J930" s="213"/>
      <c r="K930" s="213"/>
      <c r="L930" s="213"/>
      <c r="M930" s="213"/>
      <c r="N930" s="213"/>
      <c r="O930" s="213"/>
      <c r="P930" s="213"/>
      <c r="Q930" s="213"/>
      <c r="R930" s="213"/>
      <c r="S930" s="213"/>
      <c r="T930" s="213"/>
      <c r="U930" s="213"/>
      <c r="V930" s="213"/>
      <c r="W930" s="213"/>
      <c r="X930" s="213"/>
      <c r="Y930" s="213"/>
      <c r="Z930" s="213"/>
    </row>
    <row r="931" spans="1:26" ht="15.75" customHeight="1">
      <c r="A931" s="213"/>
      <c r="B931" s="214"/>
      <c r="C931" s="213"/>
      <c r="D931" s="215"/>
      <c r="E931" s="213"/>
      <c r="F931" s="213"/>
      <c r="G931" s="213"/>
      <c r="H931" s="213"/>
      <c r="I931" s="213"/>
      <c r="J931" s="213"/>
      <c r="K931" s="213"/>
      <c r="L931" s="213"/>
      <c r="M931" s="213"/>
      <c r="N931" s="213"/>
      <c r="O931" s="213"/>
      <c r="P931" s="213"/>
      <c r="Q931" s="213"/>
      <c r="R931" s="213"/>
      <c r="S931" s="213"/>
      <c r="T931" s="213"/>
      <c r="U931" s="213"/>
      <c r="V931" s="213"/>
      <c r="W931" s="213"/>
      <c r="X931" s="213"/>
      <c r="Y931" s="213"/>
      <c r="Z931" s="213"/>
    </row>
    <row r="932" spans="1:26" ht="15.75" customHeight="1">
      <c r="A932" s="213"/>
      <c r="B932" s="214"/>
      <c r="C932" s="213"/>
      <c r="D932" s="215"/>
      <c r="E932" s="213"/>
      <c r="F932" s="213"/>
      <c r="G932" s="213"/>
      <c r="H932" s="213"/>
      <c r="I932" s="213"/>
      <c r="J932" s="213"/>
      <c r="K932" s="213"/>
      <c r="L932" s="213"/>
      <c r="M932" s="213"/>
      <c r="N932" s="213"/>
      <c r="O932" s="213"/>
      <c r="P932" s="213"/>
      <c r="Q932" s="213"/>
      <c r="R932" s="213"/>
      <c r="S932" s="213"/>
      <c r="T932" s="213"/>
      <c r="U932" s="213"/>
      <c r="V932" s="213"/>
      <c r="W932" s="213"/>
      <c r="X932" s="213"/>
      <c r="Y932" s="213"/>
      <c r="Z932" s="213"/>
    </row>
    <row r="933" spans="1:26" ht="15.75" customHeight="1">
      <c r="A933" s="213"/>
      <c r="B933" s="214"/>
      <c r="C933" s="213"/>
      <c r="D933" s="215"/>
      <c r="E933" s="213"/>
      <c r="F933" s="213"/>
      <c r="G933" s="213"/>
      <c r="H933" s="213"/>
      <c r="I933" s="213"/>
      <c r="J933" s="213"/>
      <c r="K933" s="213"/>
      <c r="L933" s="213"/>
      <c r="M933" s="213"/>
      <c r="N933" s="213"/>
      <c r="O933" s="213"/>
      <c r="P933" s="213"/>
      <c r="Q933" s="213"/>
      <c r="R933" s="213"/>
      <c r="S933" s="213"/>
      <c r="T933" s="213"/>
      <c r="U933" s="213"/>
      <c r="V933" s="213"/>
      <c r="W933" s="213"/>
      <c r="X933" s="213"/>
      <c r="Y933" s="213"/>
      <c r="Z933" s="213"/>
    </row>
    <row r="934" spans="1:26" ht="15.75" customHeight="1">
      <c r="A934" s="213"/>
      <c r="B934" s="214"/>
      <c r="C934" s="213"/>
      <c r="D934" s="215"/>
      <c r="E934" s="213"/>
      <c r="F934" s="213"/>
      <c r="G934" s="213"/>
      <c r="H934" s="213"/>
      <c r="I934" s="213"/>
      <c r="J934" s="213"/>
      <c r="K934" s="213"/>
      <c r="L934" s="213"/>
      <c r="M934" s="213"/>
      <c r="N934" s="213"/>
      <c r="O934" s="213"/>
      <c r="P934" s="213"/>
      <c r="Q934" s="213"/>
      <c r="R934" s="213"/>
      <c r="S934" s="213"/>
      <c r="T934" s="213"/>
      <c r="U934" s="213"/>
      <c r="V934" s="213"/>
      <c r="W934" s="213"/>
      <c r="X934" s="213"/>
      <c r="Y934" s="213"/>
      <c r="Z934" s="213"/>
    </row>
    <row r="935" spans="1:26" ht="15.75" customHeight="1">
      <c r="A935" s="213"/>
      <c r="B935" s="214"/>
      <c r="C935" s="213"/>
      <c r="D935" s="215"/>
      <c r="E935" s="213"/>
      <c r="F935" s="213"/>
      <c r="G935" s="213"/>
      <c r="H935" s="213"/>
      <c r="I935" s="213"/>
      <c r="J935" s="213"/>
      <c r="K935" s="213"/>
      <c r="L935" s="213"/>
      <c r="M935" s="213"/>
      <c r="N935" s="213"/>
      <c r="O935" s="213"/>
      <c r="P935" s="213"/>
      <c r="Q935" s="213"/>
      <c r="R935" s="213"/>
      <c r="S935" s="213"/>
      <c r="T935" s="213"/>
      <c r="U935" s="213"/>
      <c r="V935" s="213"/>
      <c r="W935" s="213"/>
      <c r="X935" s="213"/>
      <c r="Y935" s="213"/>
      <c r="Z935" s="213"/>
    </row>
    <row r="936" spans="1:26" ht="15.75" customHeight="1">
      <c r="A936" s="213"/>
      <c r="B936" s="214"/>
      <c r="C936" s="213"/>
      <c r="D936" s="215"/>
      <c r="E936" s="213"/>
      <c r="F936" s="213"/>
      <c r="G936" s="213"/>
      <c r="H936" s="213"/>
      <c r="I936" s="213"/>
      <c r="J936" s="213"/>
      <c r="K936" s="213"/>
      <c r="L936" s="213"/>
      <c r="M936" s="213"/>
      <c r="N936" s="213"/>
      <c r="O936" s="213"/>
      <c r="P936" s="213"/>
      <c r="Q936" s="213"/>
      <c r="R936" s="213"/>
      <c r="S936" s="213"/>
      <c r="T936" s="213"/>
      <c r="U936" s="213"/>
      <c r="V936" s="213"/>
      <c r="W936" s="213"/>
      <c r="X936" s="213"/>
      <c r="Y936" s="213"/>
      <c r="Z936" s="213"/>
    </row>
    <row r="937" spans="1:26" ht="15.75" customHeight="1">
      <c r="A937" s="213"/>
      <c r="B937" s="214"/>
      <c r="C937" s="213"/>
      <c r="D937" s="215"/>
      <c r="E937" s="213"/>
      <c r="F937" s="213"/>
      <c r="G937" s="213"/>
      <c r="H937" s="213"/>
      <c r="I937" s="213"/>
      <c r="J937" s="213"/>
      <c r="K937" s="213"/>
      <c r="L937" s="213"/>
      <c r="M937" s="213"/>
      <c r="N937" s="213"/>
      <c r="O937" s="213"/>
      <c r="P937" s="213"/>
      <c r="Q937" s="213"/>
      <c r="R937" s="213"/>
      <c r="S937" s="213"/>
      <c r="T937" s="213"/>
      <c r="U937" s="213"/>
      <c r="V937" s="213"/>
      <c r="W937" s="213"/>
      <c r="X937" s="213"/>
      <c r="Y937" s="213"/>
      <c r="Z937" s="213"/>
    </row>
    <row r="938" spans="1:26" ht="15.75" customHeight="1">
      <c r="A938" s="213"/>
      <c r="B938" s="214"/>
      <c r="C938" s="213"/>
      <c r="D938" s="215"/>
      <c r="E938" s="213"/>
      <c r="F938" s="213"/>
      <c r="G938" s="213"/>
      <c r="H938" s="213"/>
      <c r="I938" s="213"/>
      <c r="J938" s="213"/>
      <c r="K938" s="213"/>
      <c r="L938" s="213"/>
      <c r="M938" s="213"/>
      <c r="N938" s="213"/>
      <c r="O938" s="213"/>
      <c r="P938" s="213"/>
      <c r="Q938" s="213"/>
      <c r="R938" s="213"/>
      <c r="S938" s="213"/>
      <c r="T938" s="213"/>
      <c r="U938" s="213"/>
      <c r="V938" s="213"/>
      <c r="W938" s="213"/>
      <c r="X938" s="213"/>
      <c r="Y938" s="213"/>
      <c r="Z938" s="213"/>
    </row>
    <row r="939" spans="1:26" ht="15.75" customHeight="1">
      <c r="A939" s="213"/>
      <c r="B939" s="214"/>
      <c r="C939" s="213"/>
      <c r="D939" s="215"/>
      <c r="E939" s="213"/>
      <c r="F939" s="213"/>
      <c r="G939" s="213"/>
      <c r="H939" s="213"/>
      <c r="I939" s="213"/>
      <c r="J939" s="213"/>
      <c r="K939" s="213"/>
      <c r="L939" s="213"/>
      <c r="M939" s="213"/>
      <c r="N939" s="213"/>
      <c r="O939" s="213"/>
      <c r="P939" s="213"/>
      <c r="Q939" s="213"/>
      <c r="R939" s="213"/>
      <c r="S939" s="213"/>
      <c r="T939" s="213"/>
      <c r="U939" s="213"/>
      <c r="V939" s="213"/>
      <c r="W939" s="213"/>
      <c r="X939" s="213"/>
      <c r="Y939" s="213"/>
      <c r="Z939" s="213"/>
    </row>
    <row r="940" spans="1:26" ht="15.75" customHeight="1">
      <c r="A940" s="213"/>
      <c r="B940" s="214"/>
      <c r="C940" s="213"/>
      <c r="D940" s="215"/>
      <c r="E940" s="213"/>
      <c r="F940" s="213"/>
      <c r="G940" s="213"/>
      <c r="H940" s="213"/>
      <c r="I940" s="213"/>
      <c r="J940" s="213"/>
      <c r="K940" s="213"/>
      <c r="L940" s="213"/>
      <c r="M940" s="213"/>
      <c r="N940" s="213"/>
      <c r="O940" s="213"/>
      <c r="P940" s="213"/>
      <c r="Q940" s="213"/>
      <c r="R940" s="213"/>
      <c r="S940" s="213"/>
      <c r="T940" s="213"/>
      <c r="U940" s="213"/>
      <c r="V940" s="213"/>
      <c r="W940" s="213"/>
      <c r="X940" s="213"/>
      <c r="Y940" s="213"/>
      <c r="Z940" s="213"/>
    </row>
    <row r="941" spans="1:26" ht="15.75" customHeight="1">
      <c r="A941" s="213"/>
      <c r="B941" s="214"/>
      <c r="C941" s="213"/>
      <c r="D941" s="215"/>
      <c r="E941" s="213"/>
      <c r="F941" s="213"/>
      <c r="G941" s="213"/>
      <c r="H941" s="213"/>
      <c r="I941" s="213"/>
      <c r="J941" s="213"/>
      <c r="K941" s="213"/>
      <c r="L941" s="213"/>
      <c r="M941" s="213"/>
      <c r="N941" s="213"/>
      <c r="O941" s="213"/>
      <c r="P941" s="213"/>
      <c r="Q941" s="213"/>
      <c r="R941" s="213"/>
      <c r="S941" s="213"/>
      <c r="T941" s="213"/>
      <c r="U941" s="213"/>
      <c r="V941" s="213"/>
      <c r="W941" s="213"/>
      <c r="X941" s="213"/>
      <c r="Y941" s="213"/>
      <c r="Z941" s="213"/>
    </row>
    <row r="942" spans="1:26" ht="15.75" customHeight="1">
      <c r="A942" s="213"/>
      <c r="B942" s="214"/>
      <c r="C942" s="213"/>
      <c r="D942" s="215"/>
      <c r="E942" s="213"/>
      <c r="F942" s="213"/>
      <c r="G942" s="213"/>
      <c r="H942" s="213"/>
      <c r="I942" s="213"/>
      <c r="J942" s="213"/>
      <c r="K942" s="213"/>
      <c r="L942" s="213"/>
      <c r="M942" s="213"/>
      <c r="N942" s="213"/>
      <c r="O942" s="213"/>
      <c r="P942" s="213"/>
      <c r="Q942" s="213"/>
      <c r="R942" s="213"/>
      <c r="S942" s="213"/>
      <c r="T942" s="213"/>
      <c r="U942" s="213"/>
      <c r="V942" s="213"/>
      <c r="W942" s="213"/>
      <c r="X942" s="213"/>
      <c r="Y942" s="213"/>
      <c r="Z942" s="213"/>
    </row>
    <row r="943" spans="1:26" ht="15.75" customHeight="1">
      <c r="A943" s="213"/>
      <c r="B943" s="214"/>
      <c r="C943" s="213"/>
      <c r="D943" s="215"/>
      <c r="E943" s="213"/>
      <c r="F943" s="213"/>
      <c r="G943" s="213"/>
      <c r="H943" s="213"/>
      <c r="I943" s="213"/>
      <c r="J943" s="213"/>
      <c r="K943" s="213"/>
      <c r="L943" s="213"/>
      <c r="M943" s="213"/>
      <c r="N943" s="213"/>
      <c r="O943" s="213"/>
      <c r="P943" s="213"/>
      <c r="Q943" s="213"/>
      <c r="R943" s="213"/>
      <c r="S943" s="213"/>
      <c r="T943" s="213"/>
      <c r="U943" s="213"/>
      <c r="V943" s="213"/>
      <c r="W943" s="213"/>
      <c r="X943" s="213"/>
      <c r="Y943" s="213"/>
      <c r="Z943" s="213"/>
    </row>
    <row r="944" spans="1:26" ht="15.75" customHeight="1">
      <c r="A944" s="213"/>
      <c r="B944" s="214"/>
      <c r="C944" s="213"/>
      <c r="D944" s="215"/>
      <c r="E944" s="213"/>
      <c r="F944" s="213"/>
      <c r="G944" s="213"/>
      <c r="H944" s="213"/>
      <c r="I944" s="213"/>
      <c r="J944" s="213"/>
      <c r="K944" s="213"/>
      <c r="L944" s="213"/>
      <c r="M944" s="213"/>
      <c r="N944" s="213"/>
      <c r="O944" s="213"/>
      <c r="P944" s="213"/>
      <c r="Q944" s="213"/>
      <c r="R944" s="213"/>
      <c r="S944" s="213"/>
      <c r="T944" s="213"/>
      <c r="U944" s="213"/>
      <c r="V944" s="213"/>
      <c r="W944" s="213"/>
      <c r="X944" s="213"/>
      <c r="Y944" s="213"/>
      <c r="Z944" s="213"/>
    </row>
    <row r="945" spans="1:26" ht="15.75" customHeight="1">
      <c r="A945" s="213"/>
      <c r="B945" s="214"/>
      <c r="C945" s="213"/>
      <c r="D945" s="215"/>
      <c r="E945" s="213"/>
      <c r="F945" s="213"/>
      <c r="G945" s="213"/>
      <c r="H945" s="213"/>
      <c r="I945" s="213"/>
      <c r="J945" s="213"/>
      <c r="K945" s="213"/>
      <c r="L945" s="213"/>
      <c r="M945" s="213"/>
      <c r="N945" s="213"/>
      <c r="O945" s="213"/>
      <c r="P945" s="213"/>
      <c r="Q945" s="213"/>
      <c r="R945" s="213"/>
      <c r="S945" s="213"/>
      <c r="T945" s="213"/>
      <c r="U945" s="213"/>
      <c r="V945" s="213"/>
      <c r="W945" s="213"/>
      <c r="X945" s="213"/>
      <c r="Y945" s="213"/>
      <c r="Z945" s="213"/>
    </row>
    <row r="946" spans="1:26" ht="15.75" customHeight="1">
      <c r="A946" s="213"/>
      <c r="B946" s="214"/>
      <c r="C946" s="213"/>
      <c r="D946" s="215"/>
      <c r="E946" s="213"/>
      <c r="F946" s="213"/>
      <c r="G946" s="213"/>
      <c r="H946" s="213"/>
      <c r="I946" s="213"/>
      <c r="J946" s="213"/>
      <c r="K946" s="213"/>
      <c r="L946" s="213"/>
      <c r="M946" s="213"/>
      <c r="N946" s="213"/>
      <c r="O946" s="213"/>
      <c r="P946" s="213"/>
      <c r="Q946" s="213"/>
      <c r="R946" s="213"/>
      <c r="S946" s="213"/>
      <c r="T946" s="213"/>
      <c r="U946" s="213"/>
      <c r="V946" s="213"/>
      <c r="W946" s="213"/>
      <c r="X946" s="213"/>
      <c r="Y946" s="213"/>
      <c r="Z946" s="213"/>
    </row>
    <row r="947" spans="1:26" ht="15.75" customHeight="1">
      <c r="A947" s="213"/>
      <c r="B947" s="214"/>
      <c r="C947" s="213"/>
      <c r="D947" s="215"/>
      <c r="E947" s="213"/>
      <c r="F947" s="213"/>
      <c r="G947" s="213"/>
      <c r="H947" s="213"/>
      <c r="I947" s="213"/>
      <c r="J947" s="213"/>
      <c r="K947" s="213"/>
      <c r="L947" s="213"/>
      <c r="M947" s="213"/>
      <c r="N947" s="213"/>
      <c r="O947" s="213"/>
      <c r="P947" s="213"/>
      <c r="Q947" s="213"/>
      <c r="R947" s="213"/>
      <c r="S947" s="213"/>
      <c r="T947" s="213"/>
      <c r="U947" s="213"/>
      <c r="V947" s="213"/>
      <c r="W947" s="213"/>
      <c r="X947" s="213"/>
      <c r="Y947" s="213"/>
      <c r="Z947" s="213"/>
    </row>
    <row r="948" spans="1:26" ht="15.75" customHeight="1">
      <c r="A948" s="213"/>
      <c r="B948" s="214"/>
      <c r="C948" s="213"/>
      <c r="D948" s="215"/>
      <c r="E948" s="213"/>
      <c r="F948" s="213"/>
      <c r="G948" s="213"/>
      <c r="H948" s="213"/>
      <c r="I948" s="213"/>
      <c r="J948" s="213"/>
      <c r="K948" s="213"/>
      <c r="L948" s="213"/>
      <c r="M948" s="213"/>
      <c r="N948" s="213"/>
      <c r="O948" s="213"/>
      <c r="P948" s="213"/>
      <c r="Q948" s="213"/>
      <c r="R948" s="213"/>
      <c r="S948" s="213"/>
      <c r="T948" s="213"/>
      <c r="U948" s="213"/>
      <c r="V948" s="213"/>
      <c r="W948" s="213"/>
      <c r="X948" s="213"/>
      <c r="Y948" s="213"/>
      <c r="Z948" s="213"/>
    </row>
    <row r="949" spans="1:26" ht="15.75" customHeight="1">
      <c r="A949" s="213"/>
      <c r="B949" s="214"/>
      <c r="C949" s="213"/>
      <c r="D949" s="215"/>
      <c r="E949" s="213"/>
      <c r="F949" s="213"/>
      <c r="G949" s="213"/>
      <c r="H949" s="213"/>
      <c r="I949" s="213"/>
      <c r="J949" s="213"/>
      <c r="K949" s="213"/>
      <c r="L949" s="213"/>
      <c r="M949" s="213"/>
      <c r="N949" s="213"/>
      <c r="O949" s="213"/>
      <c r="P949" s="213"/>
      <c r="Q949" s="213"/>
      <c r="R949" s="213"/>
      <c r="S949" s="213"/>
      <c r="T949" s="213"/>
      <c r="U949" s="213"/>
      <c r="V949" s="213"/>
      <c r="W949" s="213"/>
      <c r="X949" s="213"/>
      <c r="Y949" s="213"/>
      <c r="Z949" s="213"/>
    </row>
    <row r="950" spans="1:26" ht="15.75" customHeight="1">
      <c r="A950" s="213"/>
      <c r="B950" s="214"/>
      <c r="C950" s="213"/>
      <c r="D950" s="215"/>
      <c r="E950" s="213"/>
      <c r="F950" s="213"/>
      <c r="G950" s="213"/>
      <c r="H950" s="213"/>
      <c r="I950" s="213"/>
      <c r="J950" s="213"/>
      <c r="K950" s="213"/>
      <c r="L950" s="213"/>
      <c r="M950" s="213"/>
      <c r="N950" s="213"/>
      <c r="O950" s="213"/>
      <c r="P950" s="213"/>
      <c r="Q950" s="213"/>
      <c r="R950" s="213"/>
      <c r="S950" s="213"/>
      <c r="T950" s="213"/>
      <c r="U950" s="213"/>
      <c r="V950" s="213"/>
      <c r="W950" s="213"/>
      <c r="X950" s="213"/>
      <c r="Y950" s="213"/>
      <c r="Z950" s="213"/>
    </row>
    <row r="951" spans="1:26" ht="15.75" customHeight="1">
      <c r="A951" s="213"/>
      <c r="B951" s="214"/>
      <c r="C951" s="213"/>
      <c r="D951" s="215"/>
      <c r="E951" s="213"/>
      <c r="F951" s="213"/>
      <c r="G951" s="213"/>
      <c r="H951" s="213"/>
      <c r="I951" s="213"/>
      <c r="J951" s="213"/>
      <c r="K951" s="213"/>
      <c r="L951" s="213"/>
      <c r="M951" s="213"/>
      <c r="N951" s="213"/>
      <c r="O951" s="213"/>
      <c r="P951" s="213"/>
      <c r="Q951" s="213"/>
      <c r="R951" s="213"/>
      <c r="S951" s="213"/>
      <c r="T951" s="213"/>
      <c r="U951" s="213"/>
      <c r="V951" s="213"/>
      <c r="W951" s="213"/>
      <c r="X951" s="213"/>
      <c r="Y951" s="213"/>
      <c r="Z951" s="213"/>
    </row>
    <row r="952" spans="1:26" ht="15.75" customHeight="1">
      <c r="A952" s="213"/>
      <c r="B952" s="214"/>
      <c r="C952" s="213"/>
      <c r="D952" s="215"/>
      <c r="E952" s="213"/>
      <c r="F952" s="213"/>
      <c r="G952" s="213"/>
      <c r="H952" s="213"/>
      <c r="I952" s="213"/>
      <c r="J952" s="213"/>
      <c r="K952" s="213"/>
      <c r="L952" s="213"/>
      <c r="M952" s="213"/>
      <c r="N952" s="213"/>
      <c r="O952" s="213"/>
      <c r="P952" s="213"/>
      <c r="Q952" s="213"/>
      <c r="R952" s="213"/>
      <c r="S952" s="213"/>
      <c r="T952" s="213"/>
      <c r="U952" s="213"/>
      <c r="V952" s="213"/>
      <c r="W952" s="213"/>
      <c r="X952" s="213"/>
      <c r="Y952" s="213"/>
      <c r="Z952" s="213"/>
    </row>
    <row r="953" spans="1:26" ht="15.75" customHeight="1">
      <c r="A953" s="213"/>
      <c r="B953" s="214"/>
      <c r="C953" s="213"/>
      <c r="D953" s="215"/>
      <c r="E953" s="213"/>
      <c r="F953" s="213"/>
      <c r="G953" s="213"/>
      <c r="H953" s="213"/>
      <c r="I953" s="213"/>
      <c r="J953" s="213"/>
      <c r="K953" s="213"/>
      <c r="L953" s="213"/>
      <c r="M953" s="213"/>
      <c r="N953" s="213"/>
      <c r="O953" s="213"/>
      <c r="P953" s="213"/>
      <c r="Q953" s="213"/>
      <c r="R953" s="213"/>
      <c r="S953" s="213"/>
      <c r="T953" s="213"/>
      <c r="U953" s="213"/>
      <c r="V953" s="213"/>
      <c r="W953" s="213"/>
      <c r="X953" s="213"/>
      <c r="Y953" s="213"/>
      <c r="Z953" s="213"/>
    </row>
    <row r="954" spans="1:26" ht="15.75" customHeight="1">
      <c r="A954" s="213"/>
      <c r="B954" s="214"/>
      <c r="C954" s="213"/>
      <c r="D954" s="215"/>
      <c r="E954" s="213"/>
      <c r="F954" s="213"/>
      <c r="G954" s="213"/>
      <c r="H954" s="213"/>
      <c r="I954" s="213"/>
      <c r="J954" s="213"/>
      <c r="K954" s="213"/>
      <c r="L954" s="213"/>
      <c r="M954" s="213"/>
      <c r="N954" s="213"/>
      <c r="O954" s="213"/>
      <c r="P954" s="213"/>
      <c r="Q954" s="213"/>
      <c r="R954" s="213"/>
      <c r="S954" s="213"/>
      <c r="T954" s="213"/>
      <c r="U954" s="213"/>
      <c r="V954" s="213"/>
      <c r="W954" s="213"/>
      <c r="X954" s="213"/>
      <c r="Y954" s="213"/>
      <c r="Z954" s="213"/>
    </row>
    <row r="955" spans="1:26" ht="15.75" customHeight="1">
      <c r="A955" s="213"/>
      <c r="B955" s="214"/>
      <c r="C955" s="213"/>
      <c r="D955" s="215"/>
      <c r="E955" s="213"/>
      <c r="F955" s="213"/>
      <c r="G955" s="213"/>
      <c r="H955" s="213"/>
      <c r="I955" s="213"/>
      <c r="J955" s="213"/>
      <c r="K955" s="213"/>
      <c r="L955" s="213"/>
      <c r="M955" s="213"/>
      <c r="N955" s="213"/>
      <c r="O955" s="213"/>
      <c r="P955" s="213"/>
      <c r="Q955" s="213"/>
      <c r="R955" s="213"/>
      <c r="S955" s="213"/>
      <c r="T955" s="213"/>
      <c r="U955" s="213"/>
      <c r="V955" s="213"/>
      <c r="W955" s="213"/>
      <c r="X955" s="213"/>
      <c r="Y955" s="213"/>
      <c r="Z955" s="213"/>
    </row>
    <row r="956" spans="1:26" ht="15.75" customHeight="1">
      <c r="A956" s="213"/>
      <c r="B956" s="214"/>
      <c r="C956" s="213"/>
      <c r="D956" s="215"/>
      <c r="E956" s="213"/>
      <c r="F956" s="213"/>
      <c r="G956" s="213"/>
      <c r="H956" s="213"/>
      <c r="I956" s="213"/>
      <c r="J956" s="213"/>
      <c r="K956" s="213"/>
      <c r="L956" s="213"/>
      <c r="M956" s="213"/>
      <c r="N956" s="213"/>
      <c r="O956" s="213"/>
      <c r="P956" s="213"/>
      <c r="Q956" s="213"/>
      <c r="R956" s="213"/>
      <c r="S956" s="213"/>
      <c r="T956" s="213"/>
      <c r="U956" s="213"/>
      <c r="V956" s="213"/>
      <c r="W956" s="213"/>
      <c r="X956" s="213"/>
      <c r="Y956" s="213"/>
      <c r="Z956" s="213"/>
    </row>
    <row r="957" spans="1:26" ht="15.75" customHeight="1">
      <c r="A957" s="213"/>
      <c r="B957" s="214"/>
      <c r="C957" s="213"/>
      <c r="D957" s="215"/>
      <c r="E957" s="213"/>
      <c r="F957" s="213"/>
      <c r="G957" s="213"/>
      <c r="H957" s="213"/>
      <c r="I957" s="213"/>
      <c r="J957" s="213"/>
      <c r="K957" s="213"/>
      <c r="L957" s="213"/>
      <c r="M957" s="213"/>
      <c r="N957" s="213"/>
      <c r="O957" s="213"/>
      <c r="P957" s="213"/>
      <c r="Q957" s="213"/>
      <c r="R957" s="213"/>
      <c r="S957" s="213"/>
      <c r="T957" s="213"/>
      <c r="U957" s="213"/>
      <c r="V957" s="213"/>
      <c r="W957" s="213"/>
      <c r="X957" s="213"/>
      <c r="Y957" s="213"/>
      <c r="Z957" s="213"/>
    </row>
    <row r="958" spans="1:26" ht="15.75" customHeight="1">
      <c r="A958" s="213"/>
      <c r="B958" s="214"/>
      <c r="C958" s="213"/>
      <c r="D958" s="215"/>
      <c r="E958" s="213"/>
      <c r="F958" s="213"/>
      <c r="G958" s="213"/>
      <c r="H958" s="213"/>
      <c r="I958" s="213"/>
      <c r="J958" s="213"/>
      <c r="K958" s="213"/>
      <c r="L958" s="213"/>
      <c r="M958" s="213"/>
      <c r="N958" s="213"/>
      <c r="O958" s="213"/>
      <c r="P958" s="213"/>
      <c r="Q958" s="213"/>
      <c r="R958" s="213"/>
      <c r="S958" s="213"/>
      <c r="T958" s="213"/>
      <c r="U958" s="213"/>
      <c r="V958" s="213"/>
      <c r="W958" s="213"/>
      <c r="X958" s="213"/>
      <c r="Y958" s="213"/>
      <c r="Z958" s="213"/>
    </row>
    <row r="959" spans="1:26" ht="15.75" customHeight="1">
      <c r="A959" s="213"/>
      <c r="B959" s="214"/>
      <c r="C959" s="213"/>
      <c r="D959" s="215"/>
      <c r="E959" s="213"/>
      <c r="F959" s="213"/>
      <c r="G959" s="213"/>
      <c r="H959" s="213"/>
      <c r="I959" s="213"/>
      <c r="J959" s="213"/>
      <c r="K959" s="213"/>
      <c r="L959" s="213"/>
      <c r="M959" s="213"/>
      <c r="N959" s="213"/>
      <c r="O959" s="213"/>
      <c r="P959" s="213"/>
      <c r="Q959" s="213"/>
      <c r="R959" s="213"/>
      <c r="S959" s="213"/>
      <c r="T959" s="213"/>
      <c r="U959" s="213"/>
      <c r="V959" s="213"/>
      <c r="W959" s="213"/>
      <c r="X959" s="213"/>
      <c r="Y959" s="213"/>
      <c r="Z959" s="213"/>
    </row>
    <row r="960" spans="1:26" ht="15.75" customHeight="1">
      <c r="A960" s="213"/>
      <c r="B960" s="214"/>
      <c r="C960" s="213"/>
      <c r="D960" s="215"/>
      <c r="E960" s="213"/>
      <c r="F960" s="213"/>
      <c r="G960" s="213"/>
      <c r="H960" s="213"/>
      <c r="I960" s="213"/>
      <c r="J960" s="213"/>
      <c r="K960" s="213"/>
      <c r="L960" s="213"/>
      <c r="M960" s="213"/>
      <c r="N960" s="213"/>
      <c r="O960" s="213"/>
      <c r="P960" s="213"/>
      <c r="Q960" s="213"/>
      <c r="R960" s="213"/>
      <c r="S960" s="213"/>
      <c r="T960" s="213"/>
      <c r="U960" s="213"/>
      <c r="V960" s="213"/>
      <c r="W960" s="213"/>
      <c r="X960" s="213"/>
      <c r="Y960" s="213"/>
      <c r="Z960" s="213"/>
    </row>
    <row r="961" spans="1:26" ht="15.75" customHeight="1">
      <c r="A961" s="213"/>
      <c r="B961" s="214"/>
      <c r="C961" s="213"/>
      <c r="D961" s="215"/>
      <c r="E961" s="213"/>
      <c r="F961" s="213"/>
      <c r="G961" s="213"/>
      <c r="H961" s="213"/>
      <c r="I961" s="213"/>
      <c r="J961" s="213"/>
      <c r="K961" s="213"/>
      <c r="L961" s="213"/>
      <c r="M961" s="213"/>
      <c r="N961" s="213"/>
      <c r="O961" s="213"/>
      <c r="P961" s="213"/>
      <c r="Q961" s="213"/>
      <c r="R961" s="213"/>
      <c r="S961" s="213"/>
      <c r="T961" s="213"/>
      <c r="U961" s="213"/>
      <c r="V961" s="213"/>
      <c r="W961" s="213"/>
      <c r="X961" s="213"/>
      <c r="Y961" s="213"/>
      <c r="Z961" s="213"/>
    </row>
    <row r="962" spans="1:26" ht="15.75" customHeight="1">
      <c r="A962" s="213"/>
      <c r="B962" s="214"/>
      <c r="C962" s="213"/>
      <c r="D962" s="215"/>
      <c r="E962" s="213"/>
      <c r="F962" s="213"/>
      <c r="G962" s="213"/>
      <c r="H962" s="213"/>
      <c r="I962" s="213"/>
      <c r="J962" s="213"/>
      <c r="K962" s="213"/>
      <c r="L962" s="213"/>
      <c r="M962" s="213"/>
      <c r="N962" s="213"/>
      <c r="O962" s="213"/>
      <c r="P962" s="213"/>
      <c r="Q962" s="213"/>
      <c r="R962" s="213"/>
      <c r="S962" s="213"/>
      <c r="T962" s="213"/>
      <c r="U962" s="213"/>
      <c r="V962" s="213"/>
      <c r="W962" s="213"/>
      <c r="X962" s="213"/>
      <c r="Y962" s="213"/>
      <c r="Z962" s="213"/>
    </row>
    <row r="963" spans="1:26" ht="15.75" customHeight="1">
      <c r="A963" s="213"/>
      <c r="B963" s="214"/>
      <c r="C963" s="213"/>
      <c r="D963" s="215"/>
      <c r="E963" s="213"/>
      <c r="F963" s="213"/>
      <c r="G963" s="213"/>
      <c r="H963" s="213"/>
      <c r="I963" s="213"/>
      <c r="J963" s="213"/>
      <c r="K963" s="213"/>
      <c r="L963" s="213"/>
      <c r="M963" s="213"/>
      <c r="N963" s="213"/>
      <c r="O963" s="213"/>
      <c r="P963" s="213"/>
      <c r="Q963" s="213"/>
      <c r="R963" s="213"/>
      <c r="S963" s="213"/>
      <c r="T963" s="213"/>
      <c r="U963" s="213"/>
      <c r="V963" s="213"/>
      <c r="W963" s="213"/>
      <c r="X963" s="213"/>
      <c r="Y963" s="213"/>
      <c r="Z963" s="213"/>
    </row>
    <row r="964" spans="1:26" ht="15.75" customHeight="1">
      <c r="A964" s="213"/>
      <c r="B964" s="214"/>
      <c r="C964" s="213"/>
      <c r="D964" s="215"/>
      <c r="E964" s="213"/>
      <c r="F964" s="213"/>
      <c r="G964" s="213"/>
      <c r="H964" s="213"/>
      <c r="I964" s="213"/>
      <c r="J964" s="213"/>
      <c r="K964" s="213"/>
      <c r="L964" s="213"/>
      <c r="M964" s="213"/>
      <c r="N964" s="213"/>
      <c r="O964" s="213"/>
      <c r="P964" s="213"/>
      <c r="Q964" s="213"/>
      <c r="R964" s="213"/>
      <c r="S964" s="213"/>
      <c r="T964" s="213"/>
      <c r="U964" s="213"/>
      <c r="V964" s="213"/>
      <c r="W964" s="213"/>
      <c r="X964" s="213"/>
      <c r="Y964" s="213"/>
      <c r="Z964" s="213"/>
    </row>
    <row r="965" spans="1:26" ht="15.75" customHeight="1">
      <c r="A965" s="213"/>
      <c r="B965" s="214"/>
      <c r="C965" s="213"/>
      <c r="D965" s="215"/>
      <c r="E965" s="213"/>
      <c r="F965" s="213"/>
      <c r="G965" s="213"/>
      <c r="H965" s="213"/>
      <c r="I965" s="213"/>
      <c r="J965" s="213"/>
      <c r="K965" s="213"/>
      <c r="L965" s="213"/>
      <c r="M965" s="213"/>
      <c r="N965" s="213"/>
      <c r="O965" s="213"/>
      <c r="P965" s="213"/>
      <c r="Q965" s="213"/>
      <c r="R965" s="213"/>
      <c r="S965" s="213"/>
      <c r="T965" s="213"/>
      <c r="U965" s="213"/>
      <c r="V965" s="213"/>
      <c r="W965" s="213"/>
      <c r="X965" s="213"/>
      <c r="Y965" s="213"/>
      <c r="Z965" s="213"/>
    </row>
    <row r="966" spans="1:26" ht="15.75" customHeight="1">
      <c r="A966" s="213"/>
      <c r="B966" s="214"/>
      <c r="C966" s="213"/>
      <c r="D966" s="215"/>
      <c r="E966" s="213"/>
      <c r="F966" s="213"/>
      <c r="G966" s="213"/>
      <c r="H966" s="213"/>
      <c r="I966" s="213"/>
      <c r="J966" s="213"/>
      <c r="K966" s="213"/>
      <c r="L966" s="213"/>
      <c r="M966" s="213"/>
      <c r="N966" s="213"/>
      <c r="O966" s="213"/>
      <c r="P966" s="213"/>
      <c r="Q966" s="213"/>
      <c r="R966" s="213"/>
      <c r="S966" s="213"/>
      <c r="T966" s="213"/>
      <c r="U966" s="213"/>
      <c r="V966" s="213"/>
      <c r="W966" s="213"/>
      <c r="X966" s="213"/>
      <c r="Y966" s="213"/>
      <c r="Z966" s="213"/>
    </row>
    <row r="967" spans="1:26" ht="15.75" customHeight="1">
      <c r="A967" s="213"/>
      <c r="B967" s="214"/>
      <c r="C967" s="213"/>
      <c r="D967" s="215"/>
      <c r="E967" s="213"/>
      <c r="F967" s="213"/>
      <c r="G967" s="213"/>
      <c r="H967" s="213"/>
      <c r="I967" s="213"/>
      <c r="J967" s="213"/>
      <c r="K967" s="213"/>
      <c r="L967" s="213"/>
      <c r="M967" s="213"/>
      <c r="N967" s="213"/>
      <c r="O967" s="213"/>
      <c r="P967" s="213"/>
      <c r="Q967" s="213"/>
      <c r="R967" s="213"/>
      <c r="S967" s="213"/>
      <c r="T967" s="213"/>
      <c r="U967" s="213"/>
      <c r="V967" s="213"/>
      <c r="W967" s="213"/>
      <c r="X967" s="213"/>
      <c r="Y967" s="213"/>
      <c r="Z967" s="213"/>
    </row>
    <row r="968" spans="1:26" ht="15.75" customHeight="1">
      <c r="A968" s="213"/>
      <c r="B968" s="214"/>
      <c r="C968" s="213"/>
      <c r="D968" s="215"/>
      <c r="E968" s="213"/>
      <c r="F968" s="213"/>
      <c r="G968" s="213"/>
      <c r="H968" s="213"/>
      <c r="I968" s="213"/>
      <c r="J968" s="213"/>
      <c r="K968" s="213"/>
      <c r="L968" s="213"/>
      <c r="M968" s="213"/>
      <c r="N968" s="213"/>
      <c r="O968" s="213"/>
      <c r="P968" s="213"/>
      <c r="Q968" s="213"/>
      <c r="R968" s="213"/>
      <c r="S968" s="213"/>
      <c r="T968" s="213"/>
      <c r="U968" s="213"/>
      <c r="V968" s="213"/>
      <c r="W968" s="213"/>
      <c r="X968" s="213"/>
      <c r="Y968" s="213"/>
      <c r="Z968" s="213"/>
    </row>
    <row r="969" spans="1:26" ht="15.75" customHeight="1">
      <c r="A969" s="213"/>
      <c r="B969" s="214"/>
      <c r="C969" s="213"/>
      <c r="D969" s="215"/>
      <c r="E969" s="213"/>
      <c r="F969" s="213"/>
      <c r="G969" s="213"/>
      <c r="H969" s="213"/>
      <c r="I969" s="213"/>
      <c r="J969" s="213"/>
      <c r="K969" s="213"/>
      <c r="L969" s="213"/>
      <c r="M969" s="213"/>
      <c r="N969" s="213"/>
      <c r="O969" s="213"/>
      <c r="P969" s="213"/>
      <c r="Q969" s="213"/>
      <c r="R969" s="213"/>
      <c r="S969" s="213"/>
      <c r="T969" s="213"/>
      <c r="U969" s="213"/>
      <c r="V969" s="213"/>
      <c r="W969" s="213"/>
      <c r="X969" s="213"/>
      <c r="Y969" s="213"/>
      <c r="Z969" s="213"/>
    </row>
    <row r="970" spans="1:26" ht="15.75" customHeight="1">
      <c r="A970" s="213"/>
      <c r="B970" s="214"/>
      <c r="C970" s="213"/>
      <c r="D970" s="215"/>
      <c r="E970" s="213"/>
      <c r="F970" s="213"/>
      <c r="G970" s="213"/>
      <c r="H970" s="213"/>
      <c r="I970" s="213"/>
      <c r="J970" s="213"/>
      <c r="K970" s="213"/>
      <c r="L970" s="213"/>
      <c r="M970" s="213"/>
      <c r="N970" s="213"/>
      <c r="O970" s="213"/>
      <c r="P970" s="213"/>
      <c r="Q970" s="213"/>
      <c r="R970" s="213"/>
      <c r="S970" s="213"/>
      <c r="T970" s="213"/>
      <c r="U970" s="213"/>
      <c r="V970" s="213"/>
      <c r="W970" s="213"/>
      <c r="X970" s="213"/>
      <c r="Y970" s="213"/>
      <c r="Z970" s="213"/>
    </row>
    <row r="971" spans="1:26" ht="15.75" customHeight="1">
      <c r="A971" s="213"/>
      <c r="B971" s="214"/>
      <c r="C971" s="213"/>
      <c r="D971" s="215"/>
      <c r="E971" s="213"/>
      <c r="F971" s="213"/>
      <c r="G971" s="213"/>
      <c r="H971" s="213"/>
      <c r="I971" s="213"/>
      <c r="J971" s="213"/>
      <c r="K971" s="213"/>
      <c r="L971" s="213"/>
      <c r="M971" s="213"/>
      <c r="N971" s="213"/>
      <c r="O971" s="213"/>
      <c r="P971" s="213"/>
      <c r="Q971" s="213"/>
      <c r="R971" s="213"/>
      <c r="S971" s="213"/>
      <c r="T971" s="213"/>
      <c r="U971" s="213"/>
      <c r="V971" s="213"/>
      <c r="W971" s="213"/>
      <c r="X971" s="213"/>
      <c r="Y971" s="213"/>
      <c r="Z971" s="213"/>
    </row>
    <row r="972" spans="1:26" ht="15.75" customHeight="1">
      <c r="A972" s="213"/>
      <c r="B972" s="214"/>
      <c r="C972" s="213"/>
      <c r="D972" s="215"/>
      <c r="E972" s="213"/>
      <c r="F972" s="213"/>
      <c r="G972" s="213"/>
      <c r="H972" s="213"/>
      <c r="I972" s="213"/>
      <c r="J972" s="213"/>
      <c r="K972" s="213"/>
      <c r="L972" s="213"/>
      <c r="M972" s="213"/>
      <c r="N972" s="213"/>
      <c r="O972" s="213"/>
      <c r="P972" s="213"/>
      <c r="Q972" s="213"/>
      <c r="R972" s="213"/>
      <c r="S972" s="213"/>
      <c r="T972" s="213"/>
      <c r="U972" s="213"/>
      <c r="V972" s="213"/>
      <c r="W972" s="213"/>
      <c r="X972" s="213"/>
      <c r="Y972" s="213"/>
      <c r="Z972" s="213"/>
    </row>
    <row r="973" spans="1:26" ht="15.75" customHeight="1">
      <c r="A973" s="213"/>
      <c r="B973" s="214"/>
      <c r="C973" s="213"/>
      <c r="D973" s="215"/>
      <c r="E973" s="213"/>
      <c r="F973" s="213"/>
      <c r="G973" s="213"/>
      <c r="H973" s="213"/>
      <c r="I973" s="213"/>
      <c r="J973" s="213"/>
      <c r="K973" s="213"/>
      <c r="L973" s="213"/>
      <c r="M973" s="213"/>
      <c r="N973" s="213"/>
      <c r="O973" s="213"/>
      <c r="P973" s="213"/>
      <c r="Q973" s="213"/>
      <c r="R973" s="213"/>
      <c r="S973" s="213"/>
      <c r="T973" s="213"/>
      <c r="U973" s="213"/>
      <c r="V973" s="213"/>
      <c r="W973" s="213"/>
      <c r="X973" s="213"/>
      <c r="Y973" s="213"/>
      <c r="Z973" s="213"/>
    </row>
    <row r="974" spans="1:26" ht="15.75" customHeight="1">
      <c r="A974" s="213"/>
      <c r="B974" s="214"/>
      <c r="C974" s="213"/>
      <c r="D974" s="215"/>
      <c r="E974" s="213"/>
      <c r="F974" s="213"/>
      <c r="G974" s="213"/>
      <c r="H974" s="213"/>
      <c r="I974" s="213"/>
      <c r="J974" s="213"/>
      <c r="K974" s="213"/>
      <c r="L974" s="213"/>
      <c r="M974" s="213"/>
      <c r="N974" s="213"/>
      <c r="O974" s="213"/>
      <c r="P974" s="213"/>
      <c r="Q974" s="213"/>
      <c r="R974" s="213"/>
      <c r="S974" s="213"/>
      <c r="T974" s="213"/>
      <c r="U974" s="213"/>
      <c r="V974" s="213"/>
      <c r="W974" s="213"/>
      <c r="X974" s="213"/>
      <c r="Y974" s="213"/>
      <c r="Z974" s="213"/>
    </row>
    <row r="975" spans="1:26" ht="15.75" customHeight="1">
      <c r="A975" s="213"/>
      <c r="B975" s="214"/>
      <c r="C975" s="213"/>
      <c r="D975" s="215"/>
      <c r="E975" s="213"/>
      <c r="F975" s="213"/>
      <c r="G975" s="213"/>
      <c r="H975" s="213"/>
      <c r="I975" s="213"/>
      <c r="J975" s="213"/>
      <c r="K975" s="213"/>
      <c r="L975" s="213"/>
      <c r="M975" s="213"/>
      <c r="N975" s="213"/>
      <c r="O975" s="213"/>
      <c r="P975" s="213"/>
      <c r="Q975" s="213"/>
      <c r="R975" s="213"/>
      <c r="S975" s="213"/>
      <c r="T975" s="213"/>
      <c r="U975" s="213"/>
      <c r="V975" s="213"/>
      <c r="W975" s="213"/>
      <c r="X975" s="213"/>
      <c r="Y975" s="213"/>
      <c r="Z975" s="213"/>
    </row>
    <row r="976" spans="1:26" ht="15.75" customHeight="1">
      <c r="A976" s="213"/>
      <c r="B976" s="214"/>
      <c r="C976" s="213"/>
      <c r="D976" s="215"/>
      <c r="E976" s="213"/>
      <c r="F976" s="213"/>
      <c r="G976" s="213"/>
      <c r="H976" s="213"/>
      <c r="I976" s="213"/>
      <c r="J976" s="213"/>
      <c r="K976" s="213"/>
      <c r="L976" s="213"/>
      <c r="M976" s="213"/>
      <c r="N976" s="213"/>
      <c r="O976" s="213"/>
      <c r="P976" s="213"/>
      <c r="Q976" s="213"/>
      <c r="R976" s="213"/>
      <c r="S976" s="213"/>
      <c r="T976" s="213"/>
      <c r="U976" s="213"/>
      <c r="V976" s="213"/>
      <c r="W976" s="213"/>
      <c r="X976" s="213"/>
      <c r="Y976" s="213"/>
      <c r="Z976" s="213"/>
    </row>
    <row r="977" spans="1:26" ht="15.75" customHeight="1">
      <c r="A977" s="213"/>
      <c r="B977" s="214"/>
      <c r="C977" s="213"/>
      <c r="D977" s="215"/>
      <c r="E977" s="213"/>
      <c r="F977" s="213"/>
      <c r="G977" s="213"/>
      <c r="H977" s="213"/>
      <c r="I977" s="213"/>
      <c r="J977" s="213"/>
      <c r="K977" s="213"/>
      <c r="L977" s="213"/>
      <c r="M977" s="213"/>
      <c r="N977" s="213"/>
      <c r="O977" s="213"/>
      <c r="P977" s="213"/>
      <c r="Q977" s="213"/>
      <c r="R977" s="213"/>
      <c r="S977" s="213"/>
      <c r="T977" s="213"/>
      <c r="U977" s="213"/>
      <c r="V977" s="213"/>
      <c r="W977" s="213"/>
      <c r="X977" s="213"/>
      <c r="Y977" s="213"/>
      <c r="Z977" s="213"/>
    </row>
    <row r="978" spans="1:26" ht="15.75" customHeight="1">
      <c r="A978" s="213"/>
      <c r="B978" s="214"/>
      <c r="C978" s="213"/>
      <c r="D978" s="215"/>
      <c r="E978" s="213"/>
      <c r="F978" s="213"/>
      <c r="G978" s="213"/>
      <c r="H978" s="213"/>
      <c r="I978" s="213"/>
      <c r="J978" s="213"/>
      <c r="K978" s="213"/>
      <c r="L978" s="213"/>
      <c r="M978" s="213"/>
      <c r="N978" s="213"/>
      <c r="O978" s="213"/>
      <c r="P978" s="213"/>
      <c r="Q978" s="213"/>
      <c r="R978" s="213"/>
      <c r="S978" s="213"/>
      <c r="T978" s="213"/>
      <c r="U978" s="213"/>
      <c r="V978" s="213"/>
      <c r="W978" s="213"/>
      <c r="X978" s="213"/>
      <c r="Y978" s="213"/>
      <c r="Z978" s="213"/>
    </row>
    <row r="979" spans="1:26" ht="15.75" customHeight="1">
      <c r="A979" s="213"/>
      <c r="B979" s="214"/>
      <c r="C979" s="213"/>
      <c r="D979" s="215"/>
      <c r="E979" s="213"/>
      <c r="F979" s="213"/>
      <c r="G979" s="213"/>
      <c r="H979" s="213"/>
      <c r="I979" s="213"/>
      <c r="J979" s="213"/>
      <c r="K979" s="213"/>
      <c r="L979" s="213"/>
      <c r="M979" s="213"/>
      <c r="N979" s="213"/>
      <c r="O979" s="213"/>
      <c r="P979" s="213"/>
      <c r="Q979" s="213"/>
      <c r="R979" s="213"/>
      <c r="S979" s="213"/>
      <c r="T979" s="213"/>
      <c r="U979" s="213"/>
      <c r="V979" s="213"/>
      <c r="W979" s="213"/>
      <c r="X979" s="213"/>
      <c r="Y979" s="213"/>
      <c r="Z979" s="213"/>
    </row>
    <row r="980" spans="1:26" ht="15.75" customHeight="1">
      <c r="A980" s="213"/>
      <c r="B980" s="214"/>
      <c r="C980" s="213"/>
      <c r="D980" s="215"/>
      <c r="E980" s="213"/>
      <c r="F980" s="213"/>
      <c r="G980" s="213"/>
      <c r="H980" s="213"/>
      <c r="I980" s="213"/>
      <c r="J980" s="213"/>
      <c r="K980" s="213"/>
      <c r="L980" s="213"/>
      <c r="M980" s="213"/>
      <c r="N980" s="213"/>
      <c r="O980" s="213"/>
      <c r="P980" s="213"/>
      <c r="Q980" s="213"/>
      <c r="R980" s="213"/>
      <c r="S980" s="213"/>
      <c r="T980" s="213"/>
      <c r="U980" s="213"/>
      <c r="V980" s="213"/>
      <c r="W980" s="213"/>
      <c r="X980" s="213"/>
      <c r="Y980" s="213"/>
      <c r="Z980" s="213"/>
    </row>
    <row r="981" spans="1:26" ht="15.75" customHeight="1">
      <c r="A981" s="213"/>
      <c r="B981" s="214"/>
      <c r="C981" s="213"/>
      <c r="D981" s="215"/>
      <c r="E981" s="213"/>
      <c r="F981" s="213"/>
      <c r="G981" s="213"/>
      <c r="H981" s="213"/>
      <c r="I981" s="213"/>
      <c r="J981" s="213"/>
      <c r="K981" s="213"/>
      <c r="L981" s="213"/>
      <c r="M981" s="213"/>
      <c r="N981" s="213"/>
      <c r="O981" s="213"/>
      <c r="P981" s="213"/>
      <c r="Q981" s="213"/>
      <c r="R981" s="213"/>
      <c r="S981" s="213"/>
      <c r="T981" s="213"/>
      <c r="U981" s="213"/>
      <c r="V981" s="213"/>
      <c r="W981" s="213"/>
      <c r="X981" s="213"/>
      <c r="Y981" s="213"/>
      <c r="Z981" s="213"/>
    </row>
    <row r="982" spans="1:26" ht="15.75" customHeight="1">
      <c r="A982" s="213"/>
      <c r="B982" s="214"/>
      <c r="C982" s="213"/>
      <c r="D982" s="215"/>
      <c r="E982" s="213"/>
      <c r="F982" s="213"/>
      <c r="G982" s="213"/>
      <c r="H982" s="213"/>
      <c r="I982" s="213"/>
      <c r="J982" s="213"/>
      <c r="K982" s="213"/>
      <c r="L982" s="213"/>
      <c r="M982" s="213"/>
      <c r="N982" s="213"/>
      <c r="O982" s="213"/>
      <c r="P982" s="213"/>
      <c r="Q982" s="213"/>
      <c r="R982" s="213"/>
      <c r="S982" s="213"/>
      <c r="T982" s="213"/>
      <c r="U982" s="213"/>
      <c r="V982" s="213"/>
      <c r="W982" s="213"/>
      <c r="X982" s="213"/>
      <c r="Y982" s="213"/>
      <c r="Z982" s="213"/>
    </row>
    <row r="983" spans="1:26" ht="15.75" customHeight="1">
      <c r="A983" s="213"/>
      <c r="B983" s="214"/>
      <c r="C983" s="213"/>
      <c r="D983" s="215"/>
      <c r="E983" s="213"/>
      <c r="F983" s="213"/>
      <c r="G983" s="213"/>
      <c r="H983" s="213"/>
      <c r="I983" s="213"/>
      <c r="J983" s="213"/>
      <c r="K983" s="213"/>
      <c r="L983" s="213"/>
      <c r="M983" s="213"/>
      <c r="N983" s="213"/>
      <c r="O983" s="213"/>
      <c r="P983" s="213"/>
      <c r="Q983" s="213"/>
      <c r="R983" s="213"/>
      <c r="S983" s="213"/>
      <c r="T983" s="213"/>
      <c r="U983" s="213"/>
      <c r="V983" s="213"/>
      <c r="W983" s="213"/>
      <c r="X983" s="213"/>
      <c r="Y983" s="213"/>
      <c r="Z983" s="213"/>
    </row>
    <row r="984" spans="1:26" ht="15.75" customHeight="1">
      <c r="A984" s="213"/>
      <c r="B984" s="214"/>
      <c r="C984" s="213"/>
      <c r="D984" s="215"/>
      <c r="E984" s="213"/>
      <c r="F984" s="213"/>
      <c r="G984" s="213"/>
      <c r="H984" s="213"/>
      <c r="I984" s="213"/>
      <c r="J984" s="213"/>
      <c r="K984" s="213"/>
      <c r="L984" s="213"/>
      <c r="M984" s="213"/>
      <c r="N984" s="213"/>
      <c r="O984" s="213"/>
      <c r="P984" s="213"/>
      <c r="Q984" s="213"/>
      <c r="R984" s="213"/>
      <c r="S984" s="213"/>
      <c r="T984" s="213"/>
      <c r="U984" s="213"/>
      <c r="V984" s="213"/>
      <c r="W984" s="213"/>
      <c r="X984" s="213"/>
      <c r="Y984" s="213"/>
      <c r="Z984" s="213"/>
    </row>
    <row r="985" spans="1:26" ht="15.75" customHeight="1">
      <c r="A985" s="213"/>
      <c r="B985" s="214"/>
      <c r="C985" s="213"/>
      <c r="D985" s="215"/>
      <c r="E985" s="213"/>
      <c r="F985" s="213"/>
      <c r="G985" s="213"/>
      <c r="H985" s="213"/>
      <c r="I985" s="213"/>
      <c r="J985" s="213"/>
      <c r="K985" s="213"/>
      <c r="L985" s="213"/>
      <c r="M985" s="213"/>
      <c r="N985" s="213"/>
      <c r="O985" s="213"/>
      <c r="P985" s="213"/>
      <c r="Q985" s="213"/>
      <c r="R985" s="213"/>
      <c r="S985" s="213"/>
      <c r="T985" s="213"/>
      <c r="U985" s="213"/>
      <c r="V985" s="213"/>
      <c r="W985" s="213"/>
      <c r="X985" s="213"/>
      <c r="Y985" s="213"/>
      <c r="Z985" s="213"/>
    </row>
    <row r="986" spans="1:26" ht="15.75" customHeight="1">
      <c r="A986" s="213"/>
      <c r="B986" s="214"/>
      <c r="C986" s="213"/>
      <c r="D986" s="215"/>
      <c r="E986" s="213"/>
      <c r="F986" s="213"/>
      <c r="G986" s="213"/>
      <c r="H986" s="213"/>
      <c r="I986" s="213"/>
      <c r="J986" s="213"/>
      <c r="K986" s="213"/>
      <c r="L986" s="213"/>
      <c r="M986" s="213"/>
      <c r="N986" s="213"/>
      <c r="O986" s="213"/>
      <c r="P986" s="213"/>
      <c r="Q986" s="213"/>
      <c r="R986" s="213"/>
      <c r="S986" s="213"/>
      <c r="T986" s="213"/>
      <c r="U986" s="213"/>
      <c r="V986" s="213"/>
      <c r="W986" s="213"/>
      <c r="X986" s="213"/>
      <c r="Y986" s="213"/>
      <c r="Z986" s="213"/>
    </row>
    <row r="987" spans="1:26" ht="15.75" customHeight="1">
      <c r="A987" s="213"/>
      <c r="B987" s="214"/>
      <c r="C987" s="213"/>
      <c r="D987" s="215"/>
      <c r="E987" s="213"/>
      <c r="F987" s="213"/>
      <c r="G987" s="213"/>
      <c r="H987" s="213"/>
      <c r="I987" s="213"/>
      <c r="J987" s="213"/>
      <c r="K987" s="213"/>
      <c r="L987" s="213"/>
      <c r="M987" s="213"/>
      <c r="N987" s="213"/>
      <c r="O987" s="213"/>
      <c r="P987" s="213"/>
      <c r="Q987" s="213"/>
      <c r="R987" s="213"/>
      <c r="S987" s="213"/>
      <c r="T987" s="213"/>
      <c r="U987" s="213"/>
      <c r="V987" s="213"/>
      <c r="W987" s="213"/>
      <c r="X987" s="213"/>
      <c r="Y987" s="213"/>
      <c r="Z987" s="213"/>
    </row>
    <row r="988" spans="1:26" ht="15.75" customHeight="1">
      <c r="A988" s="213"/>
      <c r="B988" s="214"/>
      <c r="C988" s="213"/>
      <c r="D988" s="215"/>
      <c r="E988" s="213"/>
      <c r="F988" s="213"/>
      <c r="G988" s="213"/>
      <c r="H988" s="213"/>
      <c r="I988" s="213"/>
      <c r="J988" s="213"/>
      <c r="K988" s="213"/>
      <c r="L988" s="213"/>
      <c r="M988" s="213"/>
      <c r="N988" s="213"/>
      <c r="O988" s="213"/>
      <c r="P988" s="213"/>
      <c r="Q988" s="213"/>
      <c r="R988" s="213"/>
      <c r="S988" s="213"/>
      <c r="T988" s="213"/>
      <c r="U988" s="213"/>
      <c r="V988" s="213"/>
      <c r="W988" s="213"/>
      <c r="X988" s="213"/>
      <c r="Y988" s="213"/>
      <c r="Z988" s="213"/>
    </row>
    <row r="989" spans="1:26" ht="15.75" customHeight="1">
      <c r="A989" s="213"/>
      <c r="B989" s="214"/>
      <c r="C989" s="213"/>
      <c r="D989" s="215"/>
      <c r="E989" s="213"/>
      <c r="F989" s="213"/>
      <c r="G989" s="213"/>
      <c r="H989" s="213"/>
      <c r="I989" s="213"/>
      <c r="J989" s="213"/>
      <c r="K989" s="213"/>
      <c r="L989" s="213"/>
      <c r="M989" s="213"/>
      <c r="N989" s="213"/>
      <c r="O989" s="213"/>
      <c r="P989" s="213"/>
      <c r="Q989" s="213"/>
      <c r="R989" s="213"/>
      <c r="S989" s="213"/>
      <c r="T989" s="213"/>
      <c r="U989" s="213"/>
      <c r="V989" s="213"/>
      <c r="W989" s="213"/>
      <c r="X989" s="213"/>
      <c r="Y989" s="213"/>
      <c r="Z989" s="213"/>
    </row>
    <row r="990" spans="1:26" ht="15.75" customHeight="1">
      <c r="A990" s="213"/>
      <c r="B990" s="214"/>
      <c r="C990" s="213"/>
      <c r="D990" s="215"/>
      <c r="E990" s="213"/>
      <c r="F990" s="213"/>
      <c r="G990" s="213"/>
      <c r="H990" s="213"/>
      <c r="I990" s="213"/>
      <c r="J990" s="213"/>
      <c r="K990" s="213"/>
      <c r="L990" s="213"/>
      <c r="M990" s="213"/>
      <c r="N990" s="213"/>
      <c r="O990" s="213"/>
      <c r="P990" s="213"/>
      <c r="Q990" s="213"/>
      <c r="R990" s="213"/>
      <c r="S990" s="213"/>
      <c r="T990" s="213"/>
      <c r="U990" s="213"/>
      <c r="V990" s="213"/>
      <c r="W990" s="213"/>
      <c r="X990" s="213"/>
      <c r="Y990" s="213"/>
      <c r="Z990" s="213"/>
    </row>
    <row r="991" spans="1:26" ht="15.75" customHeight="1">
      <c r="A991" s="213"/>
      <c r="B991" s="214"/>
      <c r="C991" s="213"/>
      <c r="D991" s="215"/>
      <c r="E991" s="213"/>
      <c r="F991" s="213"/>
      <c r="G991" s="213"/>
      <c r="H991" s="213"/>
      <c r="I991" s="213"/>
      <c r="J991" s="213"/>
      <c r="K991" s="213"/>
      <c r="L991" s="213"/>
      <c r="M991" s="213"/>
      <c r="N991" s="213"/>
      <c r="O991" s="213"/>
      <c r="P991" s="213"/>
      <c r="Q991" s="213"/>
      <c r="R991" s="213"/>
      <c r="S991" s="213"/>
      <c r="T991" s="213"/>
      <c r="U991" s="213"/>
      <c r="V991" s="213"/>
      <c r="W991" s="213"/>
      <c r="X991" s="213"/>
      <c r="Y991" s="213"/>
      <c r="Z991" s="213"/>
    </row>
    <row r="992" spans="1:26" ht="15.75" customHeight="1">
      <c r="A992" s="213"/>
      <c r="B992" s="214"/>
      <c r="C992" s="213"/>
      <c r="D992" s="215"/>
      <c r="E992" s="213"/>
      <c r="F992" s="213"/>
      <c r="G992" s="213"/>
      <c r="H992" s="213"/>
      <c r="I992" s="213"/>
      <c r="J992" s="213"/>
      <c r="K992" s="213"/>
      <c r="L992" s="213"/>
      <c r="M992" s="213"/>
      <c r="N992" s="213"/>
      <c r="O992" s="213"/>
      <c r="P992" s="213"/>
      <c r="Q992" s="213"/>
      <c r="R992" s="213"/>
      <c r="S992" s="213"/>
      <c r="T992" s="213"/>
      <c r="U992" s="213"/>
      <c r="V992" s="213"/>
      <c r="W992" s="213"/>
      <c r="X992" s="213"/>
      <c r="Y992" s="213"/>
      <c r="Z992" s="213"/>
    </row>
    <row r="993" spans="1:26" ht="15.75" customHeight="1">
      <c r="A993" s="213"/>
      <c r="B993" s="214"/>
      <c r="C993" s="213"/>
      <c r="D993" s="215"/>
      <c r="E993" s="213"/>
      <c r="F993" s="213"/>
      <c r="G993" s="213"/>
      <c r="H993" s="213"/>
      <c r="I993" s="213"/>
      <c r="J993" s="213"/>
      <c r="K993" s="213"/>
      <c r="L993" s="213"/>
      <c r="M993" s="213"/>
      <c r="N993" s="213"/>
      <c r="O993" s="213"/>
      <c r="P993" s="213"/>
      <c r="Q993" s="213"/>
      <c r="R993" s="213"/>
      <c r="S993" s="213"/>
      <c r="T993" s="213"/>
      <c r="U993" s="213"/>
      <c r="V993" s="213"/>
      <c r="W993" s="213"/>
      <c r="X993" s="213"/>
      <c r="Y993" s="213"/>
      <c r="Z993" s="213"/>
    </row>
    <row r="994" spans="1:26" ht="15.75" customHeight="1">
      <c r="A994" s="213"/>
      <c r="B994" s="214"/>
      <c r="C994" s="213"/>
      <c r="D994" s="215"/>
      <c r="E994" s="213"/>
      <c r="F994" s="213"/>
      <c r="G994" s="213"/>
      <c r="H994" s="213"/>
      <c r="I994" s="213"/>
      <c r="J994" s="213"/>
      <c r="K994" s="213"/>
      <c r="L994" s="213"/>
      <c r="M994" s="213"/>
      <c r="N994" s="213"/>
      <c r="O994" s="213"/>
      <c r="P994" s="213"/>
      <c r="Q994" s="213"/>
      <c r="R994" s="213"/>
      <c r="S994" s="213"/>
      <c r="T994" s="213"/>
      <c r="U994" s="213"/>
      <c r="V994" s="213"/>
      <c r="W994" s="213"/>
      <c r="X994" s="213"/>
      <c r="Y994" s="213"/>
      <c r="Z994" s="213"/>
    </row>
    <row r="995" spans="1:26" ht="15.75" customHeight="1">
      <c r="A995" s="213"/>
      <c r="B995" s="214"/>
      <c r="C995" s="213"/>
      <c r="D995" s="215"/>
      <c r="E995" s="213"/>
      <c r="F995" s="213"/>
      <c r="G995" s="213"/>
      <c r="H995" s="213"/>
      <c r="I995" s="213"/>
      <c r="J995" s="213"/>
      <c r="K995" s="213"/>
      <c r="L995" s="213"/>
      <c r="M995" s="213"/>
      <c r="N995" s="213"/>
      <c r="O995" s="213"/>
      <c r="P995" s="213"/>
      <c r="Q995" s="213"/>
      <c r="R995" s="213"/>
      <c r="S995" s="213"/>
      <c r="T995" s="213"/>
      <c r="U995" s="213"/>
      <c r="V995" s="213"/>
      <c r="W995" s="213"/>
      <c r="X995" s="213"/>
      <c r="Y995" s="213"/>
      <c r="Z995" s="213"/>
    </row>
    <row r="996" spans="1:26" ht="15.75" customHeight="1">
      <c r="A996" s="213"/>
      <c r="B996" s="214"/>
      <c r="C996" s="213"/>
      <c r="D996" s="215"/>
      <c r="E996" s="213"/>
      <c r="F996" s="213"/>
      <c r="G996" s="213"/>
      <c r="H996" s="213"/>
      <c r="I996" s="213"/>
      <c r="J996" s="213"/>
      <c r="K996" s="213"/>
      <c r="L996" s="213"/>
      <c r="M996" s="213"/>
      <c r="N996" s="213"/>
      <c r="O996" s="213"/>
      <c r="P996" s="213"/>
      <c r="Q996" s="213"/>
      <c r="R996" s="213"/>
      <c r="S996" s="213"/>
      <c r="T996" s="213"/>
      <c r="U996" s="213"/>
      <c r="V996" s="213"/>
      <c r="W996" s="213"/>
      <c r="X996" s="213"/>
      <c r="Y996" s="213"/>
      <c r="Z996" s="213"/>
    </row>
    <row r="997" spans="1:26" ht="15.75" customHeight="1">
      <c r="A997" s="213"/>
      <c r="B997" s="214"/>
      <c r="C997" s="213"/>
      <c r="D997" s="215"/>
      <c r="E997" s="213"/>
      <c r="F997" s="213"/>
      <c r="G997" s="213"/>
      <c r="H997" s="213"/>
      <c r="I997" s="213"/>
      <c r="J997" s="213"/>
      <c r="K997" s="213"/>
      <c r="L997" s="213"/>
      <c r="M997" s="213"/>
      <c r="N997" s="213"/>
      <c r="O997" s="213"/>
      <c r="P997" s="213"/>
      <c r="Q997" s="213"/>
      <c r="R997" s="213"/>
      <c r="S997" s="213"/>
      <c r="T997" s="213"/>
      <c r="U997" s="213"/>
      <c r="V997" s="213"/>
      <c r="W997" s="213"/>
      <c r="X997" s="213"/>
      <c r="Y997" s="213"/>
      <c r="Z997" s="213"/>
    </row>
    <row r="998" spans="1:26" ht="15.75" customHeight="1">
      <c r="A998" s="213"/>
      <c r="B998" s="214"/>
      <c r="C998" s="213"/>
      <c r="D998" s="215"/>
      <c r="E998" s="213"/>
      <c r="F998" s="213"/>
      <c r="G998" s="213"/>
      <c r="H998" s="213"/>
      <c r="I998" s="213"/>
      <c r="J998" s="213"/>
      <c r="K998" s="213"/>
      <c r="L998" s="213"/>
      <c r="M998" s="213"/>
      <c r="N998" s="213"/>
      <c r="O998" s="213"/>
      <c r="P998" s="213"/>
      <c r="Q998" s="213"/>
      <c r="R998" s="213"/>
      <c r="S998" s="213"/>
      <c r="T998" s="213"/>
      <c r="U998" s="213"/>
      <c r="V998" s="213"/>
      <c r="W998" s="213"/>
      <c r="X998" s="213"/>
      <c r="Y998" s="213"/>
      <c r="Z998" s="213"/>
    </row>
    <row r="999" spans="1:26" ht="15.75" customHeight="1">
      <c r="A999" s="213"/>
      <c r="B999" s="214"/>
      <c r="C999" s="213"/>
      <c r="D999" s="215"/>
      <c r="E999" s="213"/>
      <c r="F999" s="213"/>
      <c r="G999" s="213"/>
      <c r="H999" s="213"/>
      <c r="I999" s="213"/>
      <c r="J999" s="213"/>
      <c r="K999" s="213"/>
      <c r="L999" s="213"/>
      <c r="M999" s="213"/>
      <c r="N999" s="213"/>
      <c r="O999" s="213"/>
      <c r="P999" s="213"/>
      <c r="Q999" s="213"/>
      <c r="R999" s="213"/>
      <c r="S999" s="213"/>
      <c r="T999" s="213"/>
      <c r="U999" s="213"/>
      <c r="V999" s="213"/>
      <c r="W999" s="213"/>
      <c r="X999" s="213"/>
      <c r="Y999" s="213"/>
      <c r="Z999" s="213"/>
    </row>
    <row r="1000" spans="1:26" ht="15.75" customHeight="1">
      <c r="A1000" s="213"/>
      <c r="B1000" s="214"/>
      <c r="C1000" s="213"/>
      <c r="D1000" s="215"/>
      <c r="E1000" s="213"/>
      <c r="F1000" s="213"/>
      <c r="G1000" s="213"/>
      <c r="H1000" s="213"/>
      <c r="I1000" s="213"/>
      <c r="J1000" s="213"/>
      <c r="K1000" s="213"/>
      <c r="L1000" s="213"/>
      <c r="M1000" s="213"/>
      <c r="N1000" s="213"/>
      <c r="O1000" s="213"/>
      <c r="P1000" s="213"/>
      <c r="Q1000" s="213"/>
      <c r="R1000" s="213"/>
      <c r="S1000" s="213"/>
      <c r="T1000" s="213"/>
      <c r="U1000" s="213"/>
      <c r="V1000" s="213"/>
      <c r="W1000" s="213"/>
      <c r="X1000" s="213"/>
      <c r="Y1000" s="213"/>
      <c r="Z1000" s="213"/>
    </row>
  </sheetData>
  <autoFilter ref="A36:D314" xr:uid="{00000000-0009-0000-0000-000008000000}"/>
  <mergeCells count="2">
    <mergeCell ref="A2:C2"/>
    <mergeCell ref="A35:D35"/>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136</vt:i4>
      </vt:variant>
    </vt:vector>
  </HeadingPairs>
  <TitlesOfParts>
    <vt:vector size="149" baseType="lpstr">
      <vt:lpstr>1.Generalidades</vt:lpstr>
      <vt:lpstr>2.Datos</vt:lpstr>
      <vt:lpstr>Probabilidad - Escala</vt:lpstr>
      <vt:lpstr>1.Consecuencia - Escala</vt:lpstr>
      <vt:lpstr>Mapa_de_Calor</vt:lpstr>
      <vt:lpstr>Tablero Seguimiento</vt:lpstr>
      <vt:lpstr>3.Controles existentes</vt:lpstr>
      <vt:lpstr>3.Controles - Escala</vt:lpstr>
      <vt:lpstr>4.Agrupadores</vt:lpstr>
      <vt:lpstr>Presentación</vt:lpstr>
      <vt:lpstr>RestriccionesFormulación</vt:lpstr>
      <vt:lpstr>Listas</vt:lpstr>
      <vt:lpstr>Working</vt:lpstr>
      <vt:lpstr>A100_Riesgo_Comercial</vt:lpstr>
      <vt:lpstr>A200_Etica_Probidad</vt:lpstr>
      <vt:lpstr>A201_Corrupcion</vt:lpstr>
      <vt:lpstr>A202_Gestion_Normativa</vt:lpstr>
      <vt:lpstr>A203_LAFT_PADM</vt:lpstr>
      <vt:lpstr>A204_Proteccion_Datos_Personales</vt:lpstr>
      <vt:lpstr>A205_Libre_Competencia_Economica</vt:lpstr>
      <vt:lpstr>A206_Transparencia</vt:lpstr>
      <vt:lpstr>A207_Fraude</vt:lpstr>
      <vt:lpstr>A300_Gobierno_Corporativo</vt:lpstr>
      <vt:lpstr>A301_Riesgo_Ambiental</vt:lpstr>
      <vt:lpstr>A302_Conflicto_Cultural_Social_Politicos</vt:lpstr>
      <vt:lpstr>A303_Orden_Publico</vt:lpstr>
      <vt:lpstr>A304_Planeacion_crecimiento</vt:lpstr>
      <vt:lpstr>A305_Gestion_Grupo_Empresarial</vt:lpstr>
      <vt:lpstr>A306_Desarrollo_Innovacion</vt:lpstr>
      <vt:lpstr>A307_Riesgo_Politico</vt:lpstr>
      <vt:lpstr>A308_Riesgo_DerechosHumanos</vt:lpstr>
      <vt:lpstr>A400_Definicion_Modelo_Base</vt:lpstr>
      <vt:lpstr>A401_Riesgo_Credito</vt:lpstr>
      <vt:lpstr>A402_Riesgo_Liquidez</vt:lpstr>
      <vt:lpstr>A403_Riesgo_Mercado</vt:lpstr>
      <vt:lpstr>A500_Indisponiblidad_Activos</vt:lpstr>
      <vt:lpstr>A501_Gestion_Cadena_Suministros</vt:lpstr>
      <vt:lpstr>A502_Tecnologia_Informacion_Operacion</vt:lpstr>
      <vt:lpstr>A503_Talento_Humano</vt:lpstr>
      <vt:lpstr>A504_Procesos_Procedimiento</vt:lpstr>
      <vt:lpstr>A505_Naturales_Atropicos</vt:lpstr>
      <vt:lpstr>A506_Seguridad_Digital</vt:lpstr>
      <vt:lpstr>Presentación!biblioteca</vt:lpstr>
      <vt:lpstr>biblioteca</vt:lpstr>
      <vt:lpstr>Presentación!Categorías</vt:lpstr>
      <vt:lpstr>Categorías</vt:lpstr>
      <vt:lpstr>Clasificación</vt:lpstr>
      <vt:lpstr>Comercial</vt:lpstr>
      <vt:lpstr>Presentación!Consecuencia</vt:lpstr>
      <vt:lpstr>Consecuencia</vt:lpstr>
      <vt:lpstr>Presentación!Controles</vt:lpstr>
      <vt:lpstr>Controles</vt:lpstr>
      <vt:lpstr>Cumplimiento</vt:lpstr>
      <vt:lpstr>Estratégico</vt:lpstr>
      <vt:lpstr>Presentación!Fases</vt:lpstr>
      <vt:lpstr>Fases</vt:lpstr>
      <vt:lpstr>Financiero</vt:lpstr>
      <vt:lpstr>Fraude_Corrupción_Soborno</vt:lpstr>
      <vt:lpstr>Gestión_Normativa</vt:lpstr>
      <vt:lpstr>Gobierno_Corporativo</vt:lpstr>
      <vt:lpstr>Presentación!Impacto</vt:lpstr>
      <vt:lpstr>Impacto</vt:lpstr>
      <vt:lpstr>LAFT_PADM</vt:lpstr>
      <vt:lpstr>Libre_Competencia_Económica</vt:lpstr>
      <vt:lpstr>ListaSeguimiento</vt:lpstr>
      <vt:lpstr>Operacional</vt:lpstr>
      <vt:lpstr>Presentación!Origen</vt:lpstr>
      <vt:lpstr>Origen</vt:lpstr>
      <vt:lpstr>Prob</vt:lpstr>
      <vt:lpstr>Presentación!Probabilidad</vt:lpstr>
      <vt:lpstr>RestriccionesFormulación!Probabilidad</vt:lpstr>
      <vt:lpstr>Probabilidad</vt:lpstr>
      <vt:lpstr>Protección_Datos_Personales</vt:lpstr>
      <vt:lpstr>Presentación!rango1</vt:lpstr>
      <vt:lpstr>RestriccionesFormulación!rango1</vt:lpstr>
      <vt:lpstr>rango1</vt:lpstr>
      <vt:lpstr>Presentación!rango10</vt:lpstr>
      <vt:lpstr>RestriccionesFormulación!rango10</vt:lpstr>
      <vt:lpstr>rango10</vt:lpstr>
      <vt:lpstr>Presentación!rango11</vt:lpstr>
      <vt:lpstr>RestriccionesFormulación!rango11</vt:lpstr>
      <vt:lpstr>rango11</vt:lpstr>
      <vt:lpstr>Presentación!rango12</vt:lpstr>
      <vt:lpstr>RestriccionesFormulación!rango12</vt:lpstr>
      <vt:lpstr>rango12</vt:lpstr>
      <vt:lpstr>Presentación!rango13</vt:lpstr>
      <vt:lpstr>RestriccionesFormulación!rango13</vt:lpstr>
      <vt:lpstr>rango13</vt:lpstr>
      <vt:lpstr>Presentación!rango14</vt:lpstr>
      <vt:lpstr>RestriccionesFormulación!rango14</vt:lpstr>
      <vt:lpstr>rango14</vt:lpstr>
      <vt:lpstr>Presentación!rango15</vt:lpstr>
      <vt:lpstr>RestriccionesFormulación!rango15</vt:lpstr>
      <vt:lpstr>rango15</vt:lpstr>
      <vt:lpstr>Presentación!rango16</vt:lpstr>
      <vt:lpstr>RestriccionesFormulación!rango16</vt:lpstr>
      <vt:lpstr>rango16</vt:lpstr>
      <vt:lpstr>Presentación!rango17</vt:lpstr>
      <vt:lpstr>RestriccionesFormulación!rango17</vt:lpstr>
      <vt:lpstr>rango17</vt:lpstr>
      <vt:lpstr>Presentación!rango18</vt:lpstr>
      <vt:lpstr>RestriccionesFormulación!rango18</vt:lpstr>
      <vt:lpstr>rango18</vt:lpstr>
      <vt:lpstr>Presentación!rango19</vt:lpstr>
      <vt:lpstr>RestriccionesFormulación!rango19</vt:lpstr>
      <vt:lpstr>rango19</vt:lpstr>
      <vt:lpstr>Presentación!rango2</vt:lpstr>
      <vt:lpstr>RestriccionesFormulación!rango2</vt:lpstr>
      <vt:lpstr>rango2</vt:lpstr>
      <vt:lpstr>Presentación!rango20</vt:lpstr>
      <vt:lpstr>RestriccionesFormulación!rango20</vt:lpstr>
      <vt:lpstr>rango20</vt:lpstr>
      <vt:lpstr>Presentación!rango21</vt:lpstr>
      <vt:lpstr>RestriccionesFormulación!rango21</vt:lpstr>
      <vt:lpstr>rango21</vt:lpstr>
      <vt:lpstr>Presentación!rango22</vt:lpstr>
      <vt:lpstr>RestriccionesFormulación!rango22</vt:lpstr>
      <vt:lpstr>rango22</vt:lpstr>
      <vt:lpstr>Presentación!rango23</vt:lpstr>
      <vt:lpstr>RestriccionesFormulación!rango23</vt:lpstr>
      <vt:lpstr>rango23</vt:lpstr>
      <vt:lpstr>Presentación!rango24</vt:lpstr>
      <vt:lpstr>RestriccionesFormulación!rango24</vt:lpstr>
      <vt:lpstr>rango24</vt:lpstr>
      <vt:lpstr>Presentación!rango25</vt:lpstr>
      <vt:lpstr>RestriccionesFormulación!rango25</vt:lpstr>
      <vt:lpstr>rango25</vt:lpstr>
      <vt:lpstr>Presentación!rango3</vt:lpstr>
      <vt:lpstr>RestriccionesFormulación!rango3</vt:lpstr>
      <vt:lpstr>rango3</vt:lpstr>
      <vt:lpstr>Presentación!rango4</vt:lpstr>
      <vt:lpstr>RestriccionesFormulación!rango4</vt:lpstr>
      <vt:lpstr>rango4</vt:lpstr>
      <vt:lpstr>Presentación!rango5</vt:lpstr>
      <vt:lpstr>RestriccionesFormulación!rango5</vt:lpstr>
      <vt:lpstr>rango5</vt:lpstr>
      <vt:lpstr>Presentación!rango6</vt:lpstr>
      <vt:lpstr>RestriccionesFormulación!rango6</vt:lpstr>
      <vt:lpstr>rango6</vt:lpstr>
      <vt:lpstr>Presentación!rango7</vt:lpstr>
      <vt:lpstr>RestriccionesFormulación!rango7</vt:lpstr>
      <vt:lpstr>rango7</vt:lpstr>
      <vt:lpstr>Presentación!rango8</vt:lpstr>
      <vt:lpstr>RestriccionesFormulación!rango8</vt:lpstr>
      <vt:lpstr>rango8</vt:lpstr>
      <vt:lpstr>Presentación!rango9</vt:lpstr>
      <vt:lpstr>RestriccionesFormulación!rango9</vt:lpstr>
      <vt:lpstr>rango9</vt:lpstr>
      <vt:lpstr>Seguimientos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DURLEY LOPEZ SILVA</dc:creator>
  <cp:lastModifiedBy>jose luis gonzalez manuel</cp:lastModifiedBy>
  <dcterms:created xsi:type="dcterms:W3CDTF">2012-07-31T17:58:41Z</dcterms:created>
  <dcterms:modified xsi:type="dcterms:W3CDTF">2024-08-23T15:19:26Z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6bb131-2344-48ed-84db-fe1e84a9fae2_Enabled">
    <vt:lpwstr>true</vt:lpwstr>
  </property>
  <property fmtid="{D5CDD505-2E9C-101B-9397-08002B2CF9AE}" pid="3" name="MSIP_Label_666bb131-2344-48ed-84db-fe1e84a9fae2_SetDate">
    <vt:lpwstr>2021-06-24T18:24:24Z</vt:lpwstr>
  </property>
  <property fmtid="{D5CDD505-2E9C-101B-9397-08002B2CF9AE}" pid="4" name="MSIP_Label_666bb131-2344-48ed-84db-fe1e84a9fae2_Method">
    <vt:lpwstr>Standard</vt:lpwstr>
  </property>
  <property fmtid="{D5CDD505-2E9C-101B-9397-08002B2CF9AE}" pid="5" name="MSIP_Label_666bb131-2344-48ed-84db-fe1e84a9fae2_Name">
    <vt:lpwstr>666bb131-2344-48ed-84db-fe1e84a9fae2</vt:lpwstr>
  </property>
  <property fmtid="{D5CDD505-2E9C-101B-9397-08002B2CF9AE}" pid="6" name="MSIP_Label_666bb131-2344-48ed-84db-fe1e84a9fae2_SiteId">
    <vt:lpwstr>bf1ce8b5-5d39-4bc5-ad6e-07b3e4d7d67a</vt:lpwstr>
  </property>
  <property fmtid="{D5CDD505-2E9C-101B-9397-08002B2CF9AE}" pid="7" name="MSIP_Label_666bb131-2344-48ed-84db-fe1e84a9fae2_ActionId">
    <vt:lpwstr>5d9903a0-fa05-4b92-a0e7-af0c578fbc2b</vt:lpwstr>
  </property>
  <property fmtid="{D5CDD505-2E9C-101B-9397-08002B2CF9AE}" pid="8" name="MSIP_Label_666bb131-2344-48ed-84db-fe1e84a9fae2_ContentBits">
    <vt:lpwstr>0</vt:lpwstr>
  </property>
</Properties>
</file>